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ognyansimeonov/Desktop/Humans vs zombies/COVID 19 Data/"/>
    </mc:Choice>
  </mc:AlternateContent>
  <xr:revisionPtr revIDLastSave="0" documentId="13_ncr:1_{CB5A5600-126A-2F4E-9E06-1C0DACAF9CBF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tarts and Stops" sheetId="1" r:id="rId1"/>
    <sheet name="Amherst" sheetId="2" r:id="rId2"/>
    <sheet name="Bates" sheetId="3" r:id="rId3"/>
    <sheet name="Bowdoin" sheetId="4" r:id="rId4"/>
    <sheet name="Colby" sheetId="5" r:id="rId5"/>
    <sheet name="Conn" sheetId="6" r:id="rId6"/>
    <sheet name="Hamilton" sheetId="7" r:id="rId7"/>
    <sheet name="Middlebury" sheetId="8" r:id="rId8"/>
    <sheet name="Trinity" sheetId="9" r:id="rId9"/>
    <sheet name="Tufts" sheetId="10" r:id="rId10"/>
    <sheet name="Wesleyan" sheetId="11" r:id="rId11"/>
    <sheet name="Williams" sheetId="12" r:id="rId12"/>
    <sheet name="Daily Totals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12" l="1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" i="12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19" i="11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4" i="9"/>
  <c r="H35" i="9"/>
  <c r="H36" i="9"/>
  <c r="H37" i="9"/>
  <c r="H38" i="9"/>
  <c r="H39" i="9"/>
  <c r="H40" i="9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22" i="8"/>
  <c r="H29" i="7"/>
  <c r="H30" i="7"/>
  <c r="H31" i="7"/>
  <c r="H32" i="7"/>
  <c r="H33" i="7"/>
  <c r="H34" i="7"/>
  <c r="H35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28" i="7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" i="5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5" i="4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11" i="2"/>
  <c r="H37" i="3" l="1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6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28" i="3"/>
  <c r="Y12" i="6" l="1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254" i="6"/>
  <c r="Y255" i="6"/>
  <c r="Y256" i="6"/>
  <c r="Y257" i="6"/>
  <c r="Y258" i="6"/>
  <c r="Y259" i="6"/>
  <c r="Y260" i="6"/>
  <c r="Y261" i="6"/>
  <c r="Y262" i="6"/>
  <c r="Y263" i="6"/>
  <c r="Y264" i="6"/>
  <c r="Y265" i="6"/>
  <c r="Y266" i="6"/>
  <c r="Y267" i="6"/>
  <c r="Y268" i="6"/>
  <c r="Y269" i="6"/>
  <c r="Y270" i="6"/>
  <c r="Y271" i="6"/>
  <c r="Y272" i="6"/>
  <c r="Y273" i="6"/>
  <c r="Y274" i="6"/>
  <c r="Y275" i="6"/>
  <c r="Y276" i="6"/>
  <c r="Y277" i="6"/>
  <c r="Y278" i="6"/>
  <c r="Y279" i="6"/>
  <c r="Y280" i="6"/>
  <c r="Y281" i="6"/>
  <c r="Y282" i="6"/>
  <c r="Y283" i="6"/>
  <c r="Y284" i="6"/>
  <c r="Y285" i="6"/>
  <c r="Y286" i="6"/>
  <c r="Y287" i="6"/>
  <c r="Y288" i="6"/>
  <c r="Y289" i="6"/>
  <c r="Y290" i="6"/>
  <c r="Y291" i="6"/>
  <c r="Y292" i="6"/>
  <c r="Y293" i="6"/>
  <c r="Y294" i="6"/>
  <c r="Y295" i="6"/>
  <c r="Y296" i="6"/>
  <c r="Y297" i="6"/>
  <c r="Y298" i="6"/>
  <c r="Y299" i="6"/>
  <c r="Y300" i="6"/>
  <c r="Y301" i="6"/>
  <c r="Y302" i="6"/>
  <c r="Y303" i="6"/>
  <c r="Y304" i="6"/>
  <c r="Y305" i="6"/>
  <c r="Y306" i="6"/>
  <c r="Y307" i="6"/>
  <c r="Y308" i="6"/>
  <c r="Y309" i="6"/>
  <c r="Y310" i="6"/>
  <c r="Y311" i="6"/>
  <c r="Y312" i="6"/>
  <c r="Y313" i="6"/>
  <c r="Y11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40" i="6"/>
  <c r="H34" i="6"/>
  <c r="H35" i="6"/>
  <c r="H36" i="6"/>
  <c r="H37" i="6"/>
  <c r="H38" i="6"/>
  <c r="H39" i="6"/>
  <c r="H33" i="6"/>
  <c r="G33" i="6"/>
  <c r="N314" i="13" l="1"/>
  <c r="D26" i="13" l="1"/>
  <c r="D25" i="13"/>
  <c r="D24" i="13"/>
  <c r="G23" i="13"/>
  <c r="D23" i="13"/>
  <c r="G22" i="13"/>
  <c r="D22" i="13"/>
  <c r="G21" i="13"/>
  <c r="D21" i="13"/>
  <c r="G20" i="13"/>
  <c r="D20" i="13"/>
  <c r="G19" i="13"/>
  <c r="D19" i="13"/>
  <c r="G18" i="13"/>
  <c r="D18" i="13"/>
  <c r="G17" i="13"/>
  <c r="D17" i="13"/>
  <c r="G16" i="13"/>
  <c r="D16" i="13"/>
  <c r="G15" i="13"/>
  <c r="D15" i="13"/>
  <c r="G14" i="13"/>
  <c r="D14" i="13"/>
  <c r="G13" i="13"/>
  <c r="D13" i="13"/>
  <c r="G12" i="13"/>
  <c r="D12" i="13"/>
  <c r="G11" i="13"/>
  <c r="I11" i="13" s="1"/>
  <c r="D11" i="13"/>
  <c r="P314" i="12"/>
  <c r="I314" i="12"/>
  <c r="E314" i="12"/>
  <c r="T313" i="12"/>
  <c r="P313" i="12"/>
  <c r="I313" i="12"/>
  <c r="E313" i="12"/>
  <c r="T312" i="12"/>
  <c r="P312" i="12"/>
  <c r="I312" i="12"/>
  <c r="E312" i="12"/>
  <c r="T311" i="12"/>
  <c r="P311" i="12"/>
  <c r="I311" i="12"/>
  <c r="E311" i="12"/>
  <c r="T310" i="12"/>
  <c r="P310" i="12"/>
  <c r="I310" i="12"/>
  <c r="E310" i="12"/>
  <c r="T309" i="12"/>
  <c r="P309" i="12"/>
  <c r="I309" i="12"/>
  <c r="E309" i="12"/>
  <c r="T308" i="12"/>
  <c r="P308" i="12"/>
  <c r="I308" i="12"/>
  <c r="E308" i="12"/>
  <c r="T307" i="12"/>
  <c r="P307" i="12"/>
  <c r="Q313" i="12" s="1"/>
  <c r="I307" i="12"/>
  <c r="E307" i="12"/>
  <c r="T306" i="12"/>
  <c r="P306" i="12"/>
  <c r="I306" i="12"/>
  <c r="E306" i="12"/>
  <c r="T305" i="12"/>
  <c r="P305" i="12"/>
  <c r="I305" i="12"/>
  <c r="E305" i="12"/>
  <c r="T304" i="12"/>
  <c r="P304" i="12"/>
  <c r="I304" i="12"/>
  <c r="E304" i="12"/>
  <c r="T303" i="12"/>
  <c r="P303" i="12"/>
  <c r="N309" i="12" s="1"/>
  <c r="I303" i="12"/>
  <c r="E303" i="12"/>
  <c r="T302" i="12"/>
  <c r="P302" i="12"/>
  <c r="R308" i="12" s="1"/>
  <c r="I302" i="12"/>
  <c r="E302" i="12"/>
  <c r="T301" i="12"/>
  <c r="P301" i="12"/>
  <c r="Q307" i="12" s="1"/>
  <c r="I301" i="12"/>
  <c r="E301" i="12"/>
  <c r="T300" i="12"/>
  <c r="P300" i="12"/>
  <c r="I300" i="12"/>
  <c r="E300" i="12"/>
  <c r="T299" i="12"/>
  <c r="P299" i="12"/>
  <c r="N305" i="12" s="1"/>
  <c r="I299" i="12"/>
  <c r="E299" i="12"/>
  <c r="T298" i="12"/>
  <c r="P298" i="12"/>
  <c r="I298" i="12"/>
  <c r="E298" i="12"/>
  <c r="T297" i="12"/>
  <c r="P297" i="12"/>
  <c r="I297" i="12"/>
  <c r="E297" i="12"/>
  <c r="T296" i="12"/>
  <c r="P296" i="12"/>
  <c r="I296" i="12"/>
  <c r="E296" i="12"/>
  <c r="T295" i="12"/>
  <c r="P295" i="12"/>
  <c r="N301" i="12" s="1"/>
  <c r="I295" i="12"/>
  <c r="E295" i="12"/>
  <c r="T294" i="12"/>
  <c r="P294" i="12"/>
  <c r="R300" i="12" s="1"/>
  <c r="I294" i="12"/>
  <c r="E294" i="12"/>
  <c r="T293" i="12"/>
  <c r="P293" i="12"/>
  <c r="I293" i="12"/>
  <c r="E293" i="12"/>
  <c r="T292" i="12"/>
  <c r="P292" i="12"/>
  <c r="I292" i="12"/>
  <c r="E292" i="12"/>
  <c r="T291" i="12"/>
  <c r="P291" i="12"/>
  <c r="N297" i="12" s="1"/>
  <c r="I291" i="12"/>
  <c r="E291" i="12"/>
  <c r="T290" i="12"/>
  <c r="P290" i="12"/>
  <c r="I290" i="12"/>
  <c r="E290" i="12"/>
  <c r="T289" i="12"/>
  <c r="P289" i="12"/>
  <c r="I289" i="12"/>
  <c r="E289" i="12"/>
  <c r="T288" i="12"/>
  <c r="P288" i="12"/>
  <c r="I288" i="12"/>
  <c r="E288" i="12"/>
  <c r="T287" i="12"/>
  <c r="P287" i="12"/>
  <c r="N293" i="12" s="1"/>
  <c r="I287" i="12"/>
  <c r="E287" i="12"/>
  <c r="T286" i="12"/>
  <c r="P286" i="12"/>
  <c r="R292" i="12" s="1"/>
  <c r="I286" i="12"/>
  <c r="E286" i="12"/>
  <c r="T285" i="12"/>
  <c r="P285" i="12"/>
  <c r="Q291" i="12" s="1"/>
  <c r="I285" i="12"/>
  <c r="E285" i="12"/>
  <c r="T284" i="12"/>
  <c r="P284" i="12"/>
  <c r="I284" i="12"/>
  <c r="E284" i="12"/>
  <c r="T283" i="12"/>
  <c r="P283" i="12"/>
  <c r="N289" i="12" s="1"/>
  <c r="I283" i="12"/>
  <c r="E283" i="12"/>
  <c r="T282" i="12"/>
  <c r="P282" i="12"/>
  <c r="I282" i="12"/>
  <c r="E282" i="12"/>
  <c r="T281" i="12"/>
  <c r="P281" i="12"/>
  <c r="I281" i="12"/>
  <c r="E281" i="12"/>
  <c r="T280" i="12"/>
  <c r="P280" i="12"/>
  <c r="I280" i="12"/>
  <c r="E280" i="12"/>
  <c r="T279" i="12"/>
  <c r="P279" i="12"/>
  <c r="Q285" i="12" s="1"/>
  <c r="I279" i="12"/>
  <c r="E279" i="12"/>
  <c r="T278" i="12"/>
  <c r="P278" i="12"/>
  <c r="I278" i="12"/>
  <c r="E278" i="12"/>
  <c r="T277" i="12"/>
  <c r="P277" i="12"/>
  <c r="N283" i="12" s="1"/>
  <c r="E277" i="12"/>
  <c r="T276" i="12"/>
  <c r="P276" i="12"/>
  <c r="E276" i="12"/>
  <c r="T275" i="12"/>
  <c r="P275" i="12"/>
  <c r="E275" i="12"/>
  <c r="T274" i="12"/>
  <c r="P274" i="12"/>
  <c r="E274" i="12"/>
  <c r="T273" i="12"/>
  <c r="P273" i="12"/>
  <c r="N279" i="12" s="1"/>
  <c r="E273" i="12"/>
  <c r="T272" i="12"/>
  <c r="P272" i="12"/>
  <c r="E272" i="12"/>
  <c r="T271" i="12"/>
  <c r="P271" i="12"/>
  <c r="E271" i="12"/>
  <c r="T270" i="12"/>
  <c r="P270" i="12"/>
  <c r="E270" i="12"/>
  <c r="T269" i="12"/>
  <c r="P269" i="12"/>
  <c r="N275" i="12" s="1"/>
  <c r="E269" i="12"/>
  <c r="T268" i="12"/>
  <c r="P268" i="12"/>
  <c r="N274" i="12" s="1"/>
  <c r="E268" i="12"/>
  <c r="T267" i="12"/>
  <c r="P267" i="12"/>
  <c r="E267" i="12"/>
  <c r="T266" i="12"/>
  <c r="P266" i="12"/>
  <c r="E266" i="12"/>
  <c r="T265" i="12"/>
  <c r="P265" i="12"/>
  <c r="N271" i="12" s="1"/>
  <c r="E265" i="12"/>
  <c r="T264" i="12"/>
  <c r="P264" i="12"/>
  <c r="N270" i="12" s="1"/>
  <c r="E264" i="12"/>
  <c r="T263" i="12"/>
  <c r="P263" i="12"/>
  <c r="E263" i="12"/>
  <c r="T262" i="12"/>
  <c r="P262" i="12"/>
  <c r="E262" i="12"/>
  <c r="T261" i="12"/>
  <c r="P261" i="12"/>
  <c r="N267" i="12" s="1"/>
  <c r="E261" i="12"/>
  <c r="T260" i="12"/>
  <c r="P260" i="12"/>
  <c r="N266" i="12" s="1"/>
  <c r="E260" i="12"/>
  <c r="T259" i="12"/>
  <c r="P259" i="12"/>
  <c r="E259" i="12"/>
  <c r="T258" i="12"/>
  <c r="P258" i="12"/>
  <c r="E258" i="12"/>
  <c r="T257" i="12"/>
  <c r="P257" i="12"/>
  <c r="E257" i="12"/>
  <c r="T256" i="12"/>
  <c r="P256" i="12"/>
  <c r="E256" i="12"/>
  <c r="T255" i="12"/>
  <c r="P255" i="12"/>
  <c r="E255" i="12"/>
  <c r="T254" i="12"/>
  <c r="P254" i="12"/>
  <c r="E254" i="12"/>
  <c r="T253" i="12"/>
  <c r="P253" i="12"/>
  <c r="E253" i="12"/>
  <c r="T252" i="12"/>
  <c r="P252" i="12"/>
  <c r="E252" i="12"/>
  <c r="T251" i="12"/>
  <c r="P251" i="12"/>
  <c r="E251" i="12"/>
  <c r="T250" i="12"/>
  <c r="P250" i="12"/>
  <c r="E250" i="12"/>
  <c r="T249" i="12"/>
  <c r="P249" i="12"/>
  <c r="E249" i="12"/>
  <c r="T248" i="12"/>
  <c r="P248" i="12"/>
  <c r="E248" i="12"/>
  <c r="T247" i="12"/>
  <c r="P247" i="12"/>
  <c r="E247" i="12"/>
  <c r="T246" i="12"/>
  <c r="P246" i="12"/>
  <c r="E246" i="12"/>
  <c r="T245" i="12"/>
  <c r="P245" i="12"/>
  <c r="E245" i="12"/>
  <c r="T244" i="12"/>
  <c r="P244" i="12"/>
  <c r="E244" i="12"/>
  <c r="T243" i="12"/>
  <c r="P243" i="12"/>
  <c r="E243" i="12"/>
  <c r="T242" i="12"/>
  <c r="P242" i="12"/>
  <c r="E242" i="12"/>
  <c r="T241" i="12"/>
  <c r="P241" i="12"/>
  <c r="E241" i="12"/>
  <c r="T240" i="12"/>
  <c r="P240" i="12"/>
  <c r="E240" i="12"/>
  <c r="T239" i="12"/>
  <c r="P239" i="12"/>
  <c r="E239" i="12"/>
  <c r="T238" i="12"/>
  <c r="P238" i="12"/>
  <c r="E238" i="12"/>
  <c r="T237" i="12"/>
  <c r="P237" i="12"/>
  <c r="E237" i="12"/>
  <c r="T236" i="12"/>
  <c r="P236" i="12"/>
  <c r="E236" i="12"/>
  <c r="T235" i="12"/>
  <c r="P235" i="12"/>
  <c r="E235" i="12"/>
  <c r="T234" i="12"/>
  <c r="P234" i="12"/>
  <c r="E234" i="12"/>
  <c r="T233" i="12"/>
  <c r="P233" i="12"/>
  <c r="E233" i="12"/>
  <c r="T232" i="12"/>
  <c r="P232" i="12"/>
  <c r="E232" i="12"/>
  <c r="T231" i="12"/>
  <c r="P231" i="12"/>
  <c r="E231" i="12"/>
  <c r="T230" i="12"/>
  <c r="P230" i="12"/>
  <c r="E230" i="12"/>
  <c r="T229" i="12"/>
  <c r="P229" i="12"/>
  <c r="E229" i="12"/>
  <c r="T228" i="12"/>
  <c r="P228" i="12"/>
  <c r="E228" i="12"/>
  <c r="T227" i="12"/>
  <c r="P227" i="12"/>
  <c r="E227" i="12"/>
  <c r="T226" i="12"/>
  <c r="P226" i="12"/>
  <c r="E226" i="12"/>
  <c r="T225" i="12"/>
  <c r="P225" i="12"/>
  <c r="E225" i="12"/>
  <c r="T224" i="12"/>
  <c r="P224" i="12"/>
  <c r="E224" i="12"/>
  <c r="T223" i="12"/>
  <c r="P223" i="12"/>
  <c r="E223" i="12"/>
  <c r="T222" i="12"/>
  <c r="P222" i="12"/>
  <c r="E222" i="12"/>
  <c r="T221" i="12"/>
  <c r="P221" i="12"/>
  <c r="E221" i="12"/>
  <c r="T220" i="12"/>
  <c r="P220" i="12"/>
  <c r="E220" i="12"/>
  <c r="T219" i="12"/>
  <c r="P219" i="12"/>
  <c r="E219" i="12"/>
  <c r="T218" i="12"/>
  <c r="P218" i="12"/>
  <c r="E218" i="12"/>
  <c r="T217" i="12"/>
  <c r="P217" i="12"/>
  <c r="E217" i="12"/>
  <c r="T216" i="12"/>
  <c r="P216" i="12"/>
  <c r="E216" i="12"/>
  <c r="T215" i="12"/>
  <c r="P215" i="12"/>
  <c r="E215" i="12"/>
  <c r="T214" i="12"/>
  <c r="P214" i="12"/>
  <c r="E214" i="12"/>
  <c r="T213" i="12"/>
  <c r="P213" i="12"/>
  <c r="E213" i="12"/>
  <c r="T212" i="12"/>
  <c r="P212" i="12"/>
  <c r="E212" i="12"/>
  <c r="T211" i="12"/>
  <c r="P211" i="12"/>
  <c r="E211" i="12"/>
  <c r="T210" i="12"/>
  <c r="P210" i="12"/>
  <c r="E210" i="12"/>
  <c r="T209" i="12"/>
  <c r="P209" i="12"/>
  <c r="E209" i="12"/>
  <c r="T208" i="12"/>
  <c r="P208" i="12"/>
  <c r="E208" i="12"/>
  <c r="T207" i="12"/>
  <c r="P207" i="12"/>
  <c r="E207" i="12"/>
  <c r="T206" i="12"/>
  <c r="P206" i="12"/>
  <c r="E206" i="12"/>
  <c r="T205" i="12"/>
  <c r="P205" i="12"/>
  <c r="E205" i="12"/>
  <c r="T204" i="12"/>
  <c r="P204" i="12"/>
  <c r="E204" i="12"/>
  <c r="T203" i="12"/>
  <c r="P203" i="12"/>
  <c r="E203" i="12"/>
  <c r="T202" i="12"/>
  <c r="P202" i="12"/>
  <c r="E202" i="12"/>
  <c r="T201" i="12"/>
  <c r="P201" i="12"/>
  <c r="E201" i="12"/>
  <c r="T200" i="12"/>
  <c r="P200" i="12"/>
  <c r="E200" i="12"/>
  <c r="T199" i="12"/>
  <c r="P199" i="12"/>
  <c r="E199" i="12"/>
  <c r="T198" i="12"/>
  <c r="P198" i="12"/>
  <c r="E198" i="12"/>
  <c r="T197" i="12"/>
  <c r="P197" i="12"/>
  <c r="E197" i="12"/>
  <c r="T196" i="12"/>
  <c r="P196" i="12"/>
  <c r="E196" i="12"/>
  <c r="T195" i="12"/>
  <c r="P195" i="12"/>
  <c r="E195" i="12"/>
  <c r="T194" i="12"/>
  <c r="P194" i="12"/>
  <c r="E194" i="12"/>
  <c r="T193" i="12"/>
  <c r="P193" i="12"/>
  <c r="E193" i="12"/>
  <c r="T192" i="12"/>
  <c r="P192" i="12"/>
  <c r="E192" i="12"/>
  <c r="T191" i="12"/>
  <c r="P191" i="12"/>
  <c r="E191" i="12"/>
  <c r="T190" i="12"/>
  <c r="P190" i="12"/>
  <c r="E190" i="12"/>
  <c r="T189" i="12"/>
  <c r="P189" i="12"/>
  <c r="E189" i="12"/>
  <c r="T188" i="12"/>
  <c r="P188" i="12"/>
  <c r="E188" i="12"/>
  <c r="T187" i="12"/>
  <c r="P187" i="12"/>
  <c r="E187" i="12"/>
  <c r="T186" i="12"/>
  <c r="P186" i="12"/>
  <c r="E186" i="12"/>
  <c r="T185" i="12"/>
  <c r="P185" i="12"/>
  <c r="E185" i="12"/>
  <c r="T184" i="12"/>
  <c r="P184" i="12"/>
  <c r="E184" i="12"/>
  <c r="T183" i="12"/>
  <c r="P183" i="12"/>
  <c r="E183" i="12"/>
  <c r="T182" i="12"/>
  <c r="P182" i="12"/>
  <c r="E182" i="12"/>
  <c r="T181" i="12"/>
  <c r="P181" i="12"/>
  <c r="E181" i="12"/>
  <c r="T180" i="12"/>
  <c r="P180" i="12"/>
  <c r="E180" i="12"/>
  <c r="T179" i="12"/>
  <c r="P179" i="12"/>
  <c r="E179" i="12"/>
  <c r="T178" i="12"/>
  <c r="P178" i="12"/>
  <c r="E178" i="12"/>
  <c r="T177" i="12"/>
  <c r="P177" i="12"/>
  <c r="E177" i="12"/>
  <c r="T176" i="12"/>
  <c r="P176" i="12"/>
  <c r="E176" i="12"/>
  <c r="T175" i="12"/>
  <c r="P175" i="12"/>
  <c r="E175" i="12"/>
  <c r="T174" i="12"/>
  <c r="P174" i="12"/>
  <c r="E174" i="12"/>
  <c r="T173" i="12"/>
  <c r="P173" i="12"/>
  <c r="E173" i="12"/>
  <c r="T172" i="12"/>
  <c r="P172" i="12"/>
  <c r="E172" i="12"/>
  <c r="T171" i="12"/>
  <c r="P171" i="12"/>
  <c r="E171" i="12"/>
  <c r="T170" i="12"/>
  <c r="P170" i="12"/>
  <c r="E170" i="12"/>
  <c r="T169" i="12"/>
  <c r="P169" i="12"/>
  <c r="E169" i="12"/>
  <c r="T168" i="12"/>
  <c r="P168" i="12"/>
  <c r="E168" i="12"/>
  <c r="T167" i="12"/>
  <c r="P167" i="12"/>
  <c r="E167" i="12"/>
  <c r="T166" i="12"/>
  <c r="P166" i="12"/>
  <c r="E166" i="12"/>
  <c r="T165" i="12"/>
  <c r="P165" i="12"/>
  <c r="E165" i="12"/>
  <c r="T164" i="12"/>
  <c r="P164" i="12"/>
  <c r="H164" i="12"/>
  <c r="H165" i="12" s="1"/>
  <c r="H166" i="12" s="1"/>
  <c r="H167" i="12" s="1"/>
  <c r="H168" i="12" s="1"/>
  <c r="H169" i="12" s="1"/>
  <c r="H170" i="12" s="1"/>
  <c r="H171" i="12" s="1"/>
  <c r="H172" i="12" s="1"/>
  <c r="H173" i="12" s="1"/>
  <c r="H174" i="12" s="1"/>
  <c r="H175" i="12" s="1"/>
  <c r="H176" i="12" s="1"/>
  <c r="H177" i="12" s="1"/>
  <c r="H178" i="12" s="1"/>
  <c r="H179" i="12" s="1"/>
  <c r="H180" i="12" s="1"/>
  <c r="H181" i="12" s="1"/>
  <c r="H182" i="12" s="1"/>
  <c r="H183" i="12" s="1"/>
  <c r="H184" i="12" s="1"/>
  <c r="H185" i="12" s="1"/>
  <c r="H186" i="12" s="1"/>
  <c r="H187" i="12" s="1"/>
  <c r="H188" i="12" s="1"/>
  <c r="H189" i="12" s="1"/>
  <c r="H190" i="12" s="1"/>
  <c r="H191" i="12" s="1"/>
  <c r="H192" i="12" s="1"/>
  <c r="H193" i="12" s="1"/>
  <c r="H194" i="12" s="1"/>
  <c r="H195" i="12" s="1"/>
  <c r="H196" i="12" s="1"/>
  <c r="H197" i="12" s="1"/>
  <c r="H198" i="12" s="1"/>
  <c r="H199" i="12" s="1"/>
  <c r="H200" i="12" s="1"/>
  <c r="H201" i="12" s="1"/>
  <c r="H202" i="12" s="1"/>
  <c r="H203" i="12" s="1"/>
  <c r="H204" i="12" s="1"/>
  <c r="H205" i="12" s="1"/>
  <c r="H206" i="12" s="1"/>
  <c r="H207" i="12" s="1"/>
  <c r="H208" i="12" s="1"/>
  <c r="H209" i="12" s="1"/>
  <c r="H210" i="12" s="1"/>
  <c r="H211" i="12" s="1"/>
  <c r="H212" i="12" s="1"/>
  <c r="H213" i="12" s="1"/>
  <c r="H214" i="12" s="1"/>
  <c r="H215" i="12" s="1"/>
  <c r="H216" i="12" s="1"/>
  <c r="H217" i="12" s="1"/>
  <c r="H218" i="12" s="1"/>
  <c r="H219" i="12" s="1"/>
  <c r="H220" i="12" s="1"/>
  <c r="H221" i="12" s="1"/>
  <c r="H222" i="12" s="1"/>
  <c r="H223" i="12" s="1"/>
  <c r="H224" i="12" s="1"/>
  <c r="H225" i="12" s="1"/>
  <c r="H226" i="12" s="1"/>
  <c r="H227" i="12" s="1"/>
  <c r="H228" i="12" s="1"/>
  <c r="H229" i="12" s="1"/>
  <c r="H230" i="12" s="1"/>
  <c r="H231" i="12" s="1"/>
  <c r="H232" i="12" s="1"/>
  <c r="H233" i="12" s="1"/>
  <c r="H234" i="12" s="1"/>
  <c r="H235" i="12" s="1"/>
  <c r="H236" i="12" s="1"/>
  <c r="H237" i="12" s="1"/>
  <c r="H238" i="12" s="1"/>
  <c r="H239" i="12" s="1"/>
  <c r="H240" i="12" s="1"/>
  <c r="H241" i="12" s="1"/>
  <c r="H242" i="12" s="1"/>
  <c r="H243" i="12" s="1"/>
  <c r="H244" i="12" s="1"/>
  <c r="H245" i="12" s="1"/>
  <c r="H246" i="12" s="1"/>
  <c r="H247" i="12" s="1"/>
  <c r="H248" i="12" s="1"/>
  <c r="H249" i="12" s="1"/>
  <c r="H250" i="12" s="1"/>
  <c r="H251" i="12" s="1"/>
  <c r="H252" i="12" s="1"/>
  <c r="H253" i="12" s="1"/>
  <c r="H254" i="12" s="1"/>
  <c r="H255" i="12" s="1"/>
  <c r="H256" i="12" s="1"/>
  <c r="H257" i="12" s="1"/>
  <c r="H258" i="12" s="1"/>
  <c r="H259" i="12" s="1"/>
  <c r="H260" i="12" s="1"/>
  <c r="H261" i="12" s="1"/>
  <c r="H262" i="12" s="1"/>
  <c r="H263" i="12" s="1"/>
  <c r="H264" i="12" s="1"/>
  <c r="H265" i="12" s="1"/>
  <c r="H266" i="12" s="1"/>
  <c r="H267" i="12" s="1"/>
  <c r="H268" i="12" s="1"/>
  <c r="H269" i="12" s="1"/>
  <c r="H270" i="12" s="1"/>
  <c r="H271" i="12" s="1"/>
  <c r="H272" i="12" s="1"/>
  <c r="H273" i="12" s="1"/>
  <c r="H274" i="12" s="1"/>
  <c r="H275" i="12" s="1"/>
  <c r="H276" i="12" s="1"/>
  <c r="H277" i="12" s="1"/>
  <c r="H278" i="12" s="1"/>
  <c r="H279" i="12" s="1"/>
  <c r="H280" i="12" s="1"/>
  <c r="H281" i="12" s="1"/>
  <c r="H282" i="12" s="1"/>
  <c r="H283" i="12" s="1"/>
  <c r="H284" i="12" s="1"/>
  <c r="H285" i="12" s="1"/>
  <c r="H286" i="12" s="1"/>
  <c r="H287" i="12" s="1"/>
  <c r="H288" i="12" s="1"/>
  <c r="H289" i="12" s="1"/>
  <c r="H290" i="12" s="1"/>
  <c r="H291" i="12" s="1"/>
  <c r="H292" i="12" s="1"/>
  <c r="H293" i="12" s="1"/>
  <c r="H294" i="12" s="1"/>
  <c r="H295" i="12" s="1"/>
  <c r="H296" i="12" s="1"/>
  <c r="H297" i="12" s="1"/>
  <c r="H298" i="12" s="1"/>
  <c r="H299" i="12" s="1"/>
  <c r="H300" i="12" s="1"/>
  <c r="H301" i="12" s="1"/>
  <c r="H302" i="12" s="1"/>
  <c r="H303" i="12" s="1"/>
  <c r="H304" i="12" s="1"/>
  <c r="H305" i="12" s="1"/>
  <c r="H306" i="12" s="1"/>
  <c r="H307" i="12" s="1"/>
  <c r="H308" i="12" s="1"/>
  <c r="H309" i="12" s="1"/>
  <c r="H310" i="12" s="1"/>
  <c r="H311" i="12" s="1"/>
  <c r="H312" i="12" s="1"/>
  <c r="H313" i="12" s="1"/>
  <c r="H314" i="12" s="1"/>
  <c r="E164" i="12"/>
  <c r="B164" i="12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T163" i="12"/>
  <c r="P163" i="12"/>
  <c r="E163" i="12"/>
  <c r="T162" i="12"/>
  <c r="P162" i="12"/>
  <c r="E162" i="12"/>
  <c r="T161" i="12"/>
  <c r="P161" i="12"/>
  <c r="E161" i="12"/>
  <c r="T160" i="12"/>
  <c r="P160" i="12"/>
  <c r="E160" i="12"/>
  <c r="T159" i="12"/>
  <c r="P159" i="12"/>
  <c r="E159" i="12"/>
  <c r="T158" i="12"/>
  <c r="P158" i="12"/>
  <c r="E158" i="12"/>
  <c r="T157" i="12"/>
  <c r="P157" i="12"/>
  <c r="E157" i="12"/>
  <c r="T156" i="12"/>
  <c r="P156" i="12"/>
  <c r="E156" i="12"/>
  <c r="T155" i="12"/>
  <c r="P155" i="12"/>
  <c r="E155" i="12"/>
  <c r="T154" i="12"/>
  <c r="P154" i="12"/>
  <c r="E154" i="12"/>
  <c r="T153" i="12"/>
  <c r="P153" i="12"/>
  <c r="E153" i="12"/>
  <c r="T152" i="12"/>
  <c r="P152" i="12"/>
  <c r="E152" i="12"/>
  <c r="T151" i="12"/>
  <c r="P151" i="12"/>
  <c r="E151" i="12"/>
  <c r="T150" i="12"/>
  <c r="P150" i="12"/>
  <c r="E150" i="12"/>
  <c r="T149" i="12"/>
  <c r="P149" i="12"/>
  <c r="E149" i="12"/>
  <c r="T148" i="12"/>
  <c r="P148" i="12"/>
  <c r="E148" i="12"/>
  <c r="T147" i="12"/>
  <c r="P147" i="12"/>
  <c r="E147" i="12"/>
  <c r="T146" i="12"/>
  <c r="P146" i="12"/>
  <c r="E146" i="12"/>
  <c r="T145" i="12"/>
  <c r="P145" i="12"/>
  <c r="E145" i="12"/>
  <c r="T144" i="12"/>
  <c r="P144" i="12"/>
  <c r="E144" i="12"/>
  <c r="T143" i="12"/>
  <c r="P143" i="12"/>
  <c r="E143" i="12"/>
  <c r="T142" i="12"/>
  <c r="P142" i="12"/>
  <c r="E142" i="12"/>
  <c r="T141" i="12"/>
  <c r="P141" i="12"/>
  <c r="E141" i="12"/>
  <c r="T140" i="12"/>
  <c r="P140" i="12"/>
  <c r="E140" i="12"/>
  <c r="T139" i="12"/>
  <c r="P139" i="12"/>
  <c r="E139" i="12"/>
  <c r="T138" i="12"/>
  <c r="P138" i="12"/>
  <c r="E138" i="12"/>
  <c r="T137" i="12"/>
  <c r="P137" i="12"/>
  <c r="E137" i="12"/>
  <c r="T136" i="12"/>
  <c r="P136" i="12"/>
  <c r="E136" i="12"/>
  <c r="T135" i="12"/>
  <c r="P135" i="12"/>
  <c r="E135" i="12"/>
  <c r="T134" i="12"/>
  <c r="P134" i="12"/>
  <c r="E134" i="12"/>
  <c r="T133" i="12"/>
  <c r="P133" i="12"/>
  <c r="E133" i="12"/>
  <c r="T132" i="12"/>
  <c r="P132" i="12"/>
  <c r="E132" i="12"/>
  <c r="T131" i="12"/>
  <c r="P131" i="12"/>
  <c r="E131" i="12"/>
  <c r="T130" i="12"/>
  <c r="P130" i="12"/>
  <c r="E130" i="12"/>
  <c r="T129" i="12"/>
  <c r="P129" i="12"/>
  <c r="E129" i="12"/>
  <c r="T128" i="12"/>
  <c r="P128" i="12"/>
  <c r="E128" i="12"/>
  <c r="T127" i="12"/>
  <c r="P127" i="12"/>
  <c r="E127" i="12"/>
  <c r="T126" i="12"/>
  <c r="P126" i="12"/>
  <c r="E126" i="12"/>
  <c r="T125" i="12"/>
  <c r="P125" i="12"/>
  <c r="E125" i="12"/>
  <c r="T124" i="12"/>
  <c r="P124" i="12"/>
  <c r="E124" i="12"/>
  <c r="T123" i="12"/>
  <c r="P123" i="12"/>
  <c r="E123" i="12"/>
  <c r="T122" i="12"/>
  <c r="P122" i="12"/>
  <c r="E122" i="12"/>
  <c r="T121" i="12"/>
  <c r="P121" i="12"/>
  <c r="E121" i="12"/>
  <c r="T120" i="12"/>
  <c r="P120" i="12"/>
  <c r="E120" i="12"/>
  <c r="T119" i="12"/>
  <c r="P119" i="12"/>
  <c r="E119" i="12"/>
  <c r="T118" i="12"/>
  <c r="P118" i="12"/>
  <c r="E118" i="12"/>
  <c r="T117" i="12"/>
  <c r="P117" i="12"/>
  <c r="E117" i="12"/>
  <c r="T116" i="12"/>
  <c r="P116" i="12"/>
  <c r="E116" i="12"/>
  <c r="T115" i="12"/>
  <c r="P115" i="12"/>
  <c r="E115" i="12"/>
  <c r="T114" i="12"/>
  <c r="P114" i="12"/>
  <c r="E114" i="12"/>
  <c r="T113" i="12"/>
  <c r="P113" i="12"/>
  <c r="E113" i="12"/>
  <c r="T112" i="12"/>
  <c r="P112" i="12"/>
  <c r="E112" i="12"/>
  <c r="T111" i="12"/>
  <c r="P111" i="12"/>
  <c r="E111" i="12"/>
  <c r="T110" i="12"/>
  <c r="P110" i="12"/>
  <c r="E110" i="12"/>
  <c r="T109" i="12"/>
  <c r="P109" i="12"/>
  <c r="E109" i="12"/>
  <c r="T108" i="12"/>
  <c r="P108" i="12"/>
  <c r="E108" i="12"/>
  <c r="T107" i="12"/>
  <c r="P107" i="12"/>
  <c r="E107" i="12"/>
  <c r="T106" i="12"/>
  <c r="P106" i="12"/>
  <c r="E106" i="12"/>
  <c r="T105" i="12"/>
  <c r="P105" i="12"/>
  <c r="E105" i="12"/>
  <c r="T104" i="12"/>
  <c r="P104" i="12"/>
  <c r="E104" i="12"/>
  <c r="T103" i="12"/>
  <c r="P103" i="12"/>
  <c r="E103" i="12"/>
  <c r="T102" i="12"/>
  <c r="P102" i="12"/>
  <c r="E102" i="12"/>
  <c r="T101" i="12"/>
  <c r="P101" i="12"/>
  <c r="E101" i="12"/>
  <c r="T100" i="12"/>
  <c r="P100" i="12"/>
  <c r="E100" i="12"/>
  <c r="T99" i="12"/>
  <c r="P99" i="12"/>
  <c r="E99" i="12"/>
  <c r="T98" i="12"/>
  <c r="P98" i="12"/>
  <c r="E98" i="12"/>
  <c r="T97" i="12"/>
  <c r="P97" i="12"/>
  <c r="E97" i="12"/>
  <c r="T96" i="12"/>
  <c r="P96" i="12"/>
  <c r="E96" i="12"/>
  <c r="T95" i="12"/>
  <c r="P95" i="12"/>
  <c r="E95" i="12"/>
  <c r="T94" i="12"/>
  <c r="P94" i="12"/>
  <c r="E94" i="12"/>
  <c r="T93" i="12"/>
  <c r="P93" i="12"/>
  <c r="E93" i="12"/>
  <c r="T92" i="12"/>
  <c r="P92" i="12"/>
  <c r="E92" i="12"/>
  <c r="T91" i="12"/>
  <c r="P91" i="12"/>
  <c r="E91" i="12"/>
  <c r="T90" i="12"/>
  <c r="P90" i="12"/>
  <c r="E90" i="12"/>
  <c r="T89" i="12"/>
  <c r="P89" i="12"/>
  <c r="E89" i="12"/>
  <c r="T88" i="12"/>
  <c r="P88" i="12"/>
  <c r="E88" i="12"/>
  <c r="T87" i="12"/>
  <c r="P87" i="12"/>
  <c r="E87" i="12"/>
  <c r="T86" i="12"/>
  <c r="P86" i="12"/>
  <c r="E86" i="12"/>
  <c r="T85" i="12"/>
  <c r="P85" i="12"/>
  <c r="E85" i="12"/>
  <c r="T84" i="12"/>
  <c r="P84" i="12"/>
  <c r="E84" i="12"/>
  <c r="T83" i="12"/>
  <c r="P83" i="12"/>
  <c r="E83" i="12"/>
  <c r="T82" i="12"/>
  <c r="P82" i="12"/>
  <c r="E82" i="12"/>
  <c r="T81" i="12"/>
  <c r="P81" i="12"/>
  <c r="E81" i="12"/>
  <c r="T80" i="12"/>
  <c r="P80" i="12"/>
  <c r="E80" i="12"/>
  <c r="T79" i="12"/>
  <c r="P79" i="12"/>
  <c r="E79" i="12"/>
  <c r="T78" i="12"/>
  <c r="P78" i="12"/>
  <c r="E78" i="12"/>
  <c r="T77" i="12"/>
  <c r="P77" i="12"/>
  <c r="E77" i="12"/>
  <c r="T76" i="12"/>
  <c r="P76" i="12"/>
  <c r="E76" i="12"/>
  <c r="T75" i="12"/>
  <c r="P75" i="12"/>
  <c r="E75" i="12"/>
  <c r="T74" i="12"/>
  <c r="P74" i="12"/>
  <c r="E74" i="12"/>
  <c r="T73" i="12"/>
  <c r="P73" i="12"/>
  <c r="E73" i="12"/>
  <c r="T72" i="12"/>
  <c r="P72" i="12"/>
  <c r="E72" i="12"/>
  <c r="T71" i="12"/>
  <c r="P71" i="12"/>
  <c r="E71" i="12"/>
  <c r="T70" i="12"/>
  <c r="P70" i="12"/>
  <c r="E70" i="12"/>
  <c r="T69" i="12"/>
  <c r="P69" i="12"/>
  <c r="E69" i="12"/>
  <c r="T68" i="12"/>
  <c r="P68" i="12"/>
  <c r="E68" i="12"/>
  <c r="T67" i="12"/>
  <c r="P67" i="12"/>
  <c r="E67" i="12"/>
  <c r="T66" i="12"/>
  <c r="P66" i="12"/>
  <c r="E66" i="12"/>
  <c r="T65" i="12"/>
  <c r="P65" i="12"/>
  <c r="E65" i="12"/>
  <c r="T64" i="12"/>
  <c r="P64" i="12"/>
  <c r="E64" i="12"/>
  <c r="T63" i="12"/>
  <c r="P63" i="12"/>
  <c r="E63" i="12"/>
  <c r="T62" i="12"/>
  <c r="P62" i="12"/>
  <c r="E62" i="12"/>
  <c r="T61" i="12"/>
  <c r="P61" i="12"/>
  <c r="E61" i="12"/>
  <c r="T60" i="12"/>
  <c r="P60" i="12"/>
  <c r="E60" i="12"/>
  <c r="T59" i="12"/>
  <c r="P59" i="12"/>
  <c r="E59" i="12"/>
  <c r="T58" i="12"/>
  <c r="P58" i="12"/>
  <c r="E58" i="12"/>
  <c r="T57" i="12"/>
  <c r="P57" i="12"/>
  <c r="E57" i="12"/>
  <c r="T56" i="12"/>
  <c r="P56" i="12"/>
  <c r="E56" i="12"/>
  <c r="T55" i="12"/>
  <c r="P55" i="12"/>
  <c r="E55" i="12"/>
  <c r="T54" i="12"/>
  <c r="P54" i="12"/>
  <c r="E54" i="12"/>
  <c r="T53" i="12"/>
  <c r="P53" i="12"/>
  <c r="E53" i="12"/>
  <c r="T52" i="12"/>
  <c r="P52" i="12"/>
  <c r="E52" i="12"/>
  <c r="T51" i="12"/>
  <c r="P51" i="12"/>
  <c r="E51" i="12"/>
  <c r="T50" i="12"/>
  <c r="P50" i="12"/>
  <c r="E50" i="12"/>
  <c r="T49" i="12"/>
  <c r="P49" i="12"/>
  <c r="E49" i="12"/>
  <c r="T48" i="12"/>
  <c r="P48" i="12"/>
  <c r="E48" i="12"/>
  <c r="T47" i="12"/>
  <c r="P47" i="12"/>
  <c r="E47" i="12"/>
  <c r="T46" i="12"/>
  <c r="P46" i="12"/>
  <c r="E46" i="12"/>
  <c r="T45" i="12"/>
  <c r="P45" i="12"/>
  <c r="E45" i="12"/>
  <c r="T44" i="12"/>
  <c r="P44" i="12"/>
  <c r="E44" i="12"/>
  <c r="T43" i="12"/>
  <c r="P43" i="12"/>
  <c r="E43" i="12"/>
  <c r="T42" i="12"/>
  <c r="P42" i="12"/>
  <c r="E42" i="12"/>
  <c r="T41" i="12"/>
  <c r="P41" i="12"/>
  <c r="E41" i="12"/>
  <c r="T40" i="12"/>
  <c r="P40" i="12"/>
  <c r="E40" i="12"/>
  <c r="T39" i="12"/>
  <c r="P39" i="12"/>
  <c r="E39" i="12"/>
  <c r="T38" i="12"/>
  <c r="P38" i="12"/>
  <c r="E38" i="12"/>
  <c r="T37" i="12"/>
  <c r="P37" i="12"/>
  <c r="E37" i="12"/>
  <c r="T36" i="12"/>
  <c r="P36" i="12"/>
  <c r="E36" i="12"/>
  <c r="T35" i="12"/>
  <c r="P35" i="12"/>
  <c r="E35" i="12"/>
  <c r="T34" i="12"/>
  <c r="P34" i="12"/>
  <c r="E34" i="12"/>
  <c r="T33" i="12"/>
  <c r="P33" i="12"/>
  <c r="E33" i="12"/>
  <c r="T32" i="12"/>
  <c r="P32" i="12"/>
  <c r="G32" i="12"/>
  <c r="G33" i="12" s="1"/>
  <c r="G34" i="12" s="1"/>
  <c r="G35" i="12" s="1"/>
  <c r="G36" i="12" s="1"/>
  <c r="G37" i="12" s="1"/>
  <c r="G38" i="12" s="1"/>
  <c r="G39" i="12" s="1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G66" i="12" s="1"/>
  <c r="G67" i="12" s="1"/>
  <c r="G68" i="12" s="1"/>
  <c r="G69" i="12" s="1"/>
  <c r="G70" i="12" s="1"/>
  <c r="G71" i="12" s="1"/>
  <c r="G72" i="12" s="1"/>
  <c r="G73" i="12" s="1"/>
  <c r="G74" i="12" s="1"/>
  <c r="G75" i="12" s="1"/>
  <c r="G76" i="12" s="1"/>
  <c r="G77" i="12" s="1"/>
  <c r="G78" i="12" s="1"/>
  <c r="G79" i="12" s="1"/>
  <c r="G80" i="12" s="1"/>
  <c r="G81" i="12" s="1"/>
  <c r="G82" i="12" s="1"/>
  <c r="G83" i="12" s="1"/>
  <c r="G84" i="12" s="1"/>
  <c r="G85" i="12" s="1"/>
  <c r="G86" i="12" s="1"/>
  <c r="G87" i="12" s="1"/>
  <c r="G88" i="12" s="1"/>
  <c r="G89" i="12" s="1"/>
  <c r="G90" i="12" s="1"/>
  <c r="G91" i="12" s="1"/>
  <c r="G92" i="12" s="1"/>
  <c r="G93" i="12" s="1"/>
  <c r="G94" i="12" s="1"/>
  <c r="G95" i="12" s="1"/>
  <c r="G96" i="12" s="1"/>
  <c r="G97" i="12" s="1"/>
  <c r="G98" i="12" s="1"/>
  <c r="G99" i="12" s="1"/>
  <c r="G100" i="12" s="1"/>
  <c r="G101" i="12" s="1"/>
  <c r="G102" i="12" s="1"/>
  <c r="G103" i="12" s="1"/>
  <c r="G104" i="12" s="1"/>
  <c r="G105" i="12" s="1"/>
  <c r="G106" i="12" s="1"/>
  <c r="G107" i="12" s="1"/>
  <c r="G108" i="12" s="1"/>
  <c r="G109" i="12" s="1"/>
  <c r="G110" i="12" s="1"/>
  <c r="G111" i="12" s="1"/>
  <c r="G112" i="12" s="1"/>
  <c r="G113" i="12" s="1"/>
  <c r="G114" i="12" s="1"/>
  <c r="G115" i="12" s="1"/>
  <c r="G116" i="12" s="1"/>
  <c r="G117" i="12" s="1"/>
  <c r="G118" i="12" s="1"/>
  <c r="G119" i="12" s="1"/>
  <c r="G120" i="12" s="1"/>
  <c r="G121" i="12" s="1"/>
  <c r="G122" i="12" s="1"/>
  <c r="G123" i="12" s="1"/>
  <c r="G124" i="12" s="1"/>
  <c r="G125" i="12" s="1"/>
  <c r="G126" i="12" s="1"/>
  <c r="G127" i="12" s="1"/>
  <c r="G128" i="12" s="1"/>
  <c r="G129" i="12" s="1"/>
  <c r="G130" i="12" s="1"/>
  <c r="G131" i="12" s="1"/>
  <c r="G132" i="12" s="1"/>
  <c r="G133" i="12" s="1"/>
  <c r="G134" i="12" s="1"/>
  <c r="G135" i="12" s="1"/>
  <c r="G136" i="12" s="1"/>
  <c r="G137" i="12" s="1"/>
  <c r="G138" i="12" s="1"/>
  <c r="G139" i="12" s="1"/>
  <c r="G140" i="12" s="1"/>
  <c r="G141" i="12" s="1"/>
  <c r="G142" i="12" s="1"/>
  <c r="G143" i="12" s="1"/>
  <c r="G144" i="12" s="1"/>
  <c r="G145" i="12" s="1"/>
  <c r="G146" i="12" s="1"/>
  <c r="G147" i="12" s="1"/>
  <c r="G148" i="12" s="1"/>
  <c r="G149" i="12" s="1"/>
  <c r="G150" i="12" s="1"/>
  <c r="G151" i="12" s="1"/>
  <c r="G152" i="12" s="1"/>
  <c r="G153" i="12" s="1"/>
  <c r="G154" i="12" s="1"/>
  <c r="G155" i="12" s="1"/>
  <c r="G156" i="12" s="1"/>
  <c r="G157" i="12" s="1"/>
  <c r="G158" i="12" s="1"/>
  <c r="G159" i="12" s="1"/>
  <c r="G160" i="12" s="1"/>
  <c r="G161" i="12" s="1"/>
  <c r="G162" i="12" s="1"/>
  <c r="G163" i="12" s="1"/>
  <c r="G164" i="12" s="1"/>
  <c r="G165" i="12" s="1"/>
  <c r="G166" i="12" s="1"/>
  <c r="G167" i="12" s="1"/>
  <c r="G168" i="12" s="1"/>
  <c r="G169" i="12" s="1"/>
  <c r="G170" i="12" s="1"/>
  <c r="G171" i="12" s="1"/>
  <c r="G172" i="12" s="1"/>
  <c r="G173" i="12" s="1"/>
  <c r="G174" i="12" s="1"/>
  <c r="G175" i="12" s="1"/>
  <c r="G176" i="12" s="1"/>
  <c r="G177" i="12" s="1"/>
  <c r="G178" i="12" s="1"/>
  <c r="G179" i="12" s="1"/>
  <c r="G180" i="12" s="1"/>
  <c r="G181" i="12" s="1"/>
  <c r="G182" i="12" s="1"/>
  <c r="G183" i="12" s="1"/>
  <c r="G184" i="12" s="1"/>
  <c r="G185" i="12" s="1"/>
  <c r="G186" i="12" s="1"/>
  <c r="G187" i="12" s="1"/>
  <c r="G188" i="12" s="1"/>
  <c r="G189" i="12" s="1"/>
  <c r="G190" i="12" s="1"/>
  <c r="G191" i="12" s="1"/>
  <c r="G192" i="12" s="1"/>
  <c r="G193" i="12" s="1"/>
  <c r="G194" i="12" s="1"/>
  <c r="G195" i="12" s="1"/>
  <c r="G196" i="12" s="1"/>
  <c r="G197" i="12" s="1"/>
  <c r="G198" i="12" s="1"/>
  <c r="G199" i="12" s="1"/>
  <c r="G200" i="12" s="1"/>
  <c r="G201" i="12" s="1"/>
  <c r="G202" i="12" s="1"/>
  <c r="G203" i="12" s="1"/>
  <c r="G204" i="12" s="1"/>
  <c r="G205" i="12" s="1"/>
  <c r="G206" i="12" s="1"/>
  <c r="G207" i="12" s="1"/>
  <c r="G208" i="12" s="1"/>
  <c r="G209" i="12" s="1"/>
  <c r="G210" i="12" s="1"/>
  <c r="G211" i="12" s="1"/>
  <c r="G212" i="12" s="1"/>
  <c r="G213" i="12" s="1"/>
  <c r="G214" i="12" s="1"/>
  <c r="G215" i="12" s="1"/>
  <c r="G216" i="12" s="1"/>
  <c r="G217" i="12" s="1"/>
  <c r="G218" i="12" s="1"/>
  <c r="G219" i="12" s="1"/>
  <c r="G220" i="12" s="1"/>
  <c r="G221" i="12" s="1"/>
  <c r="G222" i="12" s="1"/>
  <c r="G223" i="12" s="1"/>
  <c r="G224" i="12" s="1"/>
  <c r="G225" i="12" s="1"/>
  <c r="G226" i="12" s="1"/>
  <c r="G227" i="12" s="1"/>
  <c r="G228" i="12" s="1"/>
  <c r="G229" i="12" s="1"/>
  <c r="G230" i="12" s="1"/>
  <c r="G231" i="12" s="1"/>
  <c r="G232" i="12" s="1"/>
  <c r="G233" i="12" s="1"/>
  <c r="G234" i="12" s="1"/>
  <c r="G235" i="12" s="1"/>
  <c r="G236" i="12" s="1"/>
  <c r="G237" i="12" s="1"/>
  <c r="G238" i="12" s="1"/>
  <c r="G239" i="12" s="1"/>
  <c r="G240" i="12" s="1"/>
  <c r="G241" i="12" s="1"/>
  <c r="G242" i="12" s="1"/>
  <c r="G243" i="12" s="1"/>
  <c r="G244" i="12" s="1"/>
  <c r="G245" i="12" s="1"/>
  <c r="G246" i="12" s="1"/>
  <c r="G247" i="12" s="1"/>
  <c r="G248" i="12" s="1"/>
  <c r="G249" i="12" s="1"/>
  <c r="G250" i="12" s="1"/>
  <c r="G251" i="12" s="1"/>
  <c r="G252" i="12" s="1"/>
  <c r="G253" i="12" s="1"/>
  <c r="G254" i="12" s="1"/>
  <c r="G255" i="12" s="1"/>
  <c r="G256" i="12" s="1"/>
  <c r="G257" i="12" s="1"/>
  <c r="G258" i="12" s="1"/>
  <c r="G259" i="12" s="1"/>
  <c r="G260" i="12" s="1"/>
  <c r="G261" i="12" s="1"/>
  <c r="G262" i="12" s="1"/>
  <c r="G263" i="12" s="1"/>
  <c r="G264" i="12" s="1"/>
  <c r="G265" i="12" s="1"/>
  <c r="G266" i="12" s="1"/>
  <c r="G267" i="12" s="1"/>
  <c r="G268" i="12" s="1"/>
  <c r="G269" i="12" s="1"/>
  <c r="G270" i="12" s="1"/>
  <c r="G271" i="12" s="1"/>
  <c r="G272" i="12" s="1"/>
  <c r="G273" i="12" s="1"/>
  <c r="G274" i="12" s="1"/>
  <c r="G275" i="12" s="1"/>
  <c r="G276" i="12" s="1"/>
  <c r="G277" i="12" s="1"/>
  <c r="G278" i="12" s="1"/>
  <c r="G279" i="12" s="1"/>
  <c r="G280" i="12" s="1"/>
  <c r="G281" i="12" s="1"/>
  <c r="G282" i="12" s="1"/>
  <c r="G283" i="12" s="1"/>
  <c r="G284" i="12" s="1"/>
  <c r="G285" i="12" s="1"/>
  <c r="G286" i="12" s="1"/>
  <c r="G287" i="12" s="1"/>
  <c r="G288" i="12" s="1"/>
  <c r="G289" i="12" s="1"/>
  <c r="G290" i="12" s="1"/>
  <c r="G291" i="12" s="1"/>
  <c r="G292" i="12" s="1"/>
  <c r="G293" i="12" s="1"/>
  <c r="G294" i="12" s="1"/>
  <c r="G295" i="12" s="1"/>
  <c r="G296" i="12" s="1"/>
  <c r="G297" i="12" s="1"/>
  <c r="G298" i="12" s="1"/>
  <c r="G299" i="12" s="1"/>
  <c r="G300" i="12" s="1"/>
  <c r="G301" i="12" s="1"/>
  <c r="G302" i="12" s="1"/>
  <c r="G303" i="12" s="1"/>
  <c r="G304" i="12" s="1"/>
  <c r="G305" i="12" s="1"/>
  <c r="G306" i="12" s="1"/>
  <c r="G307" i="12" s="1"/>
  <c r="G308" i="12" s="1"/>
  <c r="G309" i="12" s="1"/>
  <c r="G310" i="12" s="1"/>
  <c r="G311" i="12" s="1"/>
  <c r="G312" i="12" s="1"/>
  <c r="G313" i="12" s="1"/>
  <c r="G314" i="12" s="1"/>
  <c r="E32" i="12"/>
  <c r="T31" i="12"/>
  <c r="Q31" i="12"/>
  <c r="N31" i="12"/>
  <c r="E31" i="12"/>
  <c r="T30" i="12"/>
  <c r="Q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W313" i="11"/>
  <c r="W312" i="11"/>
  <c r="W311" i="11"/>
  <c r="W310" i="11"/>
  <c r="S310" i="11"/>
  <c r="R310" i="11"/>
  <c r="Q310" i="11"/>
  <c r="F310" i="11"/>
  <c r="W309" i="11"/>
  <c r="S309" i="11"/>
  <c r="Q309" i="11"/>
  <c r="F309" i="11"/>
  <c r="W308" i="11"/>
  <c r="S308" i="11"/>
  <c r="Q308" i="11"/>
  <c r="R308" i="11" s="1"/>
  <c r="F308" i="11"/>
  <c r="W307" i="11"/>
  <c r="Q307" i="11"/>
  <c r="F307" i="11"/>
  <c r="W306" i="11"/>
  <c r="S306" i="11"/>
  <c r="Q306" i="11"/>
  <c r="F306" i="11"/>
  <c r="W305" i="11"/>
  <c r="S305" i="11"/>
  <c r="Q305" i="11"/>
  <c r="F305" i="11"/>
  <c r="G307" i="11" s="1"/>
  <c r="W304" i="11"/>
  <c r="S304" i="11"/>
  <c r="Q304" i="11"/>
  <c r="F304" i="11"/>
  <c r="W303" i="11"/>
  <c r="S303" i="11"/>
  <c r="U309" i="11" s="1"/>
  <c r="Q303" i="11"/>
  <c r="R303" i="11" s="1"/>
  <c r="F303" i="11"/>
  <c r="W302" i="11"/>
  <c r="S302" i="11"/>
  <c r="Q302" i="11"/>
  <c r="F302" i="11"/>
  <c r="W301" i="11"/>
  <c r="S301" i="11"/>
  <c r="Q301" i="11"/>
  <c r="F301" i="11"/>
  <c r="W300" i="11"/>
  <c r="Q300" i="11"/>
  <c r="R300" i="11" s="1"/>
  <c r="F300" i="11"/>
  <c r="W299" i="11"/>
  <c r="S299" i="11"/>
  <c r="R299" i="11"/>
  <c r="Q299" i="11"/>
  <c r="F299" i="11"/>
  <c r="W298" i="11"/>
  <c r="S298" i="11"/>
  <c r="Q298" i="11"/>
  <c r="R298" i="11" s="1"/>
  <c r="F298" i="11"/>
  <c r="W297" i="11"/>
  <c r="S297" i="11"/>
  <c r="R297" i="11"/>
  <c r="Q297" i="11"/>
  <c r="F297" i="11"/>
  <c r="W296" i="11"/>
  <c r="S296" i="11"/>
  <c r="T302" i="11" s="1"/>
  <c r="R296" i="11"/>
  <c r="Q296" i="11"/>
  <c r="F296" i="11"/>
  <c r="W295" i="11"/>
  <c r="S295" i="11"/>
  <c r="Q295" i="11"/>
  <c r="R295" i="11" s="1"/>
  <c r="F295" i="11"/>
  <c r="W294" i="11"/>
  <c r="S294" i="11"/>
  <c r="Q294" i="11"/>
  <c r="F294" i="11"/>
  <c r="W293" i="11"/>
  <c r="R293" i="11"/>
  <c r="Q293" i="11"/>
  <c r="F293" i="11"/>
  <c r="W292" i="11"/>
  <c r="S292" i="11"/>
  <c r="R292" i="11"/>
  <c r="Q292" i="11"/>
  <c r="F292" i="11"/>
  <c r="W291" i="11"/>
  <c r="S291" i="11"/>
  <c r="Q291" i="11"/>
  <c r="F291" i="11"/>
  <c r="K295" i="11" s="1"/>
  <c r="W290" i="11"/>
  <c r="S290" i="11"/>
  <c r="Q290" i="11"/>
  <c r="R290" i="11" s="1"/>
  <c r="F290" i="11"/>
  <c r="W289" i="11"/>
  <c r="S289" i="11"/>
  <c r="R289" i="11"/>
  <c r="Q289" i="11"/>
  <c r="F289" i="11"/>
  <c r="W288" i="11"/>
  <c r="S288" i="11"/>
  <c r="R288" i="11"/>
  <c r="Q288" i="11"/>
  <c r="F288" i="11"/>
  <c r="W287" i="11"/>
  <c r="S287" i="11"/>
  <c r="Q287" i="11"/>
  <c r="F287" i="11"/>
  <c r="W286" i="11"/>
  <c r="Q286" i="11"/>
  <c r="R287" i="11" s="1"/>
  <c r="F286" i="11"/>
  <c r="G292" i="11" s="1"/>
  <c r="W285" i="11"/>
  <c r="S285" i="11"/>
  <c r="R285" i="11"/>
  <c r="Q285" i="11"/>
  <c r="R286" i="11" s="1"/>
  <c r="F285" i="11"/>
  <c r="W284" i="11"/>
  <c r="S284" i="11"/>
  <c r="Q284" i="11"/>
  <c r="R284" i="11" s="1"/>
  <c r="F284" i="11"/>
  <c r="G290" i="11" s="1"/>
  <c r="W283" i="11"/>
  <c r="S283" i="11"/>
  <c r="R283" i="11"/>
  <c r="Q283" i="11"/>
  <c r="F283" i="11"/>
  <c r="W282" i="11"/>
  <c r="S282" i="11"/>
  <c r="Q282" i="11"/>
  <c r="R282" i="11" s="1"/>
  <c r="F282" i="11"/>
  <c r="W281" i="11"/>
  <c r="S281" i="11"/>
  <c r="R281" i="11"/>
  <c r="Q281" i="11"/>
  <c r="F281" i="11"/>
  <c r="W280" i="11"/>
  <c r="S280" i="11"/>
  <c r="U282" i="11" s="1"/>
  <c r="Q280" i="11"/>
  <c r="F280" i="11"/>
  <c r="W279" i="11"/>
  <c r="Q279" i="11"/>
  <c r="F279" i="11"/>
  <c r="W278" i="11"/>
  <c r="U278" i="11"/>
  <c r="S278" i="11"/>
  <c r="Q278" i="11"/>
  <c r="F278" i="11"/>
  <c r="W277" i="11"/>
  <c r="S277" i="11"/>
  <c r="Q277" i="11"/>
  <c r="F277" i="11"/>
  <c r="W276" i="11"/>
  <c r="S276" i="11"/>
  <c r="Q276" i="11"/>
  <c r="R276" i="11" s="1"/>
  <c r="F276" i="11"/>
  <c r="W275" i="11"/>
  <c r="S275" i="11"/>
  <c r="Q275" i="11"/>
  <c r="F275" i="11"/>
  <c r="W274" i="11"/>
  <c r="S274" i="11"/>
  <c r="U280" i="11" s="1"/>
  <c r="Q274" i="11"/>
  <c r="R274" i="11" s="1"/>
  <c r="F274" i="11"/>
  <c r="W273" i="11"/>
  <c r="S273" i="11"/>
  <c r="T279" i="11" s="1"/>
  <c r="Q273" i="11"/>
  <c r="F273" i="11"/>
  <c r="W272" i="11"/>
  <c r="Q272" i="11"/>
  <c r="R273" i="11" s="1"/>
  <c r="F272" i="11"/>
  <c r="W271" i="11"/>
  <c r="S271" i="11"/>
  <c r="U277" i="11" s="1"/>
  <c r="Q271" i="11"/>
  <c r="F271" i="11"/>
  <c r="W270" i="11"/>
  <c r="S270" i="11"/>
  <c r="Q270" i="11"/>
  <c r="F270" i="11"/>
  <c r="W269" i="11"/>
  <c r="S269" i="11"/>
  <c r="U275" i="11" s="1"/>
  <c r="Q269" i="11"/>
  <c r="F269" i="11"/>
  <c r="W268" i="11"/>
  <c r="S268" i="11"/>
  <c r="Q268" i="11"/>
  <c r="F268" i="11"/>
  <c r="W267" i="11"/>
  <c r="S267" i="11"/>
  <c r="Q267" i="11"/>
  <c r="F267" i="11"/>
  <c r="W266" i="11"/>
  <c r="Q266" i="11"/>
  <c r="F266" i="11"/>
  <c r="W265" i="11"/>
  <c r="Q265" i="11"/>
  <c r="R266" i="11" s="1"/>
  <c r="F265" i="11"/>
  <c r="W264" i="11"/>
  <c r="S264" i="11"/>
  <c r="Q264" i="11"/>
  <c r="F264" i="11"/>
  <c r="W263" i="11"/>
  <c r="S263" i="11"/>
  <c r="Q263" i="11"/>
  <c r="F263" i="11"/>
  <c r="W262" i="11"/>
  <c r="S262" i="11"/>
  <c r="Q262" i="11"/>
  <c r="F262" i="11"/>
  <c r="W261" i="11"/>
  <c r="S261" i="11"/>
  <c r="Q261" i="11"/>
  <c r="F261" i="11"/>
  <c r="G267" i="11" s="1"/>
  <c r="W260" i="11"/>
  <c r="S260" i="11"/>
  <c r="Q260" i="11"/>
  <c r="F260" i="11"/>
  <c r="W259" i="11"/>
  <c r="Q259" i="11"/>
  <c r="R259" i="11" s="1"/>
  <c r="F259" i="11"/>
  <c r="W258" i="11"/>
  <c r="Q258" i="11"/>
  <c r="F258" i="11"/>
  <c r="W257" i="11"/>
  <c r="S257" i="11"/>
  <c r="Q257" i="11"/>
  <c r="F257" i="11"/>
  <c r="W256" i="11"/>
  <c r="S256" i="11"/>
  <c r="Q256" i="11"/>
  <c r="F256" i="11"/>
  <c r="W255" i="11"/>
  <c r="S255" i="11"/>
  <c r="Q255" i="11"/>
  <c r="F255" i="11"/>
  <c r="W254" i="11"/>
  <c r="S254" i="11"/>
  <c r="Q254" i="11"/>
  <c r="F254" i="11"/>
  <c r="W253" i="11"/>
  <c r="S253" i="11"/>
  <c r="Q253" i="11"/>
  <c r="F253" i="11"/>
  <c r="W252" i="11"/>
  <c r="Q252" i="11"/>
  <c r="R252" i="11" s="1"/>
  <c r="F252" i="11"/>
  <c r="W251" i="11"/>
  <c r="Q251" i="11"/>
  <c r="F251" i="11"/>
  <c r="W250" i="11"/>
  <c r="S250" i="11"/>
  <c r="Q250" i="11"/>
  <c r="F250" i="11"/>
  <c r="W249" i="11"/>
  <c r="S249" i="11"/>
  <c r="Q249" i="11"/>
  <c r="F249" i="11"/>
  <c r="W248" i="11"/>
  <c r="S248" i="11"/>
  <c r="Q248" i="11"/>
  <c r="F248" i="11"/>
  <c r="W247" i="11"/>
  <c r="S247" i="11"/>
  <c r="Q247" i="11"/>
  <c r="F247" i="11"/>
  <c r="W246" i="11"/>
  <c r="S246" i="11"/>
  <c r="Q246" i="11"/>
  <c r="F246" i="11"/>
  <c r="W245" i="11"/>
  <c r="S245" i="11"/>
  <c r="T251" i="11" s="1"/>
  <c r="Q245" i="11"/>
  <c r="R245" i="11" s="1"/>
  <c r="F245" i="11"/>
  <c r="W244" i="11"/>
  <c r="Q244" i="11"/>
  <c r="F244" i="11"/>
  <c r="W243" i="11"/>
  <c r="S243" i="11"/>
  <c r="Q243" i="11"/>
  <c r="R243" i="11" s="1"/>
  <c r="G243" i="11"/>
  <c r="F243" i="11"/>
  <c r="W242" i="11"/>
  <c r="S242" i="11"/>
  <c r="T248" i="11" s="1"/>
  <c r="Q242" i="11"/>
  <c r="R242" i="11" s="1"/>
  <c r="F242" i="11"/>
  <c r="W241" i="11"/>
  <c r="S241" i="11"/>
  <c r="T247" i="11" s="1"/>
  <c r="Q241" i="11"/>
  <c r="F241" i="11"/>
  <c r="W240" i="11"/>
  <c r="S240" i="11"/>
  <c r="Q240" i="11"/>
  <c r="F240" i="11"/>
  <c r="W239" i="11"/>
  <c r="S239" i="11"/>
  <c r="R239" i="11"/>
  <c r="Q239" i="11"/>
  <c r="F239" i="11"/>
  <c r="W238" i="11"/>
  <c r="Q238" i="11"/>
  <c r="R238" i="11" s="1"/>
  <c r="F238" i="11"/>
  <c r="G244" i="11" s="1"/>
  <c r="W237" i="11"/>
  <c r="Q237" i="11"/>
  <c r="F237" i="11"/>
  <c r="W236" i="11"/>
  <c r="S236" i="11"/>
  <c r="T242" i="11" s="1"/>
  <c r="Q236" i="11"/>
  <c r="R236" i="11" s="1"/>
  <c r="F236" i="11"/>
  <c r="G242" i="11" s="1"/>
  <c r="W235" i="11"/>
  <c r="S235" i="11"/>
  <c r="Q235" i="11"/>
  <c r="F235" i="11"/>
  <c r="G241" i="11" s="1"/>
  <c r="W234" i="11"/>
  <c r="S234" i="11"/>
  <c r="T240" i="11" s="1"/>
  <c r="Q234" i="11"/>
  <c r="R234" i="11" s="1"/>
  <c r="F234" i="11"/>
  <c r="W233" i="11"/>
  <c r="S233" i="11"/>
  <c r="T239" i="11" s="1"/>
  <c r="Q233" i="11"/>
  <c r="R233" i="11" s="1"/>
  <c r="F233" i="11"/>
  <c r="G239" i="11" s="1"/>
  <c r="W232" i="11"/>
  <c r="S232" i="11"/>
  <c r="T238" i="11" s="1"/>
  <c r="R232" i="11"/>
  <c r="Q232" i="11"/>
  <c r="F232" i="11"/>
  <c r="W231" i="11"/>
  <c r="S231" i="11"/>
  <c r="Q231" i="11"/>
  <c r="R231" i="11" s="1"/>
  <c r="F231" i="11"/>
  <c r="W230" i="11"/>
  <c r="Q230" i="11"/>
  <c r="F230" i="11"/>
  <c r="W229" i="11"/>
  <c r="S229" i="11"/>
  <c r="Q229" i="11"/>
  <c r="F229" i="11"/>
  <c r="W228" i="11"/>
  <c r="S228" i="11"/>
  <c r="Q228" i="11"/>
  <c r="F228" i="11"/>
  <c r="W227" i="11"/>
  <c r="S227" i="11"/>
  <c r="Q227" i="11"/>
  <c r="F227" i="11"/>
  <c r="W226" i="11"/>
  <c r="S226" i="11"/>
  <c r="Q226" i="11"/>
  <c r="F226" i="11"/>
  <c r="W225" i="11"/>
  <c r="S225" i="11"/>
  <c r="Q225" i="11"/>
  <c r="F225" i="11"/>
  <c r="W224" i="11"/>
  <c r="S224" i="11"/>
  <c r="Q224" i="11"/>
  <c r="F224" i="11"/>
  <c r="W223" i="11"/>
  <c r="R223" i="11"/>
  <c r="Q223" i="11"/>
  <c r="F223" i="11"/>
  <c r="G229" i="11" s="1"/>
  <c r="W222" i="11"/>
  <c r="S222" i="11"/>
  <c r="Q222" i="11"/>
  <c r="F222" i="11"/>
  <c r="G228" i="11" s="1"/>
  <c r="W221" i="11"/>
  <c r="S221" i="11"/>
  <c r="Q221" i="11"/>
  <c r="R221" i="11" s="1"/>
  <c r="F221" i="11"/>
  <c r="W220" i="11"/>
  <c r="S220" i="11"/>
  <c r="Q220" i="11"/>
  <c r="R220" i="11" s="1"/>
  <c r="F220" i="11"/>
  <c r="W219" i="11"/>
  <c r="S219" i="11"/>
  <c r="R219" i="11"/>
  <c r="Q219" i="11"/>
  <c r="F219" i="11"/>
  <c r="W218" i="11"/>
  <c r="T218" i="11"/>
  <c r="S218" i="11"/>
  <c r="Q218" i="11"/>
  <c r="F218" i="11"/>
  <c r="W217" i="11"/>
  <c r="S217" i="11"/>
  <c r="Q217" i="11"/>
  <c r="R217" i="11" s="1"/>
  <c r="F217" i="11"/>
  <c r="W216" i="11"/>
  <c r="Q216" i="11"/>
  <c r="F216" i="11"/>
  <c r="W215" i="11"/>
  <c r="S215" i="11"/>
  <c r="Q215" i="11"/>
  <c r="F215" i="11"/>
  <c r="W214" i="11"/>
  <c r="S214" i="11"/>
  <c r="Q214" i="11"/>
  <c r="F214" i="11"/>
  <c r="W213" i="11"/>
  <c r="S213" i="11"/>
  <c r="Q213" i="11"/>
  <c r="F213" i="11"/>
  <c r="W212" i="11"/>
  <c r="S212" i="11"/>
  <c r="Q212" i="11"/>
  <c r="F212" i="11"/>
  <c r="W211" i="11"/>
  <c r="S211" i="11"/>
  <c r="T217" i="11" s="1"/>
  <c r="Q211" i="11"/>
  <c r="F211" i="11"/>
  <c r="W210" i="11"/>
  <c r="S210" i="11"/>
  <c r="Q210" i="11"/>
  <c r="R210" i="11" s="1"/>
  <c r="F210" i="11"/>
  <c r="W209" i="11"/>
  <c r="Q209" i="11"/>
  <c r="F209" i="11"/>
  <c r="W208" i="11"/>
  <c r="S208" i="11"/>
  <c r="Q208" i="11"/>
  <c r="R208" i="11" s="1"/>
  <c r="F208" i="11"/>
  <c r="W207" i="11"/>
  <c r="T207" i="11"/>
  <c r="S207" i="11"/>
  <c r="Q207" i="11"/>
  <c r="R207" i="11" s="1"/>
  <c r="F207" i="11"/>
  <c r="W206" i="11"/>
  <c r="S206" i="11"/>
  <c r="T212" i="11" s="1"/>
  <c r="Q206" i="11"/>
  <c r="F206" i="11"/>
  <c r="G212" i="11" s="1"/>
  <c r="W205" i="11"/>
  <c r="S205" i="11"/>
  <c r="Q205" i="11"/>
  <c r="F205" i="11"/>
  <c r="W204" i="11"/>
  <c r="S204" i="11"/>
  <c r="T208" i="11" s="1"/>
  <c r="Q204" i="11"/>
  <c r="F204" i="11"/>
  <c r="W203" i="11"/>
  <c r="Q203" i="11"/>
  <c r="R203" i="11" s="1"/>
  <c r="F203" i="11"/>
  <c r="G209" i="11" s="1"/>
  <c r="W202" i="11"/>
  <c r="Q202" i="11"/>
  <c r="F202" i="11"/>
  <c r="G208" i="11" s="1"/>
  <c r="W201" i="11"/>
  <c r="S201" i="11"/>
  <c r="Q201" i="11"/>
  <c r="F201" i="11"/>
  <c r="W200" i="11"/>
  <c r="S200" i="11"/>
  <c r="Q200" i="11"/>
  <c r="R200" i="11" s="1"/>
  <c r="F200" i="11"/>
  <c r="G206" i="11" s="1"/>
  <c r="W199" i="11"/>
  <c r="S199" i="11"/>
  <c r="T205" i="11" s="1"/>
  <c r="R199" i="11"/>
  <c r="Q199" i="11"/>
  <c r="F199" i="11"/>
  <c r="W198" i="11"/>
  <c r="S198" i="11"/>
  <c r="T204" i="11" s="1"/>
  <c r="Q198" i="11"/>
  <c r="R198" i="11" s="1"/>
  <c r="F198" i="11"/>
  <c r="G204" i="11" s="1"/>
  <c r="W197" i="11"/>
  <c r="S197" i="11"/>
  <c r="T203" i="11" s="1"/>
  <c r="R197" i="11"/>
  <c r="Q197" i="11"/>
  <c r="F197" i="11"/>
  <c r="W196" i="11"/>
  <c r="S196" i="11"/>
  <c r="Q196" i="11"/>
  <c r="F196" i="11"/>
  <c r="W195" i="11"/>
  <c r="Q195" i="11"/>
  <c r="F195" i="11"/>
  <c r="W194" i="11"/>
  <c r="S194" i="11"/>
  <c r="T200" i="11" s="1"/>
  <c r="Q194" i="11"/>
  <c r="F194" i="11"/>
  <c r="W193" i="11"/>
  <c r="S193" i="11"/>
  <c r="Q193" i="11"/>
  <c r="F193" i="11"/>
  <c r="W192" i="11"/>
  <c r="S192" i="11"/>
  <c r="T198" i="11" s="1"/>
  <c r="Q192" i="11"/>
  <c r="F192" i="11"/>
  <c r="G198" i="11" s="1"/>
  <c r="W191" i="11"/>
  <c r="S191" i="11"/>
  <c r="Q191" i="11"/>
  <c r="F191" i="11"/>
  <c r="W190" i="11"/>
  <c r="S190" i="11"/>
  <c r="Q190" i="11"/>
  <c r="F190" i="11"/>
  <c r="W189" i="11"/>
  <c r="S189" i="11"/>
  <c r="Q189" i="11"/>
  <c r="F189" i="11"/>
  <c r="W188" i="11"/>
  <c r="R188" i="11"/>
  <c r="Q188" i="11"/>
  <c r="F188" i="11"/>
  <c r="W187" i="11"/>
  <c r="S187" i="11"/>
  <c r="Q187" i="11"/>
  <c r="F187" i="11"/>
  <c r="W186" i="11"/>
  <c r="S186" i="11"/>
  <c r="Q186" i="11"/>
  <c r="F186" i="11"/>
  <c r="W185" i="11"/>
  <c r="S185" i="11"/>
  <c r="Q185" i="11"/>
  <c r="R185" i="11" s="1"/>
  <c r="F185" i="11"/>
  <c r="W184" i="11"/>
  <c r="S184" i="11"/>
  <c r="R184" i="11"/>
  <c r="Q184" i="11"/>
  <c r="F184" i="11"/>
  <c r="W183" i="11"/>
  <c r="S183" i="11"/>
  <c r="T189" i="11" s="1"/>
  <c r="Q183" i="11"/>
  <c r="R183" i="11" s="1"/>
  <c r="F183" i="11"/>
  <c r="W182" i="11"/>
  <c r="S182" i="11"/>
  <c r="T188" i="11" s="1"/>
  <c r="R182" i="11"/>
  <c r="Q182" i="11"/>
  <c r="F182" i="11"/>
  <c r="G188" i="11" s="1"/>
  <c r="W181" i="11"/>
  <c r="Q181" i="11"/>
  <c r="F181" i="11"/>
  <c r="W180" i="11"/>
  <c r="S180" i="11"/>
  <c r="T186" i="11" s="1"/>
  <c r="Q180" i="11"/>
  <c r="F180" i="11"/>
  <c r="W179" i="11"/>
  <c r="S179" i="11"/>
  <c r="Q179" i="11"/>
  <c r="F179" i="11"/>
  <c r="W178" i="11"/>
  <c r="S178" i="11"/>
  <c r="Q178" i="11"/>
  <c r="F178" i="11"/>
  <c r="W177" i="11"/>
  <c r="S177" i="11"/>
  <c r="Q177" i="11"/>
  <c r="F177" i="11"/>
  <c r="W176" i="11"/>
  <c r="S176" i="11"/>
  <c r="T182" i="11" s="1"/>
  <c r="Q176" i="11"/>
  <c r="F176" i="11"/>
  <c r="G182" i="11" s="1"/>
  <c r="W175" i="11"/>
  <c r="S175" i="11"/>
  <c r="Q175" i="11"/>
  <c r="R175" i="11" s="1"/>
  <c r="F175" i="11"/>
  <c r="W174" i="11"/>
  <c r="Q174" i="11"/>
  <c r="F174" i="11"/>
  <c r="W173" i="11"/>
  <c r="S173" i="11"/>
  <c r="Q173" i="11"/>
  <c r="F173" i="11"/>
  <c r="W172" i="11"/>
  <c r="S172" i="11"/>
  <c r="Q172" i="11"/>
  <c r="F172" i="11"/>
  <c r="W171" i="11"/>
  <c r="S171" i="11"/>
  <c r="Q171" i="11"/>
  <c r="F171" i="11"/>
  <c r="W170" i="11"/>
  <c r="S170" i="11"/>
  <c r="Q170" i="11"/>
  <c r="F170" i="11"/>
  <c r="W169" i="11"/>
  <c r="Q169" i="11"/>
  <c r="F169" i="11"/>
  <c r="W168" i="11"/>
  <c r="S168" i="11"/>
  <c r="T174" i="11" s="1"/>
  <c r="Q168" i="11"/>
  <c r="F168" i="11"/>
  <c r="W167" i="11"/>
  <c r="S167" i="11"/>
  <c r="Q167" i="11"/>
  <c r="F167" i="11"/>
  <c r="W166" i="11"/>
  <c r="S166" i="11"/>
  <c r="Q166" i="11"/>
  <c r="F166" i="11"/>
  <c r="W165" i="11"/>
  <c r="S165" i="11"/>
  <c r="T171" i="11" s="1"/>
  <c r="Q165" i="11"/>
  <c r="R165" i="11" s="1"/>
  <c r="F165" i="11"/>
  <c r="B165" i="11"/>
  <c r="B166" i="11" s="1"/>
  <c r="B167" i="11" s="1"/>
  <c r="B168" i="11" s="1"/>
  <c r="B169" i="11" s="1"/>
  <c r="B170" i="11" s="1"/>
  <c r="B171" i="11" s="1"/>
  <c r="B172" i="11" s="1"/>
  <c r="B173" i="11" s="1"/>
  <c r="B174" i="11" s="1"/>
  <c r="B175" i="11" s="1"/>
  <c r="B176" i="11" s="1"/>
  <c r="B177" i="11" s="1"/>
  <c r="B178" i="11" s="1"/>
  <c r="B179" i="11" s="1"/>
  <c r="B180" i="11" s="1"/>
  <c r="B181" i="11" s="1"/>
  <c r="B182" i="11" s="1"/>
  <c r="B183" i="11" s="1"/>
  <c r="B184" i="11" s="1"/>
  <c r="B185" i="11" s="1"/>
  <c r="B186" i="11" s="1"/>
  <c r="B187" i="11" s="1"/>
  <c r="B188" i="11" s="1"/>
  <c r="B189" i="11" s="1"/>
  <c r="B190" i="11" s="1"/>
  <c r="B191" i="11" s="1"/>
  <c r="B192" i="11" s="1"/>
  <c r="B193" i="11" s="1"/>
  <c r="B194" i="11" s="1"/>
  <c r="B195" i="11" s="1"/>
  <c r="B196" i="11" s="1"/>
  <c r="B197" i="11" s="1"/>
  <c r="B198" i="11" s="1"/>
  <c r="B199" i="11" s="1"/>
  <c r="B200" i="11" s="1"/>
  <c r="B201" i="11" s="1"/>
  <c r="B202" i="11" s="1"/>
  <c r="B203" i="11" s="1"/>
  <c r="B204" i="11" s="1"/>
  <c r="B205" i="11" s="1"/>
  <c r="B206" i="11" s="1"/>
  <c r="B207" i="11" s="1"/>
  <c r="B208" i="11" s="1"/>
  <c r="B209" i="11" s="1"/>
  <c r="B210" i="11" s="1"/>
  <c r="B211" i="11" s="1"/>
  <c r="B212" i="11" s="1"/>
  <c r="B213" i="11" s="1"/>
  <c r="B214" i="11" s="1"/>
  <c r="B215" i="11" s="1"/>
  <c r="B216" i="11" s="1"/>
  <c r="B217" i="11" s="1"/>
  <c r="B218" i="11" s="1"/>
  <c r="B219" i="11" s="1"/>
  <c r="B220" i="11" s="1"/>
  <c r="B221" i="11" s="1"/>
  <c r="B222" i="11" s="1"/>
  <c r="B223" i="11" s="1"/>
  <c r="B224" i="11" s="1"/>
  <c r="B225" i="11" s="1"/>
  <c r="B226" i="11" s="1"/>
  <c r="B227" i="11" s="1"/>
  <c r="B228" i="11" s="1"/>
  <c r="B229" i="11" s="1"/>
  <c r="B230" i="11" s="1"/>
  <c r="B231" i="11" s="1"/>
  <c r="B232" i="11" s="1"/>
  <c r="B233" i="11" s="1"/>
  <c r="B234" i="11" s="1"/>
  <c r="B235" i="11" s="1"/>
  <c r="B236" i="11" s="1"/>
  <c r="B237" i="11" s="1"/>
  <c r="B238" i="11" s="1"/>
  <c r="B239" i="11" s="1"/>
  <c r="B240" i="11" s="1"/>
  <c r="B241" i="11" s="1"/>
  <c r="B242" i="11" s="1"/>
  <c r="B243" i="11" s="1"/>
  <c r="B244" i="11" s="1"/>
  <c r="B245" i="11" s="1"/>
  <c r="B246" i="11" s="1"/>
  <c r="B247" i="11" s="1"/>
  <c r="B248" i="11" s="1"/>
  <c r="B249" i="11" s="1"/>
  <c r="B250" i="11" s="1"/>
  <c r="B251" i="11" s="1"/>
  <c r="B252" i="11" s="1"/>
  <c r="B253" i="11" s="1"/>
  <c r="B254" i="11" s="1"/>
  <c r="B255" i="11" s="1"/>
  <c r="B256" i="11" s="1"/>
  <c r="B257" i="11" s="1"/>
  <c r="B258" i="11" s="1"/>
  <c r="B259" i="11" s="1"/>
  <c r="B260" i="11" s="1"/>
  <c r="B261" i="11" s="1"/>
  <c r="B262" i="11" s="1"/>
  <c r="B263" i="11" s="1"/>
  <c r="B264" i="11" s="1"/>
  <c r="B265" i="11" s="1"/>
  <c r="B266" i="11" s="1"/>
  <c r="B267" i="11" s="1"/>
  <c r="B268" i="11" s="1"/>
  <c r="B269" i="11" s="1"/>
  <c r="B270" i="11" s="1"/>
  <c r="B271" i="11" s="1"/>
  <c r="B272" i="11" s="1"/>
  <c r="B273" i="11" s="1"/>
  <c r="B274" i="11" s="1"/>
  <c r="B275" i="11" s="1"/>
  <c r="B276" i="11" s="1"/>
  <c r="B277" i="11" s="1"/>
  <c r="B278" i="11" s="1"/>
  <c r="B279" i="11" s="1"/>
  <c r="B280" i="11" s="1"/>
  <c r="B281" i="11" s="1"/>
  <c r="B282" i="11" s="1"/>
  <c r="B283" i="11" s="1"/>
  <c r="B284" i="11" s="1"/>
  <c r="B285" i="11" s="1"/>
  <c r="B286" i="11" s="1"/>
  <c r="B287" i="11" s="1"/>
  <c r="B288" i="11" s="1"/>
  <c r="B289" i="11" s="1"/>
  <c r="B290" i="11" s="1"/>
  <c r="B291" i="11" s="1"/>
  <c r="B292" i="11" s="1"/>
  <c r="B293" i="11" s="1"/>
  <c r="B294" i="11" s="1"/>
  <c r="B295" i="11" s="1"/>
  <c r="B296" i="11" s="1"/>
  <c r="B297" i="11" s="1"/>
  <c r="B298" i="11" s="1"/>
  <c r="B299" i="11" s="1"/>
  <c r="B300" i="11" s="1"/>
  <c r="B301" i="11" s="1"/>
  <c r="B302" i="11" s="1"/>
  <c r="B303" i="11" s="1"/>
  <c r="B304" i="11" s="1"/>
  <c r="B305" i="11" s="1"/>
  <c r="B306" i="11" s="1"/>
  <c r="B307" i="11" s="1"/>
  <c r="B308" i="11" s="1"/>
  <c r="B309" i="11" s="1"/>
  <c r="B310" i="11" s="1"/>
  <c r="B311" i="11" s="1"/>
  <c r="B312" i="11" s="1"/>
  <c r="B313" i="11" s="1"/>
  <c r="B314" i="11" s="1"/>
  <c r="W164" i="11"/>
  <c r="S164" i="11"/>
  <c r="Q164" i="11"/>
  <c r="J164" i="11"/>
  <c r="F164" i="11"/>
  <c r="B164" i="11"/>
  <c r="W163" i="11"/>
  <c r="T163" i="11"/>
  <c r="S163" i="11"/>
  <c r="Q163" i="11"/>
  <c r="F163" i="11"/>
  <c r="W162" i="11"/>
  <c r="S162" i="11"/>
  <c r="Q162" i="11"/>
  <c r="F162" i="11"/>
  <c r="W161" i="11"/>
  <c r="S161" i="11"/>
  <c r="Q161" i="11"/>
  <c r="F161" i="11"/>
  <c r="W160" i="11"/>
  <c r="S160" i="11"/>
  <c r="Q160" i="11"/>
  <c r="F160" i="11"/>
  <c r="W159" i="11"/>
  <c r="S159" i="11"/>
  <c r="Q159" i="11"/>
  <c r="F159" i="11"/>
  <c r="G165" i="11" s="1"/>
  <c r="W158" i="11"/>
  <c r="S158" i="11"/>
  <c r="Q158" i="11"/>
  <c r="R158" i="11" s="1"/>
  <c r="F158" i="11"/>
  <c r="G164" i="11" s="1"/>
  <c r="W157" i="11"/>
  <c r="Q157" i="11"/>
  <c r="F157" i="11"/>
  <c r="W156" i="11"/>
  <c r="S156" i="11"/>
  <c r="T162" i="11" s="1"/>
  <c r="Q156" i="11"/>
  <c r="F156" i="11"/>
  <c r="W155" i="11"/>
  <c r="S155" i="11"/>
  <c r="T161" i="11" s="1"/>
  <c r="Q155" i="11"/>
  <c r="F155" i="11"/>
  <c r="W154" i="11"/>
  <c r="S154" i="11"/>
  <c r="T159" i="11" s="1"/>
  <c r="Q154" i="11"/>
  <c r="F154" i="11"/>
  <c r="W153" i="11"/>
  <c r="Q153" i="11"/>
  <c r="R153" i="11" s="1"/>
  <c r="F153" i="11"/>
  <c r="W152" i="11"/>
  <c r="S152" i="11"/>
  <c r="T158" i="11" s="1"/>
  <c r="Q152" i="11"/>
  <c r="R152" i="11" s="1"/>
  <c r="F152" i="11"/>
  <c r="W151" i="11"/>
  <c r="S151" i="11"/>
  <c r="T157" i="11" s="1"/>
  <c r="R151" i="11"/>
  <c r="Q151" i="11"/>
  <c r="F151" i="11"/>
  <c r="W150" i="11"/>
  <c r="S150" i="11"/>
  <c r="T156" i="11" s="1"/>
  <c r="Q150" i="11"/>
  <c r="F150" i="11"/>
  <c r="G156" i="11" s="1"/>
  <c r="W149" i="11"/>
  <c r="S149" i="11"/>
  <c r="Q149" i="11"/>
  <c r="F149" i="11"/>
  <c r="G155" i="11" s="1"/>
  <c r="W148" i="11"/>
  <c r="S148" i="11"/>
  <c r="Q148" i="11"/>
  <c r="R148" i="11" s="1"/>
  <c r="F148" i="11"/>
  <c r="G154" i="11" s="1"/>
  <c r="W147" i="11"/>
  <c r="S147" i="11"/>
  <c r="Q147" i="11"/>
  <c r="F147" i="11"/>
  <c r="G153" i="11" s="1"/>
  <c r="W146" i="11"/>
  <c r="Q146" i="11"/>
  <c r="F146" i="11"/>
  <c r="W145" i="11"/>
  <c r="S145" i="11"/>
  <c r="Q145" i="11"/>
  <c r="F145" i="11"/>
  <c r="W144" i="11"/>
  <c r="S144" i="11"/>
  <c r="Q144" i="11"/>
  <c r="F144" i="11"/>
  <c r="W143" i="11"/>
  <c r="S143" i="11"/>
  <c r="Q143" i="11"/>
  <c r="F143" i="11"/>
  <c r="W142" i="11"/>
  <c r="S142" i="11"/>
  <c r="Q142" i="11"/>
  <c r="F142" i="11"/>
  <c r="W141" i="11"/>
  <c r="S141" i="11"/>
  <c r="Q141" i="11"/>
  <c r="F141" i="11"/>
  <c r="W140" i="11"/>
  <c r="Q140" i="11"/>
  <c r="F140" i="11"/>
  <c r="W139" i="11"/>
  <c r="S139" i="11"/>
  <c r="Q139" i="11"/>
  <c r="F139" i="11"/>
  <c r="W138" i="11"/>
  <c r="S138" i="11"/>
  <c r="Q138" i="11"/>
  <c r="F138" i="11"/>
  <c r="W137" i="11"/>
  <c r="S137" i="11"/>
  <c r="Q137" i="11"/>
  <c r="R138" i="11" s="1"/>
  <c r="F137" i="11"/>
  <c r="W136" i="11"/>
  <c r="Q136" i="11"/>
  <c r="F136" i="11"/>
  <c r="W135" i="11"/>
  <c r="S135" i="11"/>
  <c r="Q135" i="11"/>
  <c r="G135" i="11"/>
  <c r="F135" i="11"/>
  <c r="W134" i="11"/>
  <c r="S134" i="11"/>
  <c r="Q134" i="11"/>
  <c r="F134" i="11"/>
  <c r="G140" i="11" s="1"/>
  <c r="W133" i="11"/>
  <c r="S133" i="11"/>
  <c r="Q133" i="11"/>
  <c r="F133" i="11"/>
  <c r="W132" i="11"/>
  <c r="S132" i="11"/>
  <c r="Q132" i="11"/>
  <c r="F132" i="11"/>
  <c r="W131" i="11"/>
  <c r="S131" i="11"/>
  <c r="Q131" i="11"/>
  <c r="F131" i="11"/>
  <c r="W130" i="11"/>
  <c r="S130" i="11"/>
  <c r="Q130" i="11"/>
  <c r="F130" i="11"/>
  <c r="W129" i="11"/>
  <c r="S129" i="11"/>
  <c r="T135" i="11" s="1"/>
  <c r="Q129" i="11"/>
  <c r="F129" i="11"/>
  <c r="W128" i="11"/>
  <c r="S128" i="11"/>
  <c r="Q128" i="11"/>
  <c r="F128" i="11"/>
  <c r="W127" i="11"/>
  <c r="S127" i="11"/>
  <c r="Q127" i="11"/>
  <c r="F127" i="11"/>
  <c r="G133" i="11" s="1"/>
  <c r="W126" i="11"/>
  <c r="Q126" i="11"/>
  <c r="F126" i="11"/>
  <c r="W125" i="11"/>
  <c r="S125" i="11"/>
  <c r="Q125" i="11"/>
  <c r="F125" i="11"/>
  <c r="W124" i="11"/>
  <c r="S124" i="11"/>
  <c r="Q124" i="11"/>
  <c r="R124" i="11" s="1"/>
  <c r="F124" i="11"/>
  <c r="W123" i="11"/>
  <c r="S123" i="11"/>
  <c r="T129" i="11" s="1"/>
  <c r="R123" i="11"/>
  <c r="Q123" i="11"/>
  <c r="F123" i="11"/>
  <c r="W122" i="11"/>
  <c r="S122" i="11"/>
  <c r="Q122" i="11"/>
  <c r="F122" i="11"/>
  <c r="W121" i="11"/>
  <c r="S121" i="11"/>
  <c r="T127" i="11" s="1"/>
  <c r="Q121" i="11"/>
  <c r="F121" i="11"/>
  <c r="W120" i="11"/>
  <c r="S120" i="11"/>
  <c r="Q120" i="11"/>
  <c r="R120" i="11" s="1"/>
  <c r="F120" i="11"/>
  <c r="W119" i="11"/>
  <c r="S119" i="11"/>
  <c r="Q119" i="11"/>
  <c r="F119" i="11"/>
  <c r="W118" i="11"/>
  <c r="Q118" i="11"/>
  <c r="F118" i="11"/>
  <c r="W117" i="11"/>
  <c r="S117" i="11"/>
  <c r="Q117" i="11"/>
  <c r="F117" i="11"/>
  <c r="W116" i="11"/>
  <c r="S116" i="11"/>
  <c r="Q116" i="11"/>
  <c r="F116" i="11"/>
  <c r="W115" i="11"/>
  <c r="S115" i="11"/>
  <c r="Q115" i="11"/>
  <c r="F115" i="11"/>
  <c r="W114" i="11"/>
  <c r="S114" i="11"/>
  <c r="Q114" i="11"/>
  <c r="F114" i="11"/>
  <c r="W113" i="11"/>
  <c r="S113" i="11"/>
  <c r="Q113" i="11"/>
  <c r="F113" i="11"/>
  <c r="W112" i="11"/>
  <c r="S112" i="11"/>
  <c r="Q112" i="11"/>
  <c r="F112" i="11"/>
  <c r="W111" i="11"/>
  <c r="Q111" i="11"/>
  <c r="R111" i="11" s="1"/>
  <c r="F111" i="11"/>
  <c r="W110" i="11"/>
  <c r="S110" i="11"/>
  <c r="Q110" i="11"/>
  <c r="F110" i="11"/>
  <c r="W109" i="11"/>
  <c r="S109" i="11"/>
  <c r="Q109" i="11"/>
  <c r="R109" i="11" s="1"/>
  <c r="F109" i="11"/>
  <c r="W108" i="11"/>
  <c r="S108" i="11"/>
  <c r="Q108" i="11"/>
  <c r="F108" i="11"/>
  <c r="W107" i="11"/>
  <c r="S107" i="11"/>
  <c r="R107" i="11"/>
  <c r="Q107" i="11"/>
  <c r="F107" i="11"/>
  <c r="W106" i="11"/>
  <c r="S106" i="11"/>
  <c r="T112" i="11" s="1"/>
  <c r="Q106" i="11"/>
  <c r="F106" i="11"/>
  <c r="W105" i="11"/>
  <c r="T105" i="11"/>
  <c r="S105" i="11"/>
  <c r="Q105" i="11"/>
  <c r="F105" i="11"/>
  <c r="W104" i="11"/>
  <c r="Q104" i="11"/>
  <c r="F104" i="11"/>
  <c r="W103" i="11"/>
  <c r="S103" i="11"/>
  <c r="Q103" i="11"/>
  <c r="F103" i="11"/>
  <c r="W102" i="11"/>
  <c r="S102" i="11"/>
  <c r="Q102" i="11"/>
  <c r="F102" i="11"/>
  <c r="W101" i="11"/>
  <c r="S101" i="11"/>
  <c r="Q101" i="11"/>
  <c r="F101" i="11"/>
  <c r="G107" i="11" s="1"/>
  <c r="W100" i="11"/>
  <c r="S100" i="11"/>
  <c r="Q100" i="11"/>
  <c r="F100" i="11"/>
  <c r="G106" i="11" s="1"/>
  <c r="W99" i="11"/>
  <c r="S99" i="11"/>
  <c r="Q99" i="11"/>
  <c r="F99" i="11"/>
  <c r="G104" i="11" s="1"/>
  <c r="W98" i="11"/>
  <c r="S98" i="11"/>
  <c r="T103" i="11" s="1"/>
  <c r="Q98" i="11"/>
  <c r="F98" i="11"/>
  <c r="W97" i="11"/>
  <c r="Q97" i="11"/>
  <c r="R97" i="11" s="1"/>
  <c r="F97" i="11"/>
  <c r="W96" i="11"/>
  <c r="S96" i="11"/>
  <c r="T102" i="11" s="1"/>
  <c r="R96" i="11"/>
  <c r="Q96" i="11"/>
  <c r="F96" i="11"/>
  <c r="W95" i="11"/>
  <c r="S95" i="11"/>
  <c r="T101" i="11" s="1"/>
  <c r="Q95" i="11"/>
  <c r="R95" i="11" s="1"/>
  <c r="F95" i="11"/>
  <c r="W94" i="11"/>
  <c r="S94" i="11"/>
  <c r="Q94" i="11"/>
  <c r="R94" i="11" s="1"/>
  <c r="F94" i="11"/>
  <c r="W93" i="11"/>
  <c r="S93" i="11"/>
  <c r="Q93" i="11"/>
  <c r="R93" i="11" s="1"/>
  <c r="F93" i="11"/>
  <c r="W92" i="11"/>
  <c r="S92" i="11"/>
  <c r="T98" i="11" s="1"/>
  <c r="R92" i="11"/>
  <c r="Q92" i="11"/>
  <c r="F92" i="11"/>
  <c r="W91" i="11"/>
  <c r="S91" i="11"/>
  <c r="T96" i="11" s="1"/>
  <c r="Q91" i="11"/>
  <c r="F91" i="11"/>
  <c r="W90" i="11"/>
  <c r="Q90" i="11"/>
  <c r="F90" i="11"/>
  <c r="W89" i="11"/>
  <c r="S89" i="11"/>
  <c r="Q89" i="11"/>
  <c r="F89" i="11"/>
  <c r="W88" i="11"/>
  <c r="S88" i="11"/>
  <c r="R88" i="11"/>
  <c r="Q88" i="11"/>
  <c r="F88" i="11"/>
  <c r="W87" i="11"/>
  <c r="S87" i="11"/>
  <c r="Q87" i="11"/>
  <c r="R87" i="11" s="1"/>
  <c r="F87" i="11"/>
  <c r="W86" i="11"/>
  <c r="S86" i="11"/>
  <c r="Q86" i="11"/>
  <c r="R86" i="11" s="1"/>
  <c r="F86" i="11"/>
  <c r="W85" i="11"/>
  <c r="S85" i="11"/>
  <c r="Q85" i="11"/>
  <c r="F85" i="11"/>
  <c r="W84" i="11"/>
  <c r="Q84" i="11"/>
  <c r="R84" i="11" s="1"/>
  <c r="F84" i="11"/>
  <c r="W83" i="11"/>
  <c r="Q83" i="11"/>
  <c r="F83" i="11"/>
  <c r="W82" i="11"/>
  <c r="S82" i="11"/>
  <c r="Q82" i="11"/>
  <c r="F82" i="11"/>
  <c r="W81" i="11"/>
  <c r="S81" i="11"/>
  <c r="Q81" i="11"/>
  <c r="F81" i="11"/>
  <c r="W80" i="11"/>
  <c r="S80" i="11"/>
  <c r="T86" i="11" s="1"/>
  <c r="Q80" i="11"/>
  <c r="F80" i="11"/>
  <c r="W79" i="11"/>
  <c r="S79" i="11"/>
  <c r="T85" i="11" s="1"/>
  <c r="Q79" i="11"/>
  <c r="F79" i="11"/>
  <c r="W78" i="11"/>
  <c r="S78" i="11"/>
  <c r="T84" i="11" s="1"/>
  <c r="Q78" i="11"/>
  <c r="F78" i="11"/>
  <c r="G84" i="11" s="1"/>
  <c r="W77" i="11"/>
  <c r="S77" i="11"/>
  <c r="T83" i="11" s="1"/>
  <c r="Q77" i="11"/>
  <c r="F77" i="11"/>
  <c r="G83" i="11" s="1"/>
  <c r="W76" i="11"/>
  <c r="Q76" i="11"/>
  <c r="R76" i="11" s="1"/>
  <c r="F76" i="11"/>
  <c r="W75" i="11"/>
  <c r="S75" i="11"/>
  <c r="T81" i="11" s="1"/>
  <c r="R75" i="11"/>
  <c r="Q75" i="11"/>
  <c r="F75" i="11"/>
  <c r="W74" i="11"/>
  <c r="S74" i="11"/>
  <c r="T80" i="11" s="1"/>
  <c r="Q74" i="11"/>
  <c r="F74" i="11"/>
  <c r="W73" i="11"/>
  <c r="S73" i="11"/>
  <c r="Q73" i="11"/>
  <c r="R74" i="11" s="1"/>
  <c r="F73" i="11"/>
  <c r="G79" i="11" s="1"/>
  <c r="W72" i="11"/>
  <c r="S72" i="11"/>
  <c r="Q72" i="11"/>
  <c r="R72" i="11" s="1"/>
  <c r="F72" i="11"/>
  <c r="W71" i="11"/>
  <c r="S71" i="11"/>
  <c r="R71" i="11"/>
  <c r="Q71" i="11"/>
  <c r="F71" i="11"/>
  <c r="W70" i="11"/>
  <c r="S70" i="11"/>
  <c r="Q70" i="11"/>
  <c r="F70" i="11"/>
  <c r="W69" i="11"/>
  <c r="R69" i="11"/>
  <c r="Q69" i="11"/>
  <c r="R70" i="11" s="1"/>
  <c r="F69" i="11"/>
  <c r="W68" i="11"/>
  <c r="S68" i="11"/>
  <c r="R68" i="11"/>
  <c r="Q68" i="11"/>
  <c r="F68" i="11"/>
  <c r="W67" i="11"/>
  <c r="S67" i="11"/>
  <c r="Q67" i="11"/>
  <c r="R67" i="11" s="1"/>
  <c r="F67" i="11"/>
  <c r="W66" i="11"/>
  <c r="S66" i="11"/>
  <c r="Q66" i="11"/>
  <c r="R66" i="11" s="1"/>
  <c r="F66" i="11"/>
  <c r="W65" i="11"/>
  <c r="S65" i="11"/>
  <c r="R65" i="11"/>
  <c r="Q65" i="11"/>
  <c r="F65" i="11"/>
  <c r="W64" i="11"/>
  <c r="S64" i="11"/>
  <c r="R64" i="11"/>
  <c r="Q64" i="11"/>
  <c r="F64" i="11"/>
  <c r="W63" i="11"/>
  <c r="S63" i="11"/>
  <c r="Q63" i="11"/>
  <c r="F63" i="11"/>
  <c r="W62" i="11"/>
  <c r="Q62" i="11"/>
  <c r="R62" i="11" s="1"/>
  <c r="F62" i="11"/>
  <c r="W61" i="11"/>
  <c r="T61" i="11"/>
  <c r="S61" i="11"/>
  <c r="Q61" i="11"/>
  <c r="F61" i="11"/>
  <c r="W60" i="11"/>
  <c r="S60" i="11"/>
  <c r="Q60" i="11"/>
  <c r="F60" i="11"/>
  <c r="W59" i="11"/>
  <c r="S59" i="11"/>
  <c r="Q59" i="11"/>
  <c r="F59" i="11"/>
  <c r="W58" i="11"/>
  <c r="S58" i="11"/>
  <c r="Q58" i="11"/>
  <c r="F58" i="11"/>
  <c r="W57" i="11"/>
  <c r="S57" i="11"/>
  <c r="T63" i="11" s="1"/>
  <c r="Q57" i="11"/>
  <c r="F57" i="11"/>
  <c r="W56" i="11"/>
  <c r="Q56" i="11"/>
  <c r="F56" i="11"/>
  <c r="W55" i="11"/>
  <c r="R55" i="11"/>
  <c r="Q55" i="11"/>
  <c r="F55" i="11"/>
  <c r="W54" i="11"/>
  <c r="S54" i="11"/>
  <c r="T60" i="11" s="1"/>
  <c r="R54" i="11"/>
  <c r="Q54" i="11"/>
  <c r="F54" i="11"/>
  <c r="G60" i="11" s="1"/>
  <c r="W53" i="11"/>
  <c r="S53" i="11"/>
  <c r="Q53" i="11"/>
  <c r="R53" i="11" s="1"/>
  <c r="F53" i="11"/>
  <c r="G59" i="11" s="1"/>
  <c r="W52" i="11"/>
  <c r="S52" i="11"/>
  <c r="Q52" i="11"/>
  <c r="R52" i="11" s="1"/>
  <c r="F52" i="11"/>
  <c r="W51" i="11"/>
  <c r="S51" i="11"/>
  <c r="Q51" i="11"/>
  <c r="F51" i="11"/>
  <c r="W50" i="11"/>
  <c r="Q50" i="11"/>
  <c r="R51" i="11" s="1"/>
  <c r="F50" i="11"/>
  <c r="W49" i="11"/>
  <c r="S49" i="11"/>
  <c r="R49" i="11"/>
  <c r="Q49" i="11"/>
  <c r="F49" i="11"/>
  <c r="W48" i="11"/>
  <c r="S48" i="11"/>
  <c r="R48" i="11"/>
  <c r="Q48" i="11"/>
  <c r="F48" i="11"/>
  <c r="W47" i="11"/>
  <c r="S47" i="11"/>
  <c r="Q47" i="11"/>
  <c r="R47" i="11" s="1"/>
  <c r="F47" i="11"/>
  <c r="W46" i="11"/>
  <c r="S46" i="11"/>
  <c r="Q46" i="11"/>
  <c r="R46" i="11" s="1"/>
  <c r="F46" i="11"/>
  <c r="W45" i="11"/>
  <c r="S45" i="11"/>
  <c r="R45" i="11"/>
  <c r="Q45" i="11"/>
  <c r="F45" i="11"/>
  <c r="W44" i="11"/>
  <c r="S44" i="11"/>
  <c r="T50" i="11" s="1"/>
  <c r="R44" i="11"/>
  <c r="Q44" i="11"/>
  <c r="F44" i="11"/>
  <c r="W43" i="11"/>
  <c r="S43" i="11"/>
  <c r="Q43" i="11"/>
  <c r="R43" i="11" s="1"/>
  <c r="F43" i="11"/>
  <c r="W42" i="11"/>
  <c r="S42" i="11"/>
  <c r="Q42" i="11"/>
  <c r="K12" i="1" s="1"/>
  <c r="K13" i="1" s="1"/>
  <c r="F42" i="11"/>
  <c r="W41" i="11"/>
  <c r="Q41" i="11"/>
  <c r="F41" i="11"/>
  <c r="W40" i="11"/>
  <c r="S40" i="11"/>
  <c r="F40" i="11"/>
  <c r="W39" i="11"/>
  <c r="S39" i="11"/>
  <c r="F39" i="11"/>
  <c r="W38" i="11"/>
  <c r="S38" i="11"/>
  <c r="F38" i="11"/>
  <c r="W37" i="11"/>
  <c r="S37" i="11"/>
  <c r="T43" i="11" s="1"/>
  <c r="F37" i="11"/>
  <c r="W36" i="11"/>
  <c r="S36" i="11"/>
  <c r="F36" i="11"/>
  <c r="W35" i="11"/>
  <c r="S35" i="11"/>
  <c r="F35" i="11"/>
  <c r="W34" i="11"/>
  <c r="S34" i="11"/>
  <c r="T40" i="11" s="1"/>
  <c r="F34" i="11"/>
  <c r="W33" i="11"/>
  <c r="F33" i="11"/>
  <c r="W32" i="11"/>
  <c r="S32" i="11"/>
  <c r="F32" i="11"/>
  <c r="W31" i="11"/>
  <c r="S31" i="11"/>
  <c r="F31" i="11"/>
  <c r="G33" i="11" s="1"/>
  <c r="W30" i="11"/>
  <c r="S30" i="11"/>
  <c r="F30" i="11"/>
  <c r="W29" i="11"/>
  <c r="S29" i="11"/>
  <c r="F29" i="11"/>
  <c r="D28" i="13" s="1"/>
  <c r="W28" i="11"/>
  <c r="S28" i="11"/>
  <c r="T34" i="11" s="1"/>
  <c r="F28" i="11"/>
  <c r="D27" i="13" s="1"/>
  <c r="W27" i="11"/>
  <c r="S27" i="11"/>
  <c r="G27" i="11"/>
  <c r="W26" i="11"/>
  <c r="S26" i="11"/>
  <c r="I26" i="11"/>
  <c r="I27" i="11" s="1"/>
  <c r="I28" i="11" s="1"/>
  <c r="I29" i="11" s="1"/>
  <c r="G26" i="11"/>
  <c r="W25" i="11"/>
  <c r="T25" i="11"/>
  <c r="G25" i="11"/>
  <c r="W24" i="11"/>
  <c r="G24" i="11"/>
  <c r="W23" i="11"/>
  <c r="G23" i="11"/>
  <c r="W22" i="11"/>
  <c r="G22" i="11"/>
  <c r="W21" i="11"/>
  <c r="G21" i="11"/>
  <c r="W20" i="11"/>
  <c r="G20" i="11"/>
  <c r="W19" i="11"/>
  <c r="G19" i="11"/>
  <c r="W18" i="11"/>
  <c r="W17" i="11"/>
  <c r="W16" i="11"/>
  <c r="W15" i="11"/>
  <c r="W14" i="11"/>
  <c r="W13" i="11"/>
  <c r="W12" i="11"/>
  <c r="W11" i="11"/>
  <c r="P314" i="10"/>
  <c r="F314" i="10"/>
  <c r="T313" i="10"/>
  <c r="U313" i="10" s="1"/>
  <c r="P313" i="10"/>
  <c r="F313" i="10"/>
  <c r="D313" i="13" s="1"/>
  <c r="T312" i="10"/>
  <c r="U312" i="10" s="1"/>
  <c r="P312" i="10"/>
  <c r="F312" i="10"/>
  <c r="T311" i="10"/>
  <c r="U311" i="10" s="1"/>
  <c r="P311" i="10"/>
  <c r="F311" i="10"/>
  <c r="T310" i="10"/>
  <c r="U310" i="10" s="1"/>
  <c r="P310" i="10"/>
  <c r="F310" i="10"/>
  <c r="T309" i="10"/>
  <c r="U309" i="10" s="1"/>
  <c r="P309" i="10"/>
  <c r="F309" i="10"/>
  <c r="T308" i="10"/>
  <c r="U308" i="10" s="1"/>
  <c r="P308" i="10"/>
  <c r="F308" i="10"/>
  <c r="T307" i="10"/>
  <c r="U307" i="10" s="1"/>
  <c r="P307" i="10"/>
  <c r="F307" i="10"/>
  <c r="T306" i="10"/>
  <c r="U306" i="10" s="1"/>
  <c r="P306" i="10"/>
  <c r="F306" i="10"/>
  <c r="T305" i="10"/>
  <c r="U305" i="10" s="1"/>
  <c r="P305" i="10"/>
  <c r="F305" i="10"/>
  <c r="T304" i="10"/>
  <c r="U304" i="10" s="1"/>
  <c r="P304" i="10"/>
  <c r="N308" i="10" s="1"/>
  <c r="F304" i="10"/>
  <c r="T303" i="10"/>
  <c r="U303" i="10" s="1"/>
  <c r="P303" i="10"/>
  <c r="F303" i="10"/>
  <c r="T302" i="10"/>
  <c r="U302" i="10" s="1"/>
  <c r="P302" i="10"/>
  <c r="F302" i="10"/>
  <c r="T301" i="10"/>
  <c r="U301" i="10" s="1"/>
  <c r="P301" i="10"/>
  <c r="F301" i="10"/>
  <c r="T300" i="10"/>
  <c r="U300" i="10" s="1"/>
  <c r="P300" i="10"/>
  <c r="F300" i="10"/>
  <c r="T299" i="10"/>
  <c r="U299" i="10" s="1"/>
  <c r="P299" i="10"/>
  <c r="F299" i="10"/>
  <c r="T298" i="10"/>
  <c r="U298" i="10" s="1"/>
  <c r="P298" i="10"/>
  <c r="F298" i="10"/>
  <c r="T297" i="10"/>
  <c r="U297" i="10" s="1"/>
  <c r="P297" i="10"/>
  <c r="F297" i="10"/>
  <c r="T296" i="10"/>
  <c r="U296" i="10" s="1"/>
  <c r="P296" i="10"/>
  <c r="F296" i="10"/>
  <c r="T295" i="10"/>
  <c r="U295" i="10" s="1"/>
  <c r="P295" i="10"/>
  <c r="N300" i="10" s="1"/>
  <c r="F295" i="10"/>
  <c r="T294" i="10"/>
  <c r="U294" i="10" s="1"/>
  <c r="P294" i="10"/>
  <c r="F294" i="10"/>
  <c r="T293" i="10"/>
  <c r="U293" i="10" s="1"/>
  <c r="P293" i="10"/>
  <c r="F293" i="10"/>
  <c r="T292" i="10"/>
  <c r="U292" i="10" s="1"/>
  <c r="P292" i="10"/>
  <c r="F292" i="10"/>
  <c r="T291" i="10"/>
  <c r="U291" i="10" s="1"/>
  <c r="P291" i="10"/>
  <c r="F291" i="10"/>
  <c r="T290" i="10"/>
  <c r="U290" i="10" s="1"/>
  <c r="P290" i="10"/>
  <c r="F290" i="10"/>
  <c r="T289" i="10"/>
  <c r="U289" i="10" s="1"/>
  <c r="P289" i="10"/>
  <c r="F289" i="10"/>
  <c r="T288" i="10"/>
  <c r="U288" i="10" s="1"/>
  <c r="P288" i="10"/>
  <c r="F288" i="10"/>
  <c r="T287" i="10"/>
  <c r="U287" i="10" s="1"/>
  <c r="P287" i="10"/>
  <c r="F287" i="10"/>
  <c r="T286" i="10"/>
  <c r="U286" i="10" s="1"/>
  <c r="P286" i="10"/>
  <c r="N292" i="10" s="1"/>
  <c r="F286" i="10"/>
  <c r="T285" i="10"/>
  <c r="U285" i="10" s="1"/>
  <c r="P285" i="10"/>
  <c r="F285" i="10"/>
  <c r="T284" i="10"/>
  <c r="U284" i="10" s="1"/>
  <c r="P284" i="10"/>
  <c r="F284" i="10"/>
  <c r="T283" i="10"/>
  <c r="U283" i="10" s="1"/>
  <c r="P283" i="10"/>
  <c r="F283" i="10"/>
  <c r="T282" i="10"/>
  <c r="U282" i="10" s="1"/>
  <c r="P282" i="10"/>
  <c r="F282" i="10"/>
  <c r="T281" i="10"/>
  <c r="U281" i="10" s="1"/>
  <c r="P281" i="10"/>
  <c r="F281" i="10"/>
  <c r="T280" i="10"/>
  <c r="U280" i="10" s="1"/>
  <c r="P280" i="10"/>
  <c r="F280" i="10"/>
  <c r="T279" i="10"/>
  <c r="U279" i="10" s="1"/>
  <c r="P279" i="10"/>
  <c r="F279" i="10"/>
  <c r="T278" i="10"/>
  <c r="U278" i="10" s="1"/>
  <c r="P278" i="10"/>
  <c r="F278" i="10"/>
  <c r="T277" i="10"/>
  <c r="U277" i="10" s="1"/>
  <c r="P277" i="10"/>
  <c r="F277" i="10"/>
  <c r="T276" i="10"/>
  <c r="U276" i="10" s="1"/>
  <c r="P276" i="10"/>
  <c r="F276" i="10"/>
  <c r="T275" i="10"/>
  <c r="U275" i="10" s="1"/>
  <c r="P275" i="10"/>
  <c r="F275" i="10"/>
  <c r="T274" i="10"/>
  <c r="U274" i="10" s="1"/>
  <c r="P274" i="10"/>
  <c r="F274" i="10"/>
  <c r="T273" i="10"/>
  <c r="U273" i="10" s="1"/>
  <c r="P273" i="10"/>
  <c r="F273" i="10"/>
  <c r="T272" i="10"/>
  <c r="U272" i="10" s="1"/>
  <c r="P272" i="10"/>
  <c r="F272" i="10"/>
  <c r="T271" i="10"/>
  <c r="U271" i="10" s="1"/>
  <c r="P271" i="10"/>
  <c r="F271" i="10"/>
  <c r="T270" i="10"/>
  <c r="U270" i="10" s="1"/>
  <c r="P270" i="10"/>
  <c r="F270" i="10"/>
  <c r="T269" i="10"/>
  <c r="U269" i="10" s="1"/>
  <c r="P269" i="10"/>
  <c r="F269" i="10"/>
  <c r="T268" i="10"/>
  <c r="U268" i="10" s="1"/>
  <c r="P268" i="10"/>
  <c r="F268" i="10"/>
  <c r="T267" i="10"/>
  <c r="U267" i="10" s="1"/>
  <c r="P267" i="10"/>
  <c r="F267" i="10"/>
  <c r="T266" i="10"/>
  <c r="U266" i="10" s="1"/>
  <c r="P266" i="10"/>
  <c r="F266" i="10"/>
  <c r="T265" i="10"/>
  <c r="U265" i="10" s="1"/>
  <c r="P265" i="10"/>
  <c r="F265" i="10"/>
  <c r="T264" i="10"/>
  <c r="U264" i="10" s="1"/>
  <c r="P264" i="10"/>
  <c r="F264" i="10"/>
  <c r="T263" i="10"/>
  <c r="U263" i="10" s="1"/>
  <c r="P263" i="10"/>
  <c r="F263" i="10"/>
  <c r="T262" i="10"/>
  <c r="U262" i="10" s="1"/>
  <c r="P262" i="10"/>
  <c r="F262" i="10"/>
  <c r="T261" i="10"/>
  <c r="U261" i="10" s="1"/>
  <c r="P261" i="10"/>
  <c r="F261" i="10"/>
  <c r="T260" i="10"/>
  <c r="U260" i="10" s="1"/>
  <c r="P260" i="10"/>
  <c r="F260" i="10"/>
  <c r="T259" i="10"/>
  <c r="U259" i="10" s="1"/>
  <c r="P259" i="10"/>
  <c r="F259" i="10"/>
  <c r="T258" i="10"/>
  <c r="U258" i="10" s="1"/>
  <c r="P258" i="10"/>
  <c r="F258" i="10"/>
  <c r="T257" i="10"/>
  <c r="U257" i="10" s="1"/>
  <c r="P257" i="10"/>
  <c r="F257" i="10"/>
  <c r="T256" i="10"/>
  <c r="U256" i="10" s="1"/>
  <c r="P256" i="10"/>
  <c r="F256" i="10"/>
  <c r="T255" i="10"/>
  <c r="U255" i="10" s="1"/>
  <c r="P255" i="10"/>
  <c r="F255" i="10"/>
  <c r="T254" i="10"/>
  <c r="U254" i="10" s="1"/>
  <c r="P254" i="10"/>
  <c r="F254" i="10"/>
  <c r="T253" i="10"/>
  <c r="U253" i="10" s="1"/>
  <c r="P253" i="10"/>
  <c r="F253" i="10"/>
  <c r="T252" i="10"/>
  <c r="U252" i="10" s="1"/>
  <c r="P252" i="10"/>
  <c r="F252" i="10"/>
  <c r="T251" i="10"/>
  <c r="U251" i="10" s="1"/>
  <c r="P251" i="10"/>
  <c r="F251" i="10"/>
  <c r="T250" i="10"/>
  <c r="U250" i="10" s="1"/>
  <c r="P250" i="10"/>
  <c r="F250" i="10"/>
  <c r="T249" i="10"/>
  <c r="U249" i="10" s="1"/>
  <c r="P249" i="10"/>
  <c r="F249" i="10"/>
  <c r="T248" i="10"/>
  <c r="U248" i="10" s="1"/>
  <c r="P248" i="10"/>
  <c r="F248" i="10"/>
  <c r="T247" i="10"/>
  <c r="U247" i="10" s="1"/>
  <c r="P247" i="10"/>
  <c r="F247" i="10"/>
  <c r="T246" i="10"/>
  <c r="U246" i="10" s="1"/>
  <c r="P246" i="10"/>
  <c r="F246" i="10"/>
  <c r="T245" i="10"/>
  <c r="U245" i="10" s="1"/>
  <c r="P245" i="10"/>
  <c r="F245" i="10"/>
  <c r="T244" i="10"/>
  <c r="U244" i="10" s="1"/>
  <c r="P244" i="10"/>
  <c r="F244" i="10"/>
  <c r="T243" i="10"/>
  <c r="U243" i="10" s="1"/>
  <c r="P243" i="10"/>
  <c r="F243" i="10"/>
  <c r="T242" i="10"/>
  <c r="U242" i="10" s="1"/>
  <c r="P242" i="10"/>
  <c r="F242" i="10"/>
  <c r="T241" i="10"/>
  <c r="U241" i="10" s="1"/>
  <c r="P241" i="10"/>
  <c r="F241" i="10"/>
  <c r="T240" i="10"/>
  <c r="U240" i="10" s="1"/>
  <c r="P240" i="10"/>
  <c r="F240" i="10"/>
  <c r="T239" i="10"/>
  <c r="U239" i="10" s="1"/>
  <c r="P239" i="10"/>
  <c r="F239" i="10"/>
  <c r="T238" i="10"/>
  <c r="U238" i="10" s="1"/>
  <c r="P238" i="10"/>
  <c r="F238" i="10"/>
  <c r="T237" i="10"/>
  <c r="U237" i="10" s="1"/>
  <c r="P237" i="10"/>
  <c r="F237" i="10"/>
  <c r="T236" i="10"/>
  <c r="U236" i="10" s="1"/>
  <c r="P236" i="10"/>
  <c r="F236" i="10"/>
  <c r="T235" i="10"/>
  <c r="U235" i="10" s="1"/>
  <c r="P235" i="10"/>
  <c r="F235" i="10"/>
  <c r="T234" i="10"/>
  <c r="U234" i="10" s="1"/>
  <c r="P234" i="10"/>
  <c r="F234" i="10"/>
  <c r="T233" i="10"/>
  <c r="U233" i="10" s="1"/>
  <c r="P233" i="10"/>
  <c r="F233" i="10"/>
  <c r="T232" i="10"/>
  <c r="U232" i="10" s="1"/>
  <c r="P232" i="10"/>
  <c r="F232" i="10"/>
  <c r="T231" i="10"/>
  <c r="U231" i="10" s="1"/>
  <c r="P231" i="10"/>
  <c r="F231" i="10"/>
  <c r="T230" i="10"/>
  <c r="U230" i="10" s="1"/>
  <c r="P230" i="10"/>
  <c r="F230" i="10"/>
  <c r="T229" i="10"/>
  <c r="U229" i="10" s="1"/>
  <c r="P229" i="10"/>
  <c r="F229" i="10"/>
  <c r="T228" i="10"/>
  <c r="U228" i="10" s="1"/>
  <c r="P228" i="10"/>
  <c r="F228" i="10"/>
  <c r="T227" i="10"/>
  <c r="U227" i="10" s="1"/>
  <c r="P227" i="10"/>
  <c r="F227" i="10"/>
  <c r="T226" i="10"/>
  <c r="U226" i="10" s="1"/>
  <c r="P226" i="10"/>
  <c r="F226" i="10"/>
  <c r="T225" i="10"/>
  <c r="U225" i="10" s="1"/>
  <c r="P225" i="10"/>
  <c r="F225" i="10"/>
  <c r="T224" i="10"/>
  <c r="U224" i="10" s="1"/>
  <c r="P224" i="10"/>
  <c r="N230" i="10" s="1"/>
  <c r="F224" i="10"/>
  <c r="T223" i="10"/>
  <c r="U223" i="10" s="1"/>
  <c r="P223" i="10"/>
  <c r="F223" i="10"/>
  <c r="T222" i="10"/>
  <c r="U222" i="10" s="1"/>
  <c r="P222" i="10"/>
  <c r="F222" i="10"/>
  <c r="T221" i="10"/>
  <c r="U221" i="10" s="1"/>
  <c r="P221" i="10"/>
  <c r="F221" i="10"/>
  <c r="T220" i="10"/>
  <c r="U220" i="10" s="1"/>
  <c r="P220" i="10"/>
  <c r="N226" i="10" s="1"/>
  <c r="F220" i="10"/>
  <c r="T219" i="10"/>
  <c r="U219" i="10" s="1"/>
  <c r="P219" i="10"/>
  <c r="F219" i="10"/>
  <c r="T218" i="10"/>
  <c r="U218" i="10" s="1"/>
  <c r="P218" i="10"/>
  <c r="F218" i="10"/>
  <c r="T217" i="10"/>
  <c r="U217" i="10" s="1"/>
  <c r="P217" i="10"/>
  <c r="F217" i="10"/>
  <c r="T216" i="10"/>
  <c r="U216" i="10" s="1"/>
  <c r="P216" i="10"/>
  <c r="N222" i="10" s="1"/>
  <c r="F216" i="10"/>
  <c r="T215" i="10"/>
  <c r="U215" i="10" s="1"/>
  <c r="P215" i="10"/>
  <c r="F215" i="10"/>
  <c r="T214" i="10"/>
  <c r="U214" i="10" s="1"/>
  <c r="P214" i="10"/>
  <c r="F214" i="10"/>
  <c r="T213" i="10"/>
  <c r="U213" i="10" s="1"/>
  <c r="P213" i="10"/>
  <c r="F213" i="10"/>
  <c r="T212" i="10"/>
  <c r="U212" i="10" s="1"/>
  <c r="P212" i="10"/>
  <c r="N218" i="10" s="1"/>
  <c r="F212" i="10"/>
  <c r="T211" i="10"/>
  <c r="U211" i="10" s="1"/>
  <c r="P211" i="10"/>
  <c r="F211" i="10"/>
  <c r="T210" i="10"/>
  <c r="U210" i="10" s="1"/>
  <c r="P210" i="10"/>
  <c r="F210" i="10"/>
  <c r="T209" i="10"/>
  <c r="U209" i="10" s="1"/>
  <c r="P209" i="10"/>
  <c r="F209" i="10"/>
  <c r="T208" i="10"/>
  <c r="U208" i="10" s="1"/>
  <c r="P208" i="10"/>
  <c r="F208" i="10"/>
  <c r="T207" i="10"/>
  <c r="U207" i="10" s="1"/>
  <c r="P207" i="10"/>
  <c r="J207" i="10"/>
  <c r="T206" i="10"/>
  <c r="U206" i="10" s="1"/>
  <c r="P206" i="10"/>
  <c r="F206" i="10"/>
  <c r="T205" i="10"/>
  <c r="U205" i="10" s="1"/>
  <c r="P205" i="10"/>
  <c r="F205" i="10"/>
  <c r="T204" i="10"/>
  <c r="U204" i="10" s="1"/>
  <c r="P204" i="10"/>
  <c r="F204" i="10"/>
  <c r="T203" i="10"/>
  <c r="U203" i="10" s="1"/>
  <c r="P203" i="10"/>
  <c r="F203" i="10"/>
  <c r="T202" i="10"/>
  <c r="U202" i="10" s="1"/>
  <c r="P202" i="10"/>
  <c r="F202" i="10"/>
  <c r="T201" i="10"/>
  <c r="U201" i="10" s="1"/>
  <c r="P201" i="10"/>
  <c r="F201" i="10"/>
  <c r="G207" i="10" s="1"/>
  <c r="H207" i="10" s="1"/>
  <c r="T200" i="10"/>
  <c r="U200" i="10" s="1"/>
  <c r="P200" i="10"/>
  <c r="N206" i="10" s="1"/>
  <c r="F200" i="10"/>
  <c r="G204" i="10" s="1"/>
  <c r="H204" i="10" s="1"/>
  <c r="T199" i="10"/>
  <c r="U199" i="10" s="1"/>
  <c r="P199" i="10"/>
  <c r="F199" i="10"/>
  <c r="T198" i="10"/>
  <c r="U198" i="10" s="1"/>
  <c r="P198" i="10"/>
  <c r="F198" i="10"/>
  <c r="T197" i="10"/>
  <c r="U197" i="10" s="1"/>
  <c r="P197" i="10"/>
  <c r="F197" i="10"/>
  <c r="T196" i="10"/>
  <c r="U196" i="10" s="1"/>
  <c r="P196" i="10"/>
  <c r="F196" i="10"/>
  <c r="G202" i="10" s="1"/>
  <c r="H202" i="10" s="1"/>
  <c r="T195" i="10"/>
  <c r="U195" i="10" s="1"/>
  <c r="P195" i="10"/>
  <c r="F195" i="10"/>
  <c r="T194" i="10"/>
  <c r="U194" i="10" s="1"/>
  <c r="P194" i="10"/>
  <c r="F194" i="10"/>
  <c r="G200" i="10" s="1"/>
  <c r="H200" i="10" s="1"/>
  <c r="T193" i="10"/>
  <c r="U193" i="10" s="1"/>
  <c r="P193" i="10"/>
  <c r="F193" i="10"/>
  <c r="G199" i="10" s="1"/>
  <c r="H199" i="10" s="1"/>
  <c r="T192" i="10"/>
  <c r="U192" i="10" s="1"/>
  <c r="P192" i="10"/>
  <c r="F192" i="10"/>
  <c r="G196" i="10" s="1"/>
  <c r="H196" i="10" s="1"/>
  <c r="T191" i="10"/>
  <c r="U191" i="10" s="1"/>
  <c r="P191" i="10"/>
  <c r="F191" i="10"/>
  <c r="T190" i="10"/>
  <c r="U190" i="10" s="1"/>
  <c r="P190" i="10"/>
  <c r="F190" i="10"/>
  <c r="T189" i="10"/>
  <c r="U189" i="10" s="1"/>
  <c r="P189" i="10"/>
  <c r="F189" i="10"/>
  <c r="T188" i="10"/>
  <c r="U188" i="10" s="1"/>
  <c r="P188" i="10"/>
  <c r="F188" i="10"/>
  <c r="T187" i="10"/>
  <c r="U187" i="10" s="1"/>
  <c r="P187" i="10"/>
  <c r="F187" i="10"/>
  <c r="T186" i="10"/>
  <c r="U186" i="10" s="1"/>
  <c r="P186" i="10"/>
  <c r="F186" i="10"/>
  <c r="G192" i="10" s="1"/>
  <c r="H192" i="10" s="1"/>
  <c r="T185" i="10"/>
  <c r="U185" i="10" s="1"/>
  <c r="P185" i="10"/>
  <c r="F185" i="10"/>
  <c r="G191" i="10" s="1"/>
  <c r="H191" i="10" s="1"/>
  <c r="T184" i="10"/>
  <c r="U184" i="10" s="1"/>
  <c r="P184" i="10"/>
  <c r="F184" i="10"/>
  <c r="G188" i="10" s="1"/>
  <c r="H188" i="10" s="1"/>
  <c r="T183" i="10"/>
  <c r="U183" i="10" s="1"/>
  <c r="P183" i="10"/>
  <c r="F183" i="10"/>
  <c r="T182" i="10"/>
  <c r="U182" i="10" s="1"/>
  <c r="P182" i="10"/>
  <c r="F182" i="10"/>
  <c r="T181" i="10"/>
  <c r="U181" i="10" s="1"/>
  <c r="P181" i="10"/>
  <c r="F181" i="10"/>
  <c r="T180" i="10"/>
  <c r="U180" i="10" s="1"/>
  <c r="P180" i="10"/>
  <c r="F180" i="10"/>
  <c r="T179" i="10"/>
  <c r="U179" i="10" s="1"/>
  <c r="P179" i="10"/>
  <c r="F179" i="10"/>
  <c r="T178" i="10"/>
  <c r="U178" i="10" s="1"/>
  <c r="P178" i="10"/>
  <c r="F178" i="10"/>
  <c r="G184" i="10" s="1"/>
  <c r="H184" i="10" s="1"/>
  <c r="T177" i="10"/>
  <c r="U177" i="10" s="1"/>
  <c r="P177" i="10"/>
  <c r="F177" i="10"/>
  <c r="G183" i="10" s="1"/>
  <c r="H183" i="10" s="1"/>
  <c r="T176" i="10"/>
  <c r="U176" i="10" s="1"/>
  <c r="P176" i="10"/>
  <c r="F176" i="10"/>
  <c r="G180" i="10" s="1"/>
  <c r="H180" i="10" s="1"/>
  <c r="T175" i="10"/>
  <c r="U175" i="10" s="1"/>
  <c r="P175" i="10"/>
  <c r="F175" i="10"/>
  <c r="T174" i="10"/>
  <c r="U174" i="10" s="1"/>
  <c r="P174" i="10"/>
  <c r="F174" i="10"/>
  <c r="T173" i="10"/>
  <c r="U173" i="10" s="1"/>
  <c r="P173" i="10"/>
  <c r="F173" i="10"/>
  <c r="T172" i="10"/>
  <c r="U172" i="10" s="1"/>
  <c r="P172" i="10"/>
  <c r="F172" i="10"/>
  <c r="T171" i="10"/>
  <c r="U171" i="10" s="1"/>
  <c r="P171" i="10"/>
  <c r="F171" i="10"/>
  <c r="G177" i="10" s="1"/>
  <c r="H177" i="10" s="1"/>
  <c r="T170" i="10"/>
  <c r="U170" i="10" s="1"/>
  <c r="P170" i="10"/>
  <c r="F170" i="10"/>
  <c r="G176" i="10" s="1"/>
  <c r="H176" i="10" s="1"/>
  <c r="T169" i="10"/>
  <c r="U169" i="10" s="1"/>
  <c r="P169" i="10"/>
  <c r="F169" i="10"/>
  <c r="T168" i="10"/>
  <c r="U168" i="10" s="1"/>
  <c r="P168" i="10"/>
  <c r="F168" i="10"/>
  <c r="G174" i="10" s="1"/>
  <c r="H174" i="10" s="1"/>
  <c r="T167" i="10"/>
  <c r="U167" i="10" s="1"/>
  <c r="P167" i="10"/>
  <c r="F167" i="10"/>
  <c r="G173" i="10" s="1"/>
  <c r="H173" i="10" s="1"/>
  <c r="T166" i="10"/>
  <c r="U166" i="10" s="1"/>
  <c r="P166" i="10"/>
  <c r="F166" i="10"/>
  <c r="T165" i="10"/>
  <c r="U165" i="10" s="1"/>
  <c r="P165" i="10"/>
  <c r="F165" i="10"/>
  <c r="T164" i="10"/>
  <c r="U164" i="10" s="1"/>
  <c r="P164" i="10"/>
  <c r="F164" i="10"/>
  <c r="J164" i="10" s="1"/>
  <c r="J165" i="10" s="1"/>
  <c r="J166" i="10" s="1"/>
  <c r="B164" i="10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B236" i="10" s="1"/>
  <c r="B237" i="10" s="1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B249" i="10" s="1"/>
  <c r="B250" i="10" s="1"/>
  <c r="B251" i="10" s="1"/>
  <c r="B252" i="10" s="1"/>
  <c r="B253" i="10" s="1"/>
  <c r="B254" i="10" s="1"/>
  <c r="B255" i="10" s="1"/>
  <c r="B256" i="10" s="1"/>
  <c r="B257" i="10" s="1"/>
  <c r="B258" i="10" s="1"/>
  <c r="B259" i="10" s="1"/>
  <c r="B260" i="10" s="1"/>
  <c r="B261" i="10" s="1"/>
  <c r="B262" i="10" s="1"/>
  <c r="B263" i="10" s="1"/>
  <c r="B264" i="10" s="1"/>
  <c r="B265" i="10" s="1"/>
  <c r="B266" i="10" s="1"/>
  <c r="B267" i="10" s="1"/>
  <c r="B268" i="10" s="1"/>
  <c r="B269" i="10" s="1"/>
  <c r="B270" i="10" s="1"/>
  <c r="B271" i="10" s="1"/>
  <c r="B272" i="10" s="1"/>
  <c r="B273" i="10" s="1"/>
  <c r="B274" i="10" s="1"/>
  <c r="B275" i="10" s="1"/>
  <c r="B276" i="10" s="1"/>
  <c r="B277" i="10" s="1"/>
  <c r="B278" i="10" s="1"/>
  <c r="B279" i="10" s="1"/>
  <c r="B280" i="10" s="1"/>
  <c r="B281" i="10" s="1"/>
  <c r="B282" i="10" s="1"/>
  <c r="B283" i="10" s="1"/>
  <c r="B284" i="10" s="1"/>
  <c r="B285" i="10" s="1"/>
  <c r="B286" i="10" s="1"/>
  <c r="B287" i="10" s="1"/>
  <c r="B288" i="10" s="1"/>
  <c r="B289" i="10" s="1"/>
  <c r="B290" i="10" s="1"/>
  <c r="B291" i="10" s="1"/>
  <c r="B292" i="10" s="1"/>
  <c r="B293" i="10" s="1"/>
  <c r="B294" i="10" s="1"/>
  <c r="B295" i="10" s="1"/>
  <c r="B296" i="10" s="1"/>
  <c r="B297" i="10" s="1"/>
  <c r="B298" i="10" s="1"/>
  <c r="B299" i="10" s="1"/>
  <c r="B300" i="10" s="1"/>
  <c r="B301" i="10" s="1"/>
  <c r="B302" i="10" s="1"/>
  <c r="B303" i="10" s="1"/>
  <c r="B304" i="10" s="1"/>
  <c r="B305" i="10" s="1"/>
  <c r="B306" i="10" s="1"/>
  <c r="B307" i="10" s="1"/>
  <c r="B308" i="10" s="1"/>
  <c r="B309" i="10" s="1"/>
  <c r="B310" i="10" s="1"/>
  <c r="B311" i="10" s="1"/>
  <c r="B312" i="10" s="1"/>
  <c r="B313" i="10" s="1"/>
  <c r="B314" i="10" s="1"/>
  <c r="T163" i="10"/>
  <c r="U163" i="10" s="1"/>
  <c r="P163" i="10"/>
  <c r="F163" i="10"/>
  <c r="T162" i="10"/>
  <c r="U162" i="10" s="1"/>
  <c r="P162" i="10"/>
  <c r="F162" i="10"/>
  <c r="T161" i="10"/>
  <c r="U161" i="10" s="1"/>
  <c r="P161" i="10"/>
  <c r="F161" i="10"/>
  <c r="T160" i="10"/>
  <c r="U160" i="10" s="1"/>
  <c r="P160" i="10"/>
  <c r="F160" i="10"/>
  <c r="T159" i="10"/>
  <c r="U159" i="10" s="1"/>
  <c r="P159" i="10"/>
  <c r="F159" i="10"/>
  <c r="T158" i="10"/>
  <c r="U158" i="10" s="1"/>
  <c r="P158" i="10"/>
  <c r="F158" i="10"/>
  <c r="T157" i="10"/>
  <c r="U157" i="10" s="1"/>
  <c r="P157" i="10"/>
  <c r="F157" i="10"/>
  <c r="T156" i="10"/>
  <c r="U156" i="10" s="1"/>
  <c r="P156" i="10"/>
  <c r="F156" i="10"/>
  <c r="T155" i="10"/>
  <c r="U155" i="10" s="1"/>
  <c r="P155" i="10"/>
  <c r="F155" i="10"/>
  <c r="T154" i="10"/>
  <c r="U154" i="10" s="1"/>
  <c r="P154" i="10"/>
  <c r="F154" i="10"/>
  <c r="T153" i="10"/>
  <c r="U153" i="10" s="1"/>
  <c r="P153" i="10"/>
  <c r="F153" i="10"/>
  <c r="T152" i="10"/>
  <c r="U152" i="10" s="1"/>
  <c r="P152" i="10"/>
  <c r="F152" i="10"/>
  <c r="T151" i="10"/>
  <c r="U151" i="10" s="1"/>
  <c r="P151" i="10"/>
  <c r="F151" i="10"/>
  <c r="T150" i="10"/>
  <c r="U150" i="10" s="1"/>
  <c r="P150" i="10"/>
  <c r="F150" i="10"/>
  <c r="T149" i="10"/>
  <c r="U149" i="10" s="1"/>
  <c r="P149" i="10"/>
  <c r="F149" i="10"/>
  <c r="T148" i="10"/>
  <c r="U148" i="10" s="1"/>
  <c r="P148" i="10"/>
  <c r="F148" i="10"/>
  <c r="T147" i="10"/>
  <c r="U147" i="10" s="1"/>
  <c r="P147" i="10"/>
  <c r="F147" i="10"/>
  <c r="T146" i="10"/>
  <c r="U146" i="10" s="1"/>
  <c r="P146" i="10"/>
  <c r="F146" i="10"/>
  <c r="T145" i="10"/>
  <c r="U145" i="10" s="1"/>
  <c r="P145" i="10"/>
  <c r="F145" i="10"/>
  <c r="G151" i="10" s="1"/>
  <c r="H151" i="10" s="1"/>
  <c r="T144" i="10"/>
  <c r="U144" i="10" s="1"/>
  <c r="P144" i="10"/>
  <c r="N150" i="10" s="1"/>
  <c r="F144" i="10"/>
  <c r="T143" i="10"/>
  <c r="U143" i="10" s="1"/>
  <c r="P143" i="10"/>
  <c r="F143" i="10"/>
  <c r="T142" i="10"/>
  <c r="U142" i="10" s="1"/>
  <c r="P142" i="10"/>
  <c r="F142" i="10"/>
  <c r="T141" i="10"/>
  <c r="U141" i="10" s="1"/>
  <c r="P141" i="10"/>
  <c r="F141" i="10"/>
  <c r="T140" i="10"/>
  <c r="U140" i="10" s="1"/>
  <c r="P140" i="10"/>
  <c r="F140" i="10"/>
  <c r="T139" i="10"/>
  <c r="U139" i="10" s="1"/>
  <c r="P139" i="10"/>
  <c r="F139" i="10"/>
  <c r="T138" i="10"/>
  <c r="U138" i="10" s="1"/>
  <c r="P138" i="10"/>
  <c r="F138" i="10"/>
  <c r="T137" i="10"/>
  <c r="U137" i="10" s="1"/>
  <c r="P137" i="10"/>
  <c r="F137" i="10"/>
  <c r="T136" i="10"/>
  <c r="U136" i="10" s="1"/>
  <c r="P136" i="10"/>
  <c r="F136" i="10"/>
  <c r="T135" i="10"/>
  <c r="U135" i="10" s="1"/>
  <c r="P135" i="10"/>
  <c r="F135" i="10"/>
  <c r="T134" i="10"/>
  <c r="U134" i="10" s="1"/>
  <c r="P134" i="10"/>
  <c r="F134" i="10"/>
  <c r="T133" i="10"/>
  <c r="U133" i="10" s="1"/>
  <c r="P133" i="10"/>
  <c r="F133" i="10"/>
  <c r="T132" i="10"/>
  <c r="U132" i="10" s="1"/>
  <c r="P132" i="10"/>
  <c r="F132" i="10"/>
  <c r="T131" i="10"/>
  <c r="U131" i="10" s="1"/>
  <c r="P131" i="10"/>
  <c r="F131" i="10"/>
  <c r="G137" i="10" s="1"/>
  <c r="H137" i="10" s="1"/>
  <c r="T130" i="10"/>
  <c r="U130" i="10" s="1"/>
  <c r="P130" i="10"/>
  <c r="F130" i="10"/>
  <c r="T129" i="10"/>
  <c r="U129" i="10" s="1"/>
  <c r="P129" i="10"/>
  <c r="F129" i="10"/>
  <c r="T128" i="10"/>
  <c r="U128" i="10" s="1"/>
  <c r="P128" i="10"/>
  <c r="N134" i="10" s="1"/>
  <c r="F128" i="10"/>
  <c r="T127" i="10"/>
  <c r="U127" i="10" s="1"/>
  <c r="P127" i="10"/>
  <c r="F127" i="10"/>
  <c r="T126" i="10"/>
  <c r="U126" i="10" s="1"/>
  <c r="P126" i="10"/>
  <c r="F126" i="10"/>
  <c r="T125" i="10"/>
  <c r="U125" i="10" s="1"/>
  <c r="P125" i="10"/>
  <c r="F125" i="10"/>
  <c r="T124" i="10"/>
  <c r="U124" i="10" s="1"/>
  <c r="P124" i="10"/>
  <c r="F124" i="10"/>
  <c r="T123" i="10"/>
  <c r="U123" i="10" s="1"/>
  <c r="P123" i="10"/>
  <c r="F123" i="10"/>
  <c r="T122" i="10"/>
  <c r="U122" i="10" s="1"/>
  <c r="P122" i="10"/>
  <c r="F122" i="10"/>
  <c r="T121" i="10"/>
  <c r="U121" i="10" s="1"/>
  <c r="P121" i="10"/>
  <c r="F121" i="10"/>
  <c r="T120" i="10"/>
  <c r="U120" i="10" s="1"/>
  <c r="P120" i="10"/>
  <c r="F120" i="10"/>
  <c r="T119" i="10"/>
  <c r="U119" i="10" s="1"/>
  <c r="P119" i="10"/>
  <c r="F119" i="10"/>
  <c r="T118" i="10"/>
  <c r="U118" i="10" s="1"/>
  <c r="P118" i="10"/>
  <c r="F118" i="10"/>
  <c r="T117" i="10"/>
  <c r="U117" i="10" s="1"/>
  <c r="P117" i="10"/>
  <c r="F117" i="10"/>
  <c r="T116" i="10"/>
  <c r="U116" i="10" s="1"/>
  <c r="P116" i="10"/>
  <c r="F116" i="10"/>
  <c r="T115" i="10"/>
  <c r="U115" i="10" s="1"/>
  <c r="P115" i="10"/>
  <c r="F115" i="10"/>
  <c r="G121" i="10" s="1"/>
  <c r="H121" i="10" s="1"/>
  <c r="T114" i="10"/>
  <c r="U114" i="10" s="1"/>
  <c r="P114" i="10"/>
  <c r="F114" i="10"/>
  <c r="T113" i="10"/>
  <c r="U113" i="10" s="1"/>
  <c r="P113" i="10"/>
  <c r="F113" i="10"/>
  <c r="T112" i="10"/>
  <c r="U112" i="10" s="1"/>
  <c r="P112" i="10"/>
  <c r="N118" i="10" s="1"/>
  <c r="F112" i="10"/>
  <c r="T111" i="10"/>
  <c r="U111" i="10" s="1"/>
  <c r="P111" i="10"/>
  <c r="F111" i="10"/>
  <c r="T110" i="10"/>
  <c r="U110" i="10" s="1"/>
  <c r="P110" i="10"/>
  <c r="F110" i="10"/>
  <c r="T109" i="10"/>
  <c r="U109" i="10" s="1"/>
  <c r="P109" i="10"/>
  <c r="F109" i="10"/>
  <c r="T108" i="10"/>
  <c r="U108" i="10" s="1"/>
  <c r="P108" i="10"/>
  <c r="F108" i="10"/>
  <c r="T107" i="10"/>
  <c r="U107" i="10" s="1"/>
  <c r="P107" i="10"/>
  <c r="F107" i="10"/>
  <c r="T106" i="10"/>
  <c r="U106" i="10" s="1"/>
  <c r="P106" i="10"/>
  <c r="F106" i="10"/>
  <c r="T105" i="10"/>
  <c r="U105" i="10" s="1"/>
  <c r="P105" i="10"/>
  <c r="F105" i="10"/>
  <c r="T104" i="10"/>
  <c r="U104" i="10" s="1"/>
  <c r="P104" i="10"/>
  <c r="F104" i="10"/>
  <c r="T103" i="10"/>
  <c r="U103" i="10" s="1"/>
  <c r="P103" i="10"/>
  <c r="F103" i="10"/>
  <c r="T102" i="10"/>
  <c r="U102" i="10" s="1"/>
  <c r="P102" i="10"/>
  <c r="F102" i="10"/>
  <c r="T101" i="10"/>
  <c r="U101" i="10" s="1"/>
  <c r="P101" i="10"/>
  <c r="F101" i="10"/>
  <c r="T100" i="10"/>
  <c r="U100" i="10" s="1"/>
  <c r="P100" i="10"/>
  <c r="F100" i="10"/>
  <c r="T99" i="10"/>
  <c r="U99" i="10" s="1"/>
  <c r="P99" i="10"/>
  <c r="F99" i="10"/>
  <c r="G105" i="10" s="1"/>
  <c r="H105" i="10" s="1"/>
  <c r="T98" i="10"/>
  <c r="U98" i="10" s="1"/>
  <c r="P98" i="10"/>
  <c r="F98" i="10"/>
  <c r="T97" i="10"/>
  <c r="U97" i="10" s="1"/>
  <c r="P97" i="10"/>
  <c r="F97" i="10"/>
  <c r="T96" i="10"/>
  <c r="U96" i="10" s="1"/>
  <c r="P96" i="10"/>
  <c r="N102" i="10" s="1"/>
  <c r="F96" i="10"/>
  <c r="T95" i="10"/>
  <c r="U95" i="10" s="1"/>
  <c r="P95" i="10"/>
  <c r="F95" i="10"/>
  <c r="T94" i="10"/>
  <c r="U94" i="10" s="1"/>
  <c r="P94" i="10"/>
  <c r="N100" i="10" s="1"/>
  <c r="F94" i="10"/>
  <c r="T93" i="10"/>
  <c r="U93" i="10" s="1"/>
  <c r="P93" i="10"/>
  <c r="F93" i="10"/>
  <c r="G99" i="10" s="1"/>
  <c r="H99" i="10" s="1"/>
  <c r="T92" i="10"/>
  <c r="U92" i="10" s="1"/>
  <c r="P92" i="10"/>
  <c r="F92" i="10"/>
  <c r="T91" i="10"/>
  <c r="U91" i="10" s="1"/>
  <c r="P91" i="10"/>
  <c r="F91" i="10"/>
  <c r="T90" i="10"/>
  <c r="U90" i="10" s="1"/>
  <c r="P90" i="10"/>
  <c r="F90" i="10"/>
  <c r="T89" i="10"/>
  <c r="U89" i="10" s="1"/>
  <c r="P89" i="10"/>
  <c r="F89" i="10"/>
  <c r="T88" i="10"/>
  <c r="U88" i="10" s="1"/>
  <c r="P88" i="10"/>
  <c r="F88" i="10"/>
  <c r="T87" i="10"/>
  <c r="U87" i="10" s="1"/>
  <c r="P87" i="10"/>
  <c r="F87" i="10"/>
  <c r="T86" i="10"/>
  <c r="U86" i="10" s="1"/>
  <c r="P86" i="10"/>
  <c r="F86" i="10"/>
  <c r="T85" i="10"/>
  <c r="U85" i="10" s="1"/>
  <c r="P85" i="10"/>
  <c r="F85" i="10"/>
  <c r="G91" i="10" s="1"/>
  <c r="H91" i="10" s="1"/>
  <c r="T84" i="10"/>
  <c r="U84" i="10" s="1"/>
  <c r="P84" i="10"/>
  <c r="F84" i="10"/>
  <c r="T83" i="10"/>
  <c r="U83" i="10" s="1"/>
  <c r="P83" i="10"/>
  <c r="F83" i="10"/>
  <c r="T82" i="10"/>
  <c r="U82" i="10" s="1"/>
  <c r="P82" i="10"/>
  <c r="N88" i="10" s="1"/>
  <c r="F82" i="10"/>
  <c r="T81" i="10"/>
  <c r="U81" i="10" s="1"/>
  <c r="P81" i="10"/>
  <c r="F81" i="10"/>
  <c r="G87" i="10" s="1"/>
  <c r="H87" i="10" s="1"/>
  <c r="T80" i="10"/>
  <c r="U80" i="10" s="1"/>
  <c r="P80" i="10"/>
  <c r="F80" i="10"/>
  <c r="T79" i="10"/>
  <c r="U79" i="10" s="1"/>
  <c r="P79" i="10"/>
  <c r="F79" i="10"/>
  <c r="T78" i="10"/>
  <c r="U78" i="10" s="1"/>
  <c r="P78" i="10"/>
  <c r="N84" i="10" s="1"/>
  <c r="F78" i="10"/>
  <c r="T77" i="10"/>
  <c r="U77" i="10" s="1"/>
  <c r="P77" i="10"/>
  <c r="F77" i="10"/>
  <c r="G83" i="10" s="1"/>
  <c r="H83" i="10" s="1"/>
  <c r="T76" i="10"/>
  <c r="U76" i="10" s="1"/>
  <c r="P76" i="10"/>
  <c r="F76" i="10"/>
  <c r="T75" i="10"/>
  <c r="U75" i="10" s="1"/>
  <c r="P75" i="10"/>
  <c r="F75" i="10"/>
  <c r="T74" i="10"/>
  <c r="U74" i="10" s="1"/>
  <c r="P74" i="10"/>
  <c r="N80" i="10" s="1"/>
  <c r="F74" i="10"/>
  <c r="T73" i="10"/>
  <c r="U73" i="10" s="1"/>
  <c r="P73" i="10"/>
  <c r="F73" i="10"/>
  <c r="T72" i="10"/>
  <c r="U72" i="10" s="1"/>
  <c r="P72" i="10"/>
  <c r="F72" i="10"/>
  <c r="T71" i="10"/>
  <c r="U71" i="10" s="1"/>
  <c r="P71" i="10"/>
  <c r="F71" i="10"/>
  <c r="T70" i="10"/>
  <c r="U70" i="10" s="1"/>
  <c r="P70" i="10"/>
  <c r="Q76" i="10" s="1"/>
  <c r="F70" i="10"/>
  <c r="T69" i="10"/>
  <c r="U69" i="10" s="1"/>
  <c r="P69" i="10"/>
  <c r="F69" i="10"/>
  <c r="T68" i="10"/>
  <c r="U68" i="10" s="1"/>
  <c r="P68" i="10"/>
  <c r="F68" i="10"/>
  <c r="T67" i="10"/>
  <c r="U67" i="10" s="1"/>
  <c r="P67" i="10"/>
  <c r="F67" i="10"/>
  <c r="T66" i="10"/>
  <c r="U66" i="10" s="1"/>
  <c r="P66" i="10"/>
  <c r="Q72" i="10" s="1"/>
  <c r="F66" i="10"/>
  <c r="T65" i="10"/>
  <c r="U65" i="10" s="1"/>
  <c r="P65" i="10"/>
  <c r="F65" i="10"/>
  <c r="T64" i="10"/>
  <c r="U64" i="10" s="1"/>
  <c r="P64" i="10"/>
  <c r="F64" i="10"/>
  <c r="T63" i="10"/>
  <c r="U63" i="10" s="1"/>
  <c r="P63" i="10"/>
  <c r="F63" i="10"/>
  <c r="T62" i="10"/>
  <c r="U62" i="10" s="1"/>
  <c r="P62" i="10"/>
  <c r="Q68" i="10" s="1"/>
  <c r="F62" i="10"/>
  <c r="T61" i="10"/>
  <c r="U61" i="10" s="1"/>
  <c r="P61" i="10"/>
  <c r="F61" i="10"/>
  <c r="T60" i="10"/>
  <c r="U60" i="10" s="1"/>
  <c r="P60" i="10"/>
  <c r="F60" i="10"/>
  <c r="T59" i="10"/>
  <c r="U59" i="10" s="1"/>
  <c r="P59" i="10"/>
  <c r="F59" i="10"/>
  <c r="T58" i="10"/>
  <c r="U58" i="10" s="1"/>
  <c r="P58" i="10"/>
  <c r="Q64" i="10" s="1"/>
  <c r="F58" i="10"/>
  <c r="T57" i="10"/>
  <c r="U57" i="10" s="1"/>
  <c r="P57" i="10"/>
  <c r="F57" i="10"/>
  <c r="T56" i="10"/>
  <c r="U56" i="10" s="1"/>
  <c r="P56" i="10"/>
  <c r="F56" i="10"/>
  <c r="T55" i="10"/>
  <c r="U55" i="10" s="1"/>
  <c r="P55" i="10"/>
  <c r="F55" i="10"/>
  <c r="T54" i="10"/>
  <c r="U54" i="10" s="1"/>
  <c r="P54" i="10"/>
  <c r="Q60" i="10" s="1"/>
  <c r="F54" i="10"/>
  <c r="T53" i="10"/>
  <c r="U53" i="10" s="1"/>
  <c r="P53" i="10"/>
  <c r="F53" i="10"/>
  <c r="T52" i="10"/>
  <c r="U52" i="10" s="1"/>
  <c r="P52" i="10"/>
  <c r="F52" i="10"/>
  <c r="T51" i="10"/>
  <c r="U51" i="10" s="1"/>
  <c r="P51" i="10"/>
  <c r="F51" i="10"/>
  <c r="T50" i="10"/>
  <c r="U50" i="10" s="1"/>
  <c r="P50" i="10"/>
  <c r="Q56" i="10" s="1"/>
  <c r="F50" i="10"/>
  <c r="T49" i="10"/>
  <c r="U49" i="10" s="1"/>
  <c r="P49" i="10"/>
  <c r="F49" i="10"/>
  <c r="T48" i="10"/>
  <c r="U48" i="10" s="1"/>
  <c r="P48" i="10"/>
  <c r="F48" i="10"/>
  <c r="T47" i="10"/>
  <c r="U47" i="10" s="1"/>
  <c r="P47" i="10"/>
  <c r="F47" i="10"/>
  <c r="T46" i="10"/>
  <c r="U46" i="10" s="1"/>
  <c r="P46" i="10"/>
  <c r="Q52" i="10" s="1"/>
  <c r="F46" i="10"/>
  <c r="T45" i="10"/>
  <c r="U45" i="10" s="1"/>
  <c r="P45" i="10"/>
  <c r="F45" i="10"/>
  <c r="T44" i="10"/>
  <c r="U44" i="10" s="1"/>
  <c r="P44" i="10"/>
  <c r="F44" i="10"/>
  <c r="T43" i="10"/>
  <c r="U43" i="10" s="1"/>
  <c r="P43" i="10"/>
  <c r="F43" i="10"/>
  <c r="T42" i="10"/>
  <c r="U42" i="10" s="1"/>
  <c r="P42" i="10"/>
  <c r="Q48" i="10" s="1"/>
  <c r="F42" i="10"/>
  <c r="T41" i="10"/>
  <c r="U41" i="10" s="1"/>
  <c r="P41" i="10"/>
  <c r="F41" i="10"/>
  <c r="T40" i="10"/>
  <c r="U40" i="10" s="1"/>
  <c r="P40" i="10"/>
  <c r="F40" i="10"/>
  <c r="T39" i="10"/>
  <c r="U39" i="10" s="1"/>
  <c r="P39" i="10"/>
  <c r="F39" i="10"/>
  <c r="T38" i="10"/>
  <c r="U38" i="10" s="1"/>
  <c r="P38" i="10"/>
  <c r="Q44" i="10" s="1"/>
  <c r="F38" i="10"/>
  <c r="T37" i="10"/>
  <c r="U37" i="10" s="1"/>
  <c r="P37" i="10"/>
  <c r="F37" i="10"/>
  <c r="T36" i="10"/>
  <c r="U36" i="10" s="1"/>
  <c r="P36" i="10"/>
  <c r="F36" i="10"/>
  <c r="T35" i="10"/>
  <c r="U35" i="10" s="1"/>
  <c r="P35" i="10"/>
  <c r="F35" i="10"/>
  <c r="T34" i="10"/>
  <c r="U34" i="10" s="1"/>
  <c r="P34" i="10"/>
  <c r="Q40" i="10" s="1"/>
  <c r="F34" i="10"/>
  <c r="T33" i="10"/>
  <c r="U33" i="10" s="1"/>
  <c r="P33" i="10"/>
  <c r="F33" i="10"/>
  <c r="T32" i="10"/>
  <c r="U32" i="10" s="1"/>
  <c r="P32" i="10"/>
  <c r="F32" i="10"/>
  <c r="T31" i="10"/>
  <c r="U31" i="10" s="1"/>
  <c r="Q31" i="10"/>
  <c r="G31" i="10"/>
  <c r="H31" i="10" s="1"/>
  <c r="T30" i="10"/>
  <c r="U30" i="10" s="1"/>
  <c r="G30" i="10"/>
  <c r="H30" i="10" s="1"/>
  <c r="T29" i="10"/>
  <c r="U29" i="10" s="1"/>
  <c r="G29" i="10"/>
  <c r="H29" i="10" s="1"/>
  <c r="T28" i="10"/>
  <c r="U28" i="10" s="1"/>
  <c r="G28" i="10"/>
  <c r="H28" i="10" s="1"/>
  <c r="T27" i="10"/>
  <c r="U27" i="10" s="1"/>
  <c r="G27" i="10"/>
  <c r="H27" i="10" s="1"/>
  <c r="T26" i="10"/>
  <c r="U26" i="10" s="1"/>
  <c r="G26" i="10"/>
  <c r="H26" i="10" s="1"/>
  <c r="T25" i="10"/>
  <c r="U25" i="10" s="1"/>
  <c r="G25" i="10"/>
  <c r="H25" i="10" s="1"/>
  <c r="T24" i="10"/>
  <c r="U24" i="10" s="1"/>
  <c r="T23" i="10"/>
  <c r="U23" i="10" s="1"/>
  <c r="T22" i="10"/>
  <c r="U22" i="10" s="1"/>
  <c r="T21" i="10"/>
  <c r="U21" i="10" s="1"/>
  <c r="T20" i="10"/>
  <c r="U20" i="10" s="1"/>
  <c r="T19" i="10"/>
  <c r="U19" i="10" s="1"/>
  <c r="T18" i="10"/>
  <c r="U18" i="10" s="1"/>
  <c r="T17" i="10"/>
  <c r="U17" i="10" s="1"/>
  <c r="T16" i="10"/>
  <c r="U16" i="10" s="1"/>
  <c r="T15" i="10"/>
  <c r="U15" i="10" s="1"/>
  <c r="T14" i="10"/>
  <c r="U14" i="10" s="1"/>
  <c r="T13" i="10"/>
  <c r="U13" i="10" s="1"/>
  <c r="T12" i="10"/>
  <c r="U12" i="10" s="1"/>
  <c r="T11" i="10"/>
  <c r="U11" i="10" s="1"/>
  <c r="V313" i="9"/>
  <c r="V312" i="9"/>
  <c r="V311" i="9"/>
  <c r="V310" i="9"/>
  <c r="V309" i="9"/>
  <c r="V308" i="9"/>
  <c r="V307" i="9"/>
  <c r="F307" i="9"/>
  <c r="V306" i="9"/>
  <c r="R306" i="9"/>
  <c r="F306" i="9"/>
  <c r="V305" i="9"/>
  <c r="R305" i="9"/>
  <c r="F305" i="9"/>
  <c r="V304" i="9"/>
  <c r="R304" i="9"/>
  <c r="F304" i="9"/>
  <c r="V303" i="9"/>
  <c r="R303" i="9"/>
  <c r="F303" i="9"/>
  <c r="V302" i="9"/>
  <c r="R302" i="9"/>
  <c r="F302" i="9"/>
  <c r="V301" i="9"/>
  <c r="R301" i="9"/>
  <c r="F301" i="9"/>
  <c r="V300" i="9"/>
  <c r="F300" i="9"/>
  <c r="V299" i="9"/>
  <c r="R299" i="9"/>
  <c r="T305" i="9" s="1"/>
  <c r="F299" i="9"/>
  <c r="V298" i="9"/>
  <c r="R298" i="9"/>
  <c r="F298" i="9"/>
  <c r="V297" i="9"/>
  <c r="R297" i="9"/>
  <c r="F297" i="9"/>
  <c r="V296" i="9"/>
  <c r="F296" i="9"/>
  <c r="V295" i="9"/>
  <c r="F295" i="9"/>
  <c r="V294" i="9"/>
  <c r="F294" i="9"/>
  <c r="V293" i="9"/>
  <c r="F293" i="9"/>
  <c r="V292" i="9"/>
  <c r="R292" i="9"/>
  <c r="F292" i="9"/>
  <c r="V291" i="9"/>
  <c r="R291" i="9"/>
  <c r="F291" i="9"/>
  <c r="V290" i="9"/>
  <c r="R290" i="9"/>
  <c r="F290" i="9"/>
  <c r="G296" i="9" s="1"/>
  <c r="V289" i="9"/>
  <c r="F289" i="9"/>
  <c r="V288" i="9"/>
  <c r="F288" i="9"/>
  <c r="G294" i="9" s="1"/>
  <c r="V287" i="9"/>
  <c r="F287" i="9"/>
  <c r="V286" i="9"/>
  <c r="F286" i="9"/>
  <c r="V285" i="9"/>
  <c r="R285" i="9"/>
  <c r="F285" i="9"/>
  <c r="V284" i="9"/>
  <c r="R284" i="9"/>
  <c r="F284" i="9"/>
  <c r="V283" i="9"/>
  <c r="R283" i="9"/>
  <c r="S289" i="9" s="1"/>
  <c r="F283" i="9"/>
  <c r="V282" i="9"/>
  <c r="R282" i="9"/>
  <c r="F282" i="9"/>
  <c r="V281" i="9"/>
  <c r="R281" i="9"/>
  <c r="F281" i="9"/>
  <c r="V280" i="9"/>
  <c r="R280" i="9"/>
  <c r="F280" i="9"/>
  <c r="V279" i="9"/>
  <c r="F279" i="9"/>
  <c r="V278" i="9"/>
  <c r="R278" i="9"/>
  <c r="F278" i="9"/>
  <c r="V277" i="9"/>
  <c r="R277" i="9"/>
  <c r="F277" i="9"/>
  <c r="V276" i="9"/>
  <c r="R276" i="9"/>
  <c r="S278" i="9" s="1"/>
  <c r="F276" i="9"/>
  <c r="V275" i="9"/>
  <c r="F275" i="9"/>
  <c r="V274" i="9"/>
  <c r="F274" i="9"/>
  <c r="V273" i="9"/>
  <c r="F273" i="9"/>
  <c r="V272" i="9"/>
  <c r="F272" i="9"/>
  <c r="V271" i="9"/>
  <c r="R271" i="9"/>
  <c r="F271" i="9"/>
  <c r="V270" i="9"/>
  <c r="R270" i="9"/>
  <c r="F270" i="9"/>
  <c r="V269" i="9"/>
  <c r="R269" i="9"/>
  <c r="F269" i="9"/>
  <c r="V268" i="9"/>
  <c r="R268" i="9"/>
  <c r="F268" i="9"/>
  <c r="V267" i="9"/>
  <c r="R267" i="9"/>
  <c r="F267" i="9"/>
  <c r="V266" i="9"/>
  <c r="F266" i="9"/>
  <c r="V265" i="9"/>
  <c r="F265" i="9"/>
  <c r="V264" i="9"/>
  <c r="R264" i="9"/>
  <c r="F264" i="9"/>
  <c r="V263" i="9"/>
  <c r="R263" i="9"/>
  <c r="F263" i="9"/>
  <c r="V262" i="9"/>
  <c r="R262" i="9"/>
  <c r="F262" i="9"/>
  <c r="V261" i="9"/>
  <c r="R261" i="9"/>
  <c r="F261" i="9"/>
  <c r="V260" i="9"/>
  <c r="F260" i="9"/>
  <c r="V259" i="9"/>
  <c r="F259" i="9"/>
  <c r="V258" i="9"/>
  <c r="F258" i="9"/>
  <c r="V257" i="9"/>
  <c r="R257" i="9"/>
  <c r="F257" i="9"/>
  <c r="V256" i="9"/>
  <c r="R256" i="9"/>
  <c r="F256" i="9"/>
  <c r="V255" i="9"/>
  <c r="R255" i="9"/>
  <c r="F255" i="9"/>
  <c r="V254" i="9"/>
  <c r="R254" i="9"/>
  <c r="F254" i="9"/>
  <c r="V253" i="9"/>
  <c r="R253" i="9"/>
  <c r="F253" i="9"/>
  <c r="V252" i="9"/>
  <c r="R252" i="9"/>
  <c r="F252" i="9"/>
  <c r="V251" i="9"/>
  <c r="F251" i="9"/>
  <c r="V250" i="9"/>
  <c r="R250" i="9"/>
  <c r="F250" i="9"/>
  <c r="V249" i="9"/>
  <c r="R249" i="9"/>
  <c r="F249" i="9"/>
  <c r="V248" i="9"/>
  <c r="R248" i="9"/>
  <c r="F248" i="9"/>
  <c r="V247" i="9"/>
  <c r="R247" i="9"/>
  <c r="F247" i="9"/>
  <c r="V246" i="9"/>
  <c r="R246" i="9"/>
  <c r="F246" i="9"/>
  <c r="V245" i="9"/>
  <c r="R245" i="9"/>
  <c r="F245" i="9"/>
  <c r="V244" i="9"/>
  <c r="F244" i="9"/>
  <c r="V243" i="9"/>
  <c r="R243" i="9"/>
  <c r="F243" i="9"/>
  <c r="V242" i="9"/>
  <c r="R242" i="9"/>
  <c r="F242" i="9"/>
  <c r="V241" i="9"/>
  <c r="R241" i="9"/>
  <c r="F241" i="9"/>
  <c r="V240" i="9"/>
  <c r="R240" i="9"/>
  <c r="F240" i="9"/>
  <c r="V239" i="9"/>
  <c r="R239" i="9"/>
  <c r="F239" i="9"/>
  <c r="V238" i="9"/>
  <c r="F238" i="9"/>
  <c r="V237" i="9"/>
  <c r="F237" i="9"/>
  <c r="V236" i="9"/>
  <c r="R236" i="9"/>
  <c r="F236" i="9"/>
  <c r="V235" i="9"/>
  <c r="R235" i="9"/>
  <c r="F235" i="9"/>
  <c r="V234" i="9"/>
  <c r="R234" i="9"/>
  <c r="F234" i="9"/>
  <c r="V233" i="9"/>
  <c r="R233" i="9"/>
  <c r="F233" i="9"/>
  <c r="V232" i="9"/>
  <c r="R232" i="9"/>
  <c r="F232" i="9"/>
  <c r="V231" i="9"/>
  <c r="R231" i="9"/>
  <c r="F231" i="9"/>
  <c r="V230" i="9"/>
  <c r="F230" i="9"/>
  <c r="V229" i="9"/>
  <c r="R229" i="9"/>
  <c r="F229" i="9"/>
  <c r="V228" i="9"/>
  <c r="R228" i="9"/>
  <c r="F228" i="9"/>
  <c r="V227" i="9"/>
  <c r="R227" i="9"/>
  <c r="F227" i="9"/>
  <c r="V226" i="9"/>
  <c r="R226" i="9"/>
  <c r="F226" i="9"/>
  <c r="V225" i="9"/>
  <c r="R225" i="9"/>
  <c r="F225" i="9"/>
  <c r="V224" i="9"/>
  <c r="R224" i="9"/>
  <c r="F224" i="9"/>
  <c r="V223" i="9"/>
  <c r="F223" i="9"/>
  <c r="V222" i="9"/>
  <c r="R222" i="9"/>
  <c r="F222" i="9"/>
  <c r="V221" i="9"/>
  <c r="R221" i="9"/>
  <c r="F221" i="9"/>
  <c r="V220" i="9"/>
  <c r="R220" i="9"/>
  <c r="F220" i="9"/>
  <c r="V219" i="9"/>
  <c r="R219" i="9"/>
  <c r="F219" i="9"/>
  <c r="V218" i="9"/>
  <c r="R218" i="9"/>
  <c r="F218" i="9"/>
  <c r="V217" i="9"/>
  <c r="R217" i="9"/>
  <c r="F217" i="9"/>
  <c r="V216" i="9"/>
  <c r="F216" i="9"/>
  <c r="V215" i="9"/>
  <c r="R215" i="9"/>
  <c r="F215" i="9"/>
  <c r="V214" i="9"/>
  <c r="R214" i="9"/>
  <c r="F214" i="9"/>
  <c r="V213" i="9"/>
  <c r="R213" i="9"/>
  <c r="F213" i="9"/>
  <c r="V212" i="9"/>
  <c r="R212" i="9"/>
  <c r="F212" i="9"/>
  <c r="V211" i="9"/>
  <c r="R211" i="9"/>
  <c r="F211" i="9"/>
  <c r="V210" i="9"/>
  <c r="R210" i="9"/>
  <c r="F210" i="9"/>
  <c r="V209" i="9"/>
  <c r="F209" i="9"/>
  <c r="V208" i="9"/>
  <c r="R208" i="9"/>
  <c r="F208" i="9"/>
  <c r="V207" i="9"/>
  <c r="R207" i="9"/>
  <c r="F207" i="9"/>
  <c r="V206" i="9"/>
  <c r="R206" i="9"/>
  <c r="F206" i="9"/>
  <c r="V205" i="9"/>
  <c r="R205" i="9"/>
  <c r="F205" i="9"/>
  <c r="V204" i="9"/>
  <c r="R204" i="9"/>
  <c r="F204" i="9"/>
  <c r="V203" i="9"/>
  <c r="R203" i="9"/>
  <c r="F203" i="9"/>
  <c r="V202" i="9"/>
  <c r="F202" i="9"/>
  <c r="V201" i="9"/>
  <c r="R201" i="9"/>
  <c r="F201" i="9"/>
  <c r="V200" i="9"/>
  <c r="R200" i="9"/>
  <c r="F200" i="9"/>
  <c r="V199" i="9"/>
  <c r="R199" i="9"/>
  <c r="F199" i="9"/>
  <c r="V198" i="9"/>
  <c r="R198" i="9"/>
  <c r="F198" i="9"/>
  <c r="V197" i="9"/>
  <c r="R197" i="9"/>
  <c r="F197" i="9"/>
  <c r="V196" i="9"/>
  <c r="R196" i="9"/>
  <c r="F196" i="9"/>
  <c r="V195" i="9"/>
  <c r="F195" i="9"/>
  <c r="V194" i="9"/>
  <c r="R194" i="9"/>
  <c r="F194" i="9"/>
  <c r="V193" i="9"/>
  <c r="R193" i="9"/>
  <c r="F193" i="9"/>
  <c r="V192" i="9"/>
  <c r="R192" i="9"/>
  <c r="F192" i="9"/>
  <c r="V191" i="9"/>
  <c r="R191" i="9"/>
  <c r="F191" i="9"/>
  <c r="V190" i="9"/>
  <c r="R190" i="9"/>
  <c r="F190" i="9"/>
  <c r="V189" i="9"/>
  <c r="R189" i="9"/>
  <c r="F189" i="9"/>
  <c r="V188" i="9"/>
  <c r="F188" i="9"/>
  <c r="V187" i="9"/>
  <c r="R187" i="9"/>
  <c r="F187" i="9"/>
  <c r="V186" i="9"/>
  <c r="R186" i="9"/>
  <c r="F186" i="9"/>
  <c r="V185" i="9"/>
  <c r="R185" i="9"/>
  <c r="F185" i="9"/>
  <c r="V184" i="9"/>
  <c r="R184" i="9"/>
  <c r="S190" i="9" s="1"/>
  <c r="F184" i="9"/>
  <c r="V183" i="9"/>
  <c r="R183" i="9"/>
  <c r="F183" i="9"/>
  <c r="V182" i="9"/>
  <c r="R182" i="9"/>
  <c r="F182" i="9"/>
  <c r="V181" i="9"/>
  <c r="F181" i="9"/>
  <c r="V180" i="9"/>
  <c r="R180" i="9"/>
  <c r="F180" i="9"/>
  <c r="V179" i="9"/>
  <c r="R179" i="9"/>
  <c r="F179" i="9"/>
  <c r="V178" i="9"/>
  <c r="R178" i="9"/>
  <c r="F178" i="9"/>
  <c r="V177" i="9"/>
  <c r="R177" i="9"/>
  <c r="F177" i="9"/>
  <c r="V176" i="9"/>
  <c r="R176" i="9"/>
  <c r="F176" i="9"/>
  <c r="V175" i="9"/>
  <c r="R175" i="9"/>
  <c r="F175" i="9"/>
  <c r="V174" i="9"/>
  <c r="F174" i="9"/>
  <c r="V173" i="9"/>
  <c r="R173" i="9"/>
  <c r="F173" i="9"/>
  <c r="V172" i="9"/>
  <c r="R172" i="9"/>
  <c r="F172" i="9"/>
  <c r="V171" i="9"/>
  <c r="R171" i="9"/>
  <c r="F171" i="9"/>
  <c r="V170" i="9"/>
  <c r="R170" i="9"/>
  <c r="F170" i="9"/>
  <c r="V169" i="9"/>
  <c r="R169" i="9"/>
  <c r="F169" i="9"/>
  <c r="V168" i="9"/>
  <c r="F168" i="9"/>
  <c r="V167" i="9"/>
  <c r="R167" i="9"/>
  <c r="S168" i="9" s="1"/>
  <c r="F167" i="9"/>
  <c r="V166" i="9"/>
  <c r="F166" i="9"/>
  <c r="V165" i="9"/>
  <c r="F165" i="9"/>
  <c r="V164" i="9"/>
  <c r="F164" i="9"/>
  <c r="B164" i="9"/>
  <c r="B165" i="9" s="1"/>
  <c r="B166" i="9" s="1"/>
  <c r="B167" i="9" s="1"/>
  <c r="B168" i="9" s="1"/>
  <c r="B169" i="9" s="1"/>
  <c r="B170" i="9" s="1"/>
  <c r="B171" i="9" s="1"/>
  <c r="B172" i="9" s="1"/>
  <c r="B173" i="9" s="1"/>
  <c r="B174" i="9" s="1"/>
  <c r="B175" i="9" s="1"/>
  <c r="B176" i="9" s="1"/>
  <c r="B177" i="9" s="1"/>
  <c r="B178" i="9" s="1"/>
  <c r="B179" i="9" s="1"/>
  <c r="B180" i="9" s="1"/>
  <c r="B181" i="9" s="1"/>
  <c r="B182" i="9" s="1"/>
  <c r="B183" i="9" s="1"/>
  <c r="B184" i="9" s="1"/>
  <c r="B185" i="9" s="1"/>
  <c r="B186" i="9" s="1"/>
  <c r="B187" i="9" s="1"/>
  <c r="B188" i="9" s="1"/>
  <c r="B189" i="9" s="1"/>
  <c r="B190" i="9" s="1"/>
  <c r="B191" i="9" s="1"/>
  <c r="B192" i="9" s="1"/>
  <c r="B193" i="9" s="1"/>
  <c r="B194" i="9" s="1"/>
  <c r="B195" i="9" s="1"/>
  <c r="B196" i="9" s="1"/>
  <c r="B197" i="9" s="1"/>
  <c r="B198" i="9" s="1"/>
  <c r="B199" i="9" s="1"/>
  <c r="B200" i="9" s="1"/>
  <c r="B201" i="9" s="1"/>
  <c r="B202" i="9" s="1"/>
  <c r="B203" i="9" s="1"/>
  <c r="B204" i="9" s="1"/>
  <c r="B205" i="9" s="1"/>
  <c r="B206" i="9" s="1"/>
  <c r="B207" i="9" s="1"/>
  <c r="B208" i="9" s="1"/>
  <c r="B209" i="9" s="1"/>
  <c r="B210" i="9" s="1"/>
  <c r="B211" i="9" s="1"/>
  <c r="B212" i="9" s="1"/>
  <c r="B213" i="9" s="1"/>
  <c r="B214" i="9" s="1"/>
  <c r="B215" i="9" s="1"/>
  <c r="B216" i="9" s="1"/>
  <c r="B217" i="9" s="1"/>
  <c r="B218" i="9" s="1"/>
  <c r="B219" i="9" s="1"/>
  <c r="B220" i="9" s="1"/>
  <c r="B221" i="9" s="1"/>
  <c r="B222" i="9" s="1"/>
  <c r="B223" i="9" s="1"/>
  <c r="B224" i="9" s="1"/>
  <c r="B225" i="9" s="1"/>
  <c r="B226" i="9" s="1"/>
  <c r="B227" i="9" s="1"/>
  <c r="B228" i="9" s="1"/>
  <c r="B229" i="9" s="1"/>
  <c r="B230" i="9" s="1"/>
  <c r="B231" i="9" s="1"/>
  <c r="B232" i="9" s="1"/>
  <c r="B233" i="9" s="1"/>
  <c r="B234" i="9" s="1"/>
  <c r="B235" i="9" s="1"/>
  <c r="B236" i="9" s="1"/>
  <c r="B237" i="9" s="1"/>
  <c r="B238" i="9" s="1"/>
  <c r="B239" i="9" s="1"/>
  <c r="B240" i="9" s="1"/>
  <c r="B241" i="9" s="1"/>
  <c r="B242" i="9" s="1"/>
  <c r="B243" i="9" s="1"/>
  <c r="B244" i="9" s="1"/>
  <c r="B245" i="9" s="1"/>
  <c r="B246" i="9" s="1"/>
  <c r="B247" i="9" s="1"/>
  <c r="B248" i="9" s="1"/>
  <c r="B249" i="9" s="1"/>
  <c r="B250" i="9" s="1"/>
  <c r="B251" i="9" s="1"/>
  <c r="B252" i="9" s="1"/>
  <c r="B253" i="9" s="1"/>
  <c r="B254" i="9" s="1"/>
  <c r="B255" i="9" s="1"/>
  <c r="B256" i="9" s="1"/>
  <c r="B257" i="9" s="1"/>
  <c r="B258" i="9" s="1"/>
  <c r="B259" i="9" s="1"/>
  <c r="B260" i="9" s="1"/>
  <c r="B261" i="9" s="1"/>
  <c r="B262" i="9" s="1"/>
  <c r="B263" i="9" s="1"/>
  <c r="B264" i="9" s="1"/>
  <c r="B265" i="9" s="1"/>
  <c r="B266" i="9" s="1"/>
  <c r="B267" i="9" s="1"/>
  <c r="B268" i="9" s="1"/>
  <c r="B269" i="9" s="1"/>
  <c r="B270" i="9" s="1"/>
  <c r="B271" i="9" s="1"/>
  <c r="B272" i="9" s="1"/>
  <c r="B273" i="9" s="1"/>
  <c r="B274" i="9" s="1"/>
  <c r="B275" i="9" s="1"/>
  <c r="B276" i="9" s="1"/>
  <c r="B277" i="9" s="1"/>
  <c r="B278" i="9" s="1"/>
  <c r="B279" i="9" s="1"/>
  <c r="B280" i="9" s="1"/>
  <c r="B281" i="9" s="1"/>
  <c r="B282" i="9" s="1"/>
  <c r="B283" i="9" s="1"/>
  <c r="B284" i="9" s="1"/>
  <c r="B285" i="9" s="1"/>
  <c r="B286" i="9" s="1"/>
  <c r="B287" i="9" s="1"/>
  <c r="B288" i="9" s="1"/>
  <c r="B289" i="9" s="1"/>
  <c r="B290" i="9" s="1"/>
  <c r="B291" i="9" s="1"/>
  <c r="B292" i="9" s="1"/>
  <c r="B293" i="9" s="1"/>
  <c r="B294" i="9" s="1"/>
  <c r="B295" i="9" s="1"/>
  <c r="B296" i="9" s="1"/>
  <c r="B297" i="9" s="1"/>
  <c r="B298" i="9" s="1"/>
  <c r="B299" i="9" s="1"/>
  <c r="B300" i="9" s="1"/>
  <c r="B301" i="9" s="1"/>
  <c r="B302" i="9" s="1"/>
  <c r="B303" i="9" s="1"/>
  <c r="B304" i="9" s="1"/>
  <c r="B305" i="9" s="1"/>
  <c r="B306" i="9" s="1"/>
  <c r="B307" i="9" s="1"/>
  <c r="B308" i="9" s="1"/>
  <c r="B309" i="9" s="1"/>
  <c r="B310" i="9" s="1"/>
  <c r="B311" i="9" s="1"/>
  <c r="B312" i="9" s="1"/>
  <c r="B313" i="9" s="1"/>
  <c r="B314" i="9" s="1"/>
  <c r="V163" i="9"/>
  <c r="F163" i="9"/>
  <c r="V162" i="9"/>
  <c r="F162" i="9"/>
  <c r="V161" i="9"/>
  <c r="F161" i="9"/>
  <c r="V160" i="9"/>
  <c r="R160" i="9"/>
  <c r="S166" i="9" s="1"/>
  <c r="F160" i="9"/>
  <c r="V159" i="9"/>
  <c r="R159" i="9"/>
  <c r="F159" i="9"/>
  <c r="V158" i="9"/>
  <c r="R158" i="9"/>
  <c r="F158" i="9"/>
  <c r="V157" i="9"/>
  <c r="R157" i="9"/>
  <c r="F157" i="9"/>
  <c r="V156" i="9"/>
  <c r="R156" i="9"/>
  <c r="F156" i="9"/>
  <c r="V155" i="9"/>
  <c r="R155" i="9"/>
  <c r="F155" i="9"/>
  <c r="V154" i="9"/>
  <c r="R154" i="9"/>
  <c r="F154" i="9"/>
  <c r="V153" i="9"/>
  <c r="F153" i="9"/>
  <c r="V152" i="9"/>
  <c r="R152" i="9"/>
  <c r="F152" i="9"/>
  <c r="V151" i="9"/>
  <c r="R151" i="9"/>
  <c r="F151" i="9"/>
  <c r="V150" i="9"/>
  <c r="R150" i="9"/>
  <c r="F150" i="9"/>
  <c r="V149" i="9"/>
  <c r="R149" i="9"/>
  <c r="S151" i="9" s="1"/>
  <c r="F149" i="9"/>
  <c r="V148" i="9"/>
  <c r="F148" i="9"/>
  <c r="V147" i="9"/>
  <c r="F147" i="9"/>
  <c r="V146" i="9"/>
  <c r="F146" i="9"/>
  <c r="V145" i="9"/>
  <c r="F145" i="9"/>
  <c r="V144" i="9"/>
  <c r="F144" i="9"/>
  <c r="V143" i="9"/>
  <c r="F143" i="9"/>
  <c r="V142" i="9"/>
  <c r="R142" i="9"/>
  <c r="S148" i="9" s="1"/>
  <c r="F142" i="9"/>
  <c r="V141" i="9"/>
  <c r="R141" i="9"/>
  <c r="F141" i="9"/>
  <c r="V140" i="9"/>
  <c r="R140" i="9"/>
  <c r="F140" i="9"/>
  <c r="V139" i="9"/>
  <c r="F139" i="9"/>
  <c r="V138" i="9"/>
  <c r="R138" i="9"/>
  <c r="F138" i="9"/>
  <c r="V137" i="9"/>
  <c r="R137" i="9"/>
  <c r="F137" i="9"/>
  <c r="V136" i="9"/>
  <c r="R136" i="9"/>
  <c r="F136" i="9"/>
  <c r="V135" i="9"/>
  <c r="R135" i="9"/>
  <c r="F135" i="9"/>
  <c r="V134" i="9"/>
  <c r="R134" i="9"/>
  <c r="F134" i="9"/>
  <c r="V133" i="9"/>
  <c r="R133" i="9"/>
  <c r="F133" i="9"/>
  <c r="V132" i="9"/>
  <c r="F132" i="9"/>
  <c r="V131" i="9"/>
  <c r="R131" i="9"/>
  <c r="F131" i="9"/>
  <c r="V130" i="9"/>
  <c r="R130" i="9"/>
  <c r="F130" i="9"/>
  <c r="V129" i="9"/>
  <c r="R129" i="9"/>
  <c r="F129" i="9"/>
  <c r="V128" i="9"/>
  <c r="R128" i="9"/>
  <c r="F128" i="9"/>
  <c r="V127" i="9"/>
  <c r="R127" i="9"/>
  <c r="F127" i="9"/>
  <c r="V126" i="9"/>
  <c r="R126" i="9"/>
  <c r="F126" i="9"/>
  <c r="V125" i="9"/>
  <c r="F125" i="9"/>
  <c r="V124" i="9"/>
  <c r="R124" i="9"/>
  <c r="F124" i="9"/>
  <c r="V123" i="9"/>
  <c r="R123" i="9"/>
  <c r="F123" i="9"/>
  <c r="V122" i="9"/>
  <c r="R122" i="9"/>
  <c r="F122" i="9"/>
  <c r="V121" i="9"/>
  <c r="R121" i="9"/>
  <c r="F121" i="9"/>
  <c r="V120" i="9"/>
  <c r="R120" i="9"/>
  <c r="F120" i="9"/>
  <c r="V119" i="9"/>
  <c r="R119" i="9"/>
  <c r="F119" i="9"/>
  <c r="V118" i="9"/>
  <c r="F118" i="9"/>
  <c r="V117" i="9"/>
  <c r="R117" i="9"/>
  <c r="F117" i="9"/>
  <c r="V116" i="9"/>
  <c r="R116" i="9"/>
  <c r="F116" i="9"/>
  <c r="V115" i="9"/>
  <c r="R115" i="9"/>
  <c r="F115" i="9"/>
  <c r="V114" i="9"/>
  <c r="R114" i="9"/>
  <c r="F114" i="9"/>
  <c r="V113" i="9"/>
  <c r="R113" i="9"/>
  <c r="F113" i="9"/>
  <c r="V112" i="9"/>
  <c r="R112" i="9"/>
  <c r="F112" i="9"/>
  <c r="V111" i="9"/>
  <c r="F111" i="9"/>
  <c r="V110" i="9"/>
  <c r="R110" i="9"/>
  <c r="F110" i="9"/>
  <c r="V109" i="9"/>
  <c r="R109" i="9"/>
  <c r="F109" i="9"/>
  <c r="V108" i="9"/>
  <c r="R108" i="9"/>
  <c r="F108" i="9"/>
  <c r="V107" i="9"/>
  <c r="R107" i="9"/>
  <c r="F107" i="9"/>
  <c r="V106" i="9"/>
  <c r="R106" i="9"/>
  <c r="F106" i="9"/>
  <c r="V105" i="9"/>
  <c r="R105" i="9"/>
  <c r="F105" i="9"/>
  <c r="V104" i="9"/>
  <c r="F104" i="9"/>
  <c r="V103" i="9"/>
  <c r="R103" i="9"/>
  <c r="F103" i="9"/>
  <c r="V102" i="9"/>
  <c r="R102" i="9"/>
  <c r="F102" i="9"/>
  <c r="V101" i="9"/>
  <c r="R101" i="9"/>
  <c r="F101" i="9"/>
  <c r="V100" i="9"/>
  <c r="R100" i="9"/>
  <c r="F100" i="9"/>
  <c r="V99" i="9"/>
  <c r="R99" i="9"/>
  <c r="F99" i="9"/>
  <c r="V98" i="9"/>
  <c r="R98" i="9"/>
  <c r="F98" i="9"/>
  <c r="V97" i="9"/>
  <c r="F97" i="9"/>
  <c r="V96" i="9"/>
  <c r="R96" i="9"/>
  <c r="F96" i="9"/>
  <c r="V95" i="9"/>
  <c r="R95" i="9"/>
  <c r="F95" i="9"/>
  <c r="V94" i="9"/>
  <c r="R94" i="9"/>
  <c r="F94" i="9"/>
  <c r="V93" i="9"/>
  <c r="R93" i="9"/>
  <c r="F93" i="9"/>
  <c r="V92" i="9"/>
  <c r="R92" i="9"/>
  <c r="F92" i="9"/>
  <c r="V91" i="9"/>
  <c r="R91" i="9"/>
  <c r="F91" i="9"/>
  <c r="V90" i="9"/>
  <c r="F90" i="9"/>
  <c r="V89" i="9"/>
  <c r="R89" i="9"/>
  <c r="F89" i="9"/>
  <c r="V88" i="9"/>
  <c r="R88" i="9"/>
  <c r="F88" i="9"/>
  <c r="V87" i="9"/>
  <c r="R87" i="9"/>
  <c r="F87" i="9"/>
  <c r="V86" i="9"/>
  <c r="R86" i="9"/>
  <c r="F86" i="9"/>
  <c r="V85" i="9"/>
  <c r="R85" i="9"/>
  <c r="F85" i="9"/>
  <c r="V84" i="9"/>
  <c r="F84" i="9"/>
  <c r="V83" i="9"/>
  <c r="R83" i="9"/>
  <c r="F83" i="9"/>
  <c r="V82" i="9"/>
  <c r="R82" i="9"/>
  <c r="F82" i="9"/>
  <c r="V81" i="9"/>
  <c r="R81" i="9"/>
  <c r="F81" i="9"/>
  <c r="V80" i="9"/>
  <c r="R80" i="9"/>
  <c r="F80" i="9"/>
  <c r="V79" i="9"/>
  <c r="R79" i="9"/>
  <c r="F79" i="9"/>
  <c r="V78" i="9"/>
  <c r="F78" i="9"/>
  <c r="V77" i="9"/>
  <c r="F77" i="9"/>
  <c r="V76" i="9"/>
  <c r="F76" i="9"/>
  <c r="V75" i="9"/>
  <c r="R75" i="9"/>
  <c r="F75" i="9"/>
  <c r="V74" i="9"/>
  <c r="R74" i="9"/>
  <c r="F74" i="9"/>
  <c r="G80" i="9" s="1"/>
  <c r="V73" i="9"/>
  <c r="R73" i="9"/>
  <c r="F73" i="9"/>
  <c r="V72" i="9"/>
  <c r="R72" i="9"/>
  <c r="F72" i="9"/>
  <c r="V71" i="9"/>
  <c r="F71" i="9"/>
  <c r="V70" i="9"/>
  <c r="F70" i="9"/>
  <c r="V69" i="9"/>
  <c r="F69" i="9"/>
  <c r="V68" i="9"/>
  <c r="R68" i="9"/>
  <c r="F68" i="9"/>
  <c r="V67" i="9"/>
  <c r="R67" i="9"/>
  <c r="F67" i="9"/>
  <c r="V66" i="9"/>
  <c r="F66" i="9"/>
  <c r="V65" i="9"/>
  <c r="R65" i="9"/>
  <c r="F65" i="9"/>
  <c r="V64" i="9"/>
  <c r="R64" i="9"/>
  <c r="F64" i="9"/>
  <c r="V63" i="9"/>
  <c r="R63" i="9"/>
  <c r="F63" i="9"/>
  <c r="V62" i="9"/>
  <c r="S62" i="9"/>
  <c r="F62" i="9"/>
  <c r="V61" i="9"/>
  <c r="S61" i="9"/>
  <c r="F61" i="9"/>
  <c r="V60" i="9"/>
  <c r="F60" i="9"/>
  <c r="V59" i="9"/>
  <c r="F59" i="9"/>
  <c r="V58" i="9"/>
  <c r="F58" i="9"/>
  <c r="V57" i="9"/>
  <c r="F57" i="9"/>
  <c r="V56" i="9"/>
  <c r="F56" i="9"/>
  <c r="V55" i="9"/>
  <c r="F55" i="9"/>
  <c r="V54" i="9"/>
  <c r="R54" i="9"/>
  <c r="S60" i="9" s="1"/>
  <c r="F54" i="9"/>
  <c r="V53" i="9"/>
  <c r="R53" i="9"/>
  <c r="F53" i="9"/>
  <c r="V52" i="9"/>
  <c r="R52" i="9"/>
  <c r="F52" i="9"/>
  <c r="V51" i="9"/>
  <c r="F51" i="9"/>
  <c r="V50" i="9"/>
  <c r="F50" i="9"/>
  <c r="V49" i="9"/>
  <c r="R49" i="9"/>
  <c r="F49" i="9"/>
  <c r="V48" i="9"/>
  <c r="R48" i="9"/>
  <c r="F48" i="9"/>
  <c r="V47" i="9"/>
  <c r="R47" i="9"/>
  <c r="F47" i="9"/>
  <c r="V46" i="9"/>
  <c r="R46" i="9"/>
  <c r="F46" i="9"/>
  <c r="V45" i="9"/>
  <c r="S45" i="9"/>
  <c r="F45" i="9"/>
  <c r="V44" i="9"/>
  <c r="S44" i="9"/>
  <c r="F44" i="9"/>
  <c r="V43" i="9"/>
  <c r="S43" i="9"/>
  <c r="F43" i="9"/>
  <c r="V42" i="9"/>
  <c r="S42" i="9"/>
  <c r="F42" i="9"/>
  <c r="V41" i="9"/>
  <c r="S41" i="9"/>
  <c r="F41" i="9"/>
  <c r="V40" i="9"/>
  <c r="S40" i="9"/>
  <c r="F40" i="9"/>
  <c r="V39" i="9"/>
  <c r="S39" i="9"/>
  <c r="F39" i="9"/>
  <c r="V38" i="9"/>
  <c r="S38" i="9"/>
  <c r="F38" i="9"/>
  <c r="V37" i="9"/>
  <c r="S37" i="9"/>
  <c r="F37" i="9"/>
  <c r="V36" i="9"/>
  <c r="S36" i="9"/>
  <c r="F36" i="9"/>
  <c r="V35" i="9"/>
  <c r="S35" i="9"/>
  <c r="F35" i="9"/>
  <c r="V34" i="9"/>
  <c r="S34" i="9"/>
  <c r="P34" i="9"/>
  <c r="P35" i="9" s="1"/>
  <c r="P36" i="9" s="1"/>
  <c r="P37" i="9" s="1"/>
  <c r="P38" i="9" s="1"/>
  <c r="P39" i="9" s="1"/>
  <c r="P40" i="9" s="1"/>
  <c r="P41" i="9" s="1"/>
  <c r="P42" i="9" s="1"/>
  <c r="P43" i="9" s="1"/>
  <c r="P44" i="9" s="1"/>
  <c r="P45" i="9" s="1"/>
  <c r="F34" i="9"/>
  <c r="V33" i="9"/>
  <c r="S33" i="9"/>
  <c r="V32" i="9"/>
  <c r="V31" i="9"/>
  <c r="V30" i="9"/>
  <c r="V29" i="9"/>
  <c r="V28" i="9"/>
  <c r="V27" i="9"/>
  <c r="V26" i="9"/>
  <c r="V25" i="9"/>
  <c r="V24" i="9"/>
  <c r="V23" i="9"/>
  <c r="V22" i="9"/>
  <c r="V21" i="9"/>
  <c r="V20" i="9"/>
  <c r="V19" i="9"/>
  <c r="V18" i="9"/>
  <c r="V17" i="9"/>
  <c r="V16" i="9"/>
  <c r="V15" i="9"/>
  <c r="V14" i="9"/>
  <c r="V13" i="9"/>
  <c r="V12" i="9"/>
  <c r="V11" i="9"/>
  <c r="R313" i="8"/>
  <c r="R312" i="8"/>
  <c r="R311" i="8"/>
  <c r="N311" i="8"/>
  <c r="L311" i="8"/>
  <c r="I311" i="8"/>
  <c r="E311" i="8"/>
  <c r="R310" i="8"/>
  <c r="N310" i="8"/>
  <c r="L310" i="8"/>
  <c r="I310" i="8"/>
  <c r="E310" i="8"/>
  <c r="R309" i="8"/>
  <c r="N309" i="8"/>
  <c r="L309" i="8"/>
  <c r="I309" i="8"/>
  <c r="E309" i="8"/>
  <c r="R308" i="8"/>
  <c r="N308" i="8"/>
  <c r="L308" i="8"/>
  <c r="I308" i="8"/>
  <c r="E308" i="8"/>
  <c r="R307" i="8"/>
  <c r="N307" i="8"/>
  <c r="L307" i="8"/>
  <c r="I307" i="8"/>
  <c r="E307" i="8"/>
  <c r="R306" i="8"/>
  <c r="N306" i="8"/>
  <c r="P311" i="8" s="1"/>
  <c r="L306" i="8"/>
  <c r="I306" i="8"/>
  <c r="E306" i="8"/>
  <c r="R305" i="8"/>
  <c r="N305" i="8"/>
  <c r="L305" i="8"/>
  <c r="I305" i="8"/>
  <c r="E305" i="8"/>
  <c r="R304" i="8"/>
  <c r="N304" i="8"/>
  <c r="L304" i="8"/>
  <c r="I304" i="8"/>
  <c r="E304" i="8"/>
  <c r="R303" i="8"/>
  <c r="N303" i="8"/>
  <c r="L303" i="8"/>
  <c r="I303" i="8"/>
  <c r="E303" i="8"/>
  <c r="R302" i="8"/>
  <c r="N302" i="8"/>
  <c r="L302" i="8"/>
  <c r="I302" i="8"/>
  <c r="E302" i="8"/>
  <c r="R301" i="8"/>
  <c r="N301" i="8"/>
  <c r="O307" i="8" s="1"/>
  <c r="L301" i="8"/>
  <c r="I301" i="8"/>
  <c r="E301" i="8"/>
  <c r="R300" i="8"/>
  <c r="N300" i="8"/>
  <c r="L300" i="8"/>
  <c r="I300" i="8"/>
  <c r="E300" i="8"/>
  <c r="R299" i="8"/>
  <c r="N299" i="8"/>
  <c r="O305" i="8" s="1"/>
  <c r="L299" i="8"/>
  <c r="I299" i="8"/>
  <c r="E299" i="8"/>
  <c r="R298" i="8"/>
  <c r="N298" i="8"/>
  <c r="P304" i="8" s="1"/>
  <c r="L298" i="8"/>
  <c r="I298" i="8"/>
  <c r="E298" i="8"/>
  <c r="R297" i="8"/>
  <c r="N297" i="8"/>
  <c r="L297" i="8"/>
  <c r="I297" i="8"/>
  <c r="E297" i="8"/>
  <c r="R296" i="8"/>
  <c r="N296" i="8"/>
  <c r="L296" i="8"/>
  <c r="I296" i="8"/>
  <c r="E296" i="8"/>
  <c r="R295" i="8"/>
  <c r="N295" i="8"/>
  <c r="L295" i="8"/>
  <c r="I295" i="8"/>
  <c r="E295" i="8"/>
  <c r="R294" i="8"/>
  <c r="N294" i="8"/>
  <c r="L294" i="8"/>
  <c r="I294" i="8"/>
  <c r="E294" i="8"/>
  <c r="R293" i="8"/>
  <c r="N293" i="8"/>
  <c r="O299" i="8" s="1"/>
  <c r="L293" i="8"/>
  <c r="I293" i="8"/>
  <c r="E293" i="8"/>
  <c r="R292" i="8"/>
  <c r="N292" i="8"/>
  <c r="L292" i="8"/>
  <c r="I292" i="8"/>
  <c r="E292" i="8"/>
  <c r="R291" i="8"/>
  <c r="N291" i="8"/>
  <c r="O297" i="8" s="1"/>
  <c r="L291" i="8"/>
  <c r="I291" i="8"/>
  <c r="E291" i="8"/>
  <c r="R290" i="8"/>
  <c r="N290" i="8"/>
  <c r="P296" i="8" s="1"/>
  <c r="L290" i="8"/>
  <c r="I290" i="8"/>
  <c r="E290" i="8"/>
  <c r="R289" i="8"/>
  <c r="N289" i="8"/>
  <c r="L289" i="8"/>
  <c r="I289" i="8"/>
  <c r="E289" i="8"/>
  <c r="R288" i="8"/>
  <c r="N288" i="8"/>
  <c r="L288" i="8"/>
  <c r="I288" i="8"/>
  <c r="E288" i="8"/>
  <c r="R287" i="8"/>
  <c r="N287" i="8"/>
  <c r="O293" i="8" s="1"/>
  <c r="L287" i="8"/>
  <c r="I287" i="8"/>
  <c r="E287" i="8"/>
  <c r="R286" i="8"/>
  <c r="N286" i="8"/>
  <c r="L286" i="8"/>
  <c r="I286" i="8"/>
  <c r="E286" i="8"/>
  <c r="R285" i="8"/>
  <c r="N285" i="8"/>
  <c r="O291" i="8" s="1"/>
  <c r="L285" i="8"/>
  <c r="I285" i="8"/>
  <c r="E285" i="8"/>
  <c r="R284" i="8"/>
  <c r="N284" i="8"/>
  <c r="L284" i="8"/>
  <c r="I284" i="8"/>
  <c r="E284" i="8"/>
  <c r="R283" i="8"/>
  <c r="N283" i="8"/>
  <c r="O289" i="8" s="1"/>
  <c r="L283" i="8"/>
  <c r="I283" i="8"/>
  <c r="E283" i="8"/>
  <c r="R282" i="8"/>
  <c r="N282" i="8"/>
  <c r="L282" i="8"/>
  <c r="I282" i="8"/>
  <c r="E282" i="8"/>
  <c r="R281" i="8"/>
  <c r="N281" i="8"/>
  <c r="L281" i="8"/>
  <c r="I281" i="8"/>
  <c r="E281" i="8"/>
  <c r="R280" i="8"/>
  <c r="N280" i="8"/>
  <c r="L280" i="8"/>
  <c r="I280" i="8"/>
  <c r="E280" i="8"/>
  <c r="R279" i="8"/>
  <c r="N279" i="8"/>
  <c r="L279" i="8"/>
  <c r="I279" i="8"/>
  <c r="E279" i="8"/>
  <c r="R278" i="8"/>
  <c r="N278" i="8"/>
  <c r="L278" i="8"/>
  <c r="I278" i="8"/>
  <c r="E278" i="8"/>
  <c r="R277" i="8"/>
  <c r="N277" i="8"/>
  <c r="L277" i="8"/>
  <c r="I277" i="8"/>
  <c r="E277" i="8"/>
  <c r="R276" i="8"/>
  <c r="N276" i="8"/>
  <c r="O276" i="8" s="1"/>
  <c r="L276" i="8"/>
  <c r="I276" i="8"/>
  <c r="E276" i="8"/>
  <c r="R275" i="8"/>
  <c r="N275" i="8"/>
  <c r="L275" i="8"/>
  <c r="I275" i="8"/>
  <c r="E275" i="8"/>
  <c r="R274" i="8"/>
  <c r="N274" i="8"/>
  <c r="L274" i="8"/>
  <c r="E274" i="8"/>
  <c r="R273" i="8"/>
  <c r="N273" i="8"/>
  <c r="L273" i="8"/>
  <c r="E273" i="8"/>
  <c r="R272" i="8"/>
  <c r="N272" i="8"/>
  <c r="L272" i="8"/>
  <c r="E272" i="8"/>
  <c r="R271" i="8"/>
  <c r="N271" i="8"/>
  <c r="L271" i="8"/>
  <c r="E271" i="8"/>
  <c r="R270" i="8"/>
  <c r="N270" i="8"/>
  <c r="L270" i="8"/>
  <c r="E270" i="8"/>
  <c r="R269" i="8"/>
  <c r="N269" i="8"/>
  <c r="L269" i="8"/>
  <c r="E269" i="8"/>
  <c r="R268" i="8"/>
  <c r="N268" i="8"/>
  <c r="O274" i="8" s="1"/>
  <c r="L268" i="8"/>
  <c r="E268" i="8"/>
  <c r="R267" i="8"/>
  <c r="N267" i="8"/>
  <c r="O273" i="8" s="1"/>
  <c r="L267" i="8"/>
  <c r="E267" i="8"/>
  <c r="R266" i="8"/>
  <c r="N266" i="8"/>
  <c r="O272" i="8" s="1"/>
  <c r="L266" i="8"/>
  <c r="E266" i="8"/>
  <c r="R265" i="8"/>
  <c r="N265" i="8"/>
  <c r="O271" i="8" s="1"/>
  <c r="L265" i="8"/>
  <c r="E265" i="8"/>
  <c r="R264" i="8"/>
  <c r="N264" i="8"/>
  <c r="O270" i="8" s="1"/>
  <c r="L264" i="8"/>
  <c r="E264" i="8"/>
  <c r="R263" i="8"/>
  <c r="N263" i="8"/>
  <c r="O269" i="8" s="1"/>
  <c r="L263" i="8"/>
  <c r="E263" i="8"/>
  <c r="R262" i="8"/>
  <c r="N262" i="8"/>
  <c r="O268" i="8" s="1"/>
  <c r="L262" i="8"/>
  <c r="E262" i="8"/>
  <c r="R261" i="8"/>
  <c r="N261" i="8"/>
  <c r="O267" i="8" s="1"/>
  <c r="L261" i="8"/>
  <c r="E261" i="8"/>
  <c r="R260" i="8"/>
  <c r="N260" i="8"/>
  <c r="O266" i="8" s="1"/>
  <c r="L260" i="8"/>
  <c r="E260" i="8"/>
  <c r="R259" i="8"/>
  <c r="N259" i="8"/>
  <c r="O265" i="8" s="1"/>
  <c r="L259" i="8"/>
  <c r="E259" i="8"/>
  <c r="R258" i="8"/>
  <c r="N258" i="8"/>
  <c r="O264" i="8" s="1"/>
  <c r="L258" i="8"/>
  <c r="E258" i="8"/>
  <c r="R257" i="8"/>
  <c r="N257" i="8"/>
  <c r="O263" i="8" s="1"/>
  <c r="L257" i="8"/>
  <c r="E257" i="8"/>
  <c r="R256" i="8"/>
  <c r="N256" i="8"/>
  <c r="O262" i="8" s="1"/>
  <c r="L256" i="8"/>
  <c r="E256" i="8"/>
  <c r="R255" i="8"/>
  <c r="N255" i="8"/>
  <c r="O261" i="8" s="1"/>
  <c r="L255" i="8"/>
  <c r="E255" i="8"/>
  <c r="R254" i="8"/>
  <c r="N254" i="8"/>
  <c r="O260" i="8" s="1"/>
  <c r="L254" i="8"/>
  <c r="E254" i="8"/>
  <c r="R253" i="8"/>
  <c r="N253" i="8"/>
  <c r="O259" i="8" s="1"/>
  <c r="L253" i="8"/>
  <c r="E253" i="8"/>
  <c r="R252" i="8"/>
  <c r="N252" i="8"/>
  <c r="O258" i="8" s="1"/>
  <c r="L252" i="8"/>
  <c r="E252" i="8"/>
  <c r="R251" i="8"/>
  <c r="N251" i="8"/>
  <c r="O257" i="8" s="1"/>
  <c r="L251" i="8"/>
  <c r="E251" i="8"/>
  <c r="R250" i="8"/>
  <c r="N250" i="8"/>
  <c r="O256" i="8" s="1"/>
  <c r="L250" i="8"/>
  <c r="E250" i="8"/>
  <c r="R249" i="8"/>
  <c r="N249" i="8"/>
  <c r="O255" i="8" s="1"/>
  <c r="L249" i="8"/>
  <c r="E249" i="8"/>
  <c r="R248" i="8"/>
  <c r="N248" i="8"/>
  <c r="O254" i="8" s="1"/>
  <c r="L248" i="8"/>
  <c r="E248" i="8"/>
  <c r="R247" i="8"/>
  <c r="N247" i="8"/>
  <c r="O253" i="8" s="1"/>
  <c r="L247" i="8"/>
  <c r="E247" i="8"/>
  <c r="R246" i="8"/>
  <c r="N246" i="8"/>
  <c r="O252" i="8" s="1"/>
  <c r="L246" i="8"/>
  <c r="E246" i="8"/>
  <c r="R245" i="8"/>
  <c r="N245" i="8"/>
  <c r="O251" i="8" s="1"/>
  <c r="L245" i="8"/>
  <c r="E245" i="8"/>
  <c r="R244" i="8"/>
  <c r="N244" i="8"/>
  <c r="O250" i="8" s="1"/>
  <c r="L244" i="8"/>
  <c r="E244" i="8"/>
  <c r="R243" i="8"/>
  <c r="N243" i="8"/>
  <c r="O249" i="8" s="1"/>
  <c r="L243" i="8"/>
  <c r="E243" i="8"/>
  <c r="R242" i="8"/>
  <c r="N242" i="8"/>
  <c r="O248" i="8" s="1"/>
  <c r="L242" i="8"/>
  <c r="E242" i="8"/>
  <c r="R241" i="8"/>
  <c r="N241" i="8"/>
  <c r="O247" i="8" s="1"/>
  <c r="L241" i="8"/>
  <c r="E241" i="8"/>
  <c r="R240" i="8"/>
  <c r="N240" i="8"/>
  <c r="O246" i="8" s="1"/>
  <c r="L240" i="8"/>
  <c r="E240" i="8"/>
  <c r="R239" i="8"/>
  <c r="N239" i="8"/>
  <c r="O245" i="8" s="1"/>
  <c r="L239" i="8"/>
  <c r="E239" i="8"/>
  <c r="R238" i="8"/>
  <c r="N238" i="8"/>
  <c r="O244" i="8" s="1"/>
  <c r="L238" i="8"/>
  <c r="E238" i="8"/>
  <c r="R237" i="8"/>
  <c r="N237" i="8"/>
  <c r="O243" i="8" s="1"/>
  <c r="L237" i="8"/>
  <c r="E237" i="8"/>
  <c r="R236" i="8"/>
  <c r="N236" i="8"/>
  <c r="O242" i="8" s="1"/>
  <c r="L236" i="8"/>
  <c r="E236" i="8"/>
  <c r="R235" i="8"/>
  <c r="N235" i="8"/>
  <c r="O241" i="8" s="1"/>
  <c r="L235" i="8"/>
  <c r="E235" i="8"/>
  <c r="R234" i="8"/>
  <c r="N234" i="8"/>
  <c r="O240" i="8" s="1"/>
  <c r="L234" i="8"/>
  <c r="E234" i="8"/>
  <c r="R233" i="8"/>
  <c r="N233" i="8"/>
  <c r="O239" i="8" s="1"/>
  <c r="L233" i="8"/>
  <c r="E233" i="8"/>
  <c r="R232" i="8"/>
  <c r="N232" i="8"/>
  <c r="O238" i="8" s="1"/>
  <c r="L232" i="8"/>
  <c r="E232" i="8"/>
  <c r="R231" i="8"/>
  <c r="N231" i="8"/>
  <c r="O237" i="8" s="1"/>
  <c r="L231" i="8"/>
  <c r="E231" i="8"/>
  <c r="R230" i="8"/>
  <c r="N230" i="8"/>
  <c r="O236" i="8" s="1"/>
  <c r="L230" i="8"/>
  <c r="E230" i="8"/>
  <c r="R229" i="8"/>
  <c r="N229" i="8"/>
  <c r="O235" i="8" s="1"/>
  <c r="L229" i="8"/>
  <c r="E229" i="8"/>
  <c r="R228" i="8"/>
  <c r="N228" i="8"/>
  <c r="O234" i="8" s="1"/>
  <c r="L228" i="8"/>
  <c r="E228" i="8"/>
  <c r="R227" i="8"/>
  <c r="N227" i="8"/>
  <c r="O233" i="8" s="1"/>
  <c r="L227" i="8"/>
  <c r="E227" i="8"/>
  <c r="R226" i="8"/>
  <c r="N226" i="8"/>
  <c r="O232" i="8" s="1"/>
  <c r="L226" i="8"/>
  <c r="E226" i="8"/>
  <c r="R225" i="8"/>
  <c r="N225" i="8"/>
  <c r="O231" i="8" s="1"/>
  <c r="L225" i="8"/>
  <c r="E225" i="8"/>
  <c r="R224" i="8"/>
  <c r="N224" i="8"/>
  <c r="O230" i="8" s="1"/>
  <c r="L224" i="8"/>
  <c r="E224" i="8"/>
  <c r="R223" i="8"/>
  <c r="N223" i="8"/>
  <c r="O229" i="8" s="1"/>
  <c r="L223" i="8"/>
  <c r="E223" i="8"/>
  <c r="R222" i="8"/>
  <c r="N222" i="8"/>
  <c r="O228" i="8" s="1"/>
  <c r="L222" i="8"/>
  <c r="E222" i="8"/>
  <c r="R221" i="8"/>
  <c r="N221" i="8"/>
  <c r="O227" i="8" s="1"/>
  <c r="L221" i="8"/>
  <c r="E221" i="8"/>
  <c r="R220" i="8"/>
  <c r="N220" i="8"/>
  <c r="O226" i="8" s="1"/>
  <c r="L220" i="8"/>
  <c r="E220" i="8"/>
  <c r="R219" i="8"/>
  <c r="N219" i="8"/>
  <c r="O225" i="8" s="1"/>
  <c r="L219" i="8"/>
  <c r="E219" i="8"/>
  <c r="R218" i="8"/>
  <c r="N218" i="8"/>
  <c r="O224" i="8" s="1"/>
  <c r="L218" i="8"/>
  <c r="E218" i="8"/>
  <c r="R217" i="8"/>
  <c r="N217" i="8"/>
  <c r="O223" i="8" s="1"/>
  <c r="L217" i="8"/>
  <c r="E217" i="8"/>
  <c r="R216" i="8"/>
  <c r="N216" i="8"/>
  <c r="O222" i="8" s="1"/>
  <c r="L216" i="8"/>
  <c r="E216" i="8"/>
  <c r="R215" i="8"/>
  <c r="N215" i="8"/>
  <c r="O221" i="8" s="1"/>
  <c r="L215" i="8"/>
  <c r="E215" i="8"/>
  <c r="R214" i="8"/>
  <c r="N214" i="8"/>
  <c r="O220" i="8" s="1"/>
  <c r="L214" i="8"/>
  <c r="E214" i="8"/>
  <c r="R213" i="8"/>
  <c r="N213" i="8"/>
  <c r="O219" i="8" s="1"/>
  <c r="L213" i="8"/>
  <c r="E213" i="8"/>
  <c r="R212" i="8"/>
  <c r="N212" i="8"/>
  <c r="O218" i="8" s="1"/>
  <c r="L212" i="8"/>
  <c r="E212" i="8"/>
  <c r="R211" i="8"/>
  <c r="N211" i="8"/>
  <c r="O217" i="8" s="1"/>
  <c r="L211" i="8"/>
  <c r="E211" i="8"/>
  <c r="R210" i="8"/>
  <c r="N210" i="8"/>
  <c r="O216" i="8" s="1"/>
  <c r="L210" i="8"/>
  <c r="E210" i="8"/>
  <c r="R209" i="8"/>
  <c r="N209" i="8"/>
  <c r="O215" i="8" s="1"/>
  <c r="L209" i="8"/>
  <c r="E209" i="8"/>
  <c r="R208" i="8"/>
  <c r="N208" i="8"/>
  <c r="O214" i="8" s="1"/>
  <c r="L208" i="8"/>
  <c r="E208" i="8"/>
  <c r="R207" i="8"/>
  <c r="N207" i="8"/>
  <c r="O213" i="8" s="1"/>
  <c r="L207" i="8"/>
  <c r="E207" i="8"/>
  <c r="R206" i="8"/>
  <c r="N206" i="8"/>
  <c r="O212" i="8" s="1"/>
  <c r="L206" i="8"/>
  <c r="E206" i="8"/>
  <c r="R205" i="8"/>
  <c r="N205" i="8"/>
  <c r="O211" i="8" s="1"/>
  <c r="L205" i="8"/>
  <c r="E205" i="8"/>
  <c r="R204" i="8"/>
  <c r="N204" i="8"/>
  <c r="O210" i="8" s="1"/>
  <c r="L204" i="8"/>
  <c r="E204" i="8"/>
  <c r="R203" i="8"/>
  <c r="N203" i="8"/>
  <c r="O209" i="8" s="1"/>
  <c r="L203" i="8"/>
  <c r="E203" i="8"/>
  <c r="R202" i="8"/>
  <c r="N202" i="8"/>
  <c r="O208" i="8" s="1"/>
  <c r="L202" i="8"/>
  <c r="E202" i="8"/>
  <c r="R201" i="8"/>
  <c r="N201" i="8"/>
  <c r="O207" i="8" s="1"/>
  <c r="L201" i="8"/>
  <c r="E201" i="8"/>
  <c r="R200" i="8"/>
  <c r="N200" i="8"/>
  <c r="O206" i="8" s="1"/>
  <c r="L200" i="8"/>
  <c r="E200" i="8"/>
  <c r="R199" i="8"/>
  <c r="N199" i="8"/>
  <c r="O205" i="8" s="1"/>
  <c r="L199" i="8"/>
  <c r="E199" i="8"/>
  <c r="R198" i="8"/>
  <c r="N198" i="8"/>
  <c r="O204" i="8" s="1"/>
  <c r="L198" i="8"/>
  <c r="E198" i="8"/>
  <c r="R197" i="8"/>
  <c r="N197" i="8"/>
  <c r="O203" i="8" s="1"/>
  <c r="L197" i="8"/>
  <c r="E197" i="8"/>
  <c r="R196" i="8"/>
  <c r="N196" i="8"/>
  <c r="O202" i="8" s="1"/>
  <c r="L196" i="8"/>
  <c r="E196" i="8"/>
  <c r="R195" i="8"/>
  <c r="N195" i="8"/>
  <c r="O201" i="8" s="1"/>
  <c r="L195" i="8"/>
  <c r="E195" i="8"/>
  <c r="R194" i="8"/>
  <c r="N194" i="8"/>
  <c r="O200" i="8" s="1"/>
  <c r="L194" i="8"/>
  <c r="E194" i="8"/>
  <c r="R193" i="8"/>
  <c r="N193" i="8"/>
  <c r="O199" i="8" s="1"/>
  <c r="L193" i="8"/>
  <c r="E193" i="8"/>
  <c r="R192" i="8"/>
  <c r="N192" i="8"/>
  <c r="O198" i="8" s="1"/>
  <c r="L192" i="8"/>
  <c r="E192" i="8"/>
  <c r="R191" i="8"/>
  <c r="N191" i="8"/>
  <c r="O197" i="8" s="1"/>
  <c r="L191" i="8"/>
  <c r="E191" i="8"/>
  <c r="R190" i="8"/>
  <c r="N190" i="8"/>
  <c r="O196" i="8" s="1"/>
  <c r="L190" i="8"/>
  <c r="E190" i="8"/>
  <c r="R189" i="8"/>
  <c r="N189" i="8"/>
  <c r="O195" i="8" s="1"/>
  <c r="L189" i="8"/>
  <c r="E189" i="8"/>
  <c r="R188" i="8"/>
  <c r="N188" i="8"/>
  <c r="O194" i="8" s="1"/>
  <c r="L188" i="8"/>
  <c r="E188" i="8"/>
  <c r="R187" i="8"/>
  <c r="N187" i="8"/>
  <c r="O193" i="8" s="1"/>
  <c r="L187" i="8"/>
  <c r="E187" i="8"/>
  <c r="R186" i="8"/>
  <c r="N186" i="8"/>
  <c r="O192" i="8" s="1"/>
  <c r="L186" i="8"/>
  <c r="E186" i="8"/>
  <c r="R185" i="8"/>
  <c r="N185" i="8"/>
  <c r="O191" i="8" s="1"/>
  <c r="L185" i="8"/>
  <c r="E185" i="8"/>
  <c r="R184" i="8"/>
  <c r="N184" i="8"/>
  <c r="O190" i="8" s="1"/>
  <c r="L184" i="8"/>
  <c r="E184" i="8"/>
  <c r="R183" i="8"/>
  <c r="N183" i="8"/>
  <c r="O189" i="8" s="1"/>
  <c r="L183" i="8"/>
  <c r="E183" i="8"/>
  <c r="R182" i="8"/>
  <c r="N182" i="8"/>
  <c r="O188" i="8" s="1"/>
  <c r="L182" i="8"/>
  <c r="E182" i="8"/>
  <c r="R181" i="8"/>
  <c r="N181" i="8"/>
  <c r="O187" i="8" s="1"/>
  <c r="L181" i="8"/>
  <c r="E181" i="8"/>
  <c r="R180" i="8"/>
  <c r="N180" i="8"/>
  <c r="O186" i="8" s="1"/>
  <c r="L180" i="8"/>
  <c r="E180" i="8"/>
  <c r="R179" i="8"/>
  <c r="L179" i="8"/>
  <c r="E179" i="8"/>
  <c r="R178" i="8"/>
  <c r="N178" i="8"/>
  <c r="O184" i="8" s="1"/>
  <c r="E178" i="8"/>
  <c r="R177" i="8"/>
  <c r="N177" i="8"/>
  <c r="O183" i="8" s="1"/>
  <c r="E177" i="8"/>
  <c r="R176" i="8"/>
  <c r="N176" i="8"/>
  <c r="E176" i="8"/>
  <c r="R175" i="8"/>
  <c r="N175" i="8"/>
  <c r="E175" i="8"/>
  <c r="R174" i="8"/>
  <c r="N174" i="8"/>
  <c r="E174" i="8"/>
  <c r="R173" i="8"/>
  <c r="N173" i="8"/>
  <c r="E173" i="8"/>
  <c r="R172" i="8"/>
  <c r="N172" i="8"/>
  <c r="E172" i="8"/>
  <c r="R171" i="8"/>
  <c r="N171" i="8"/>
  <c r="E171" i="8"/>
  <c r="R170" i="8"/>
  <c r="N170" i="8"/>
  <c r="E170" i="8"/>
  <c r="R169" i="8"/>
  <c r="N169" i="8"/>
  <c r="E169" i="8"/>
  <c r="R168" i="8"/>
  <c r="N168" i="8"/>
  <c r="E168" i="8"/>
  <c r="R167" i="8"/>
  <c r="N167" i="8"/>
  <c r="E167" i="8"/>
  <c r="R166" i="8"/>
  <c r="N166" i="8"/>
  <c r="E166" i="8"/>
  <c r="R165" i="8"/>
  <c r="N165" i="8"/>
  <c r="E165" i="8"/>
  <c r="R164" i="8"/>
  <c r="N164" i="8"/>
  <c r="H164" i="8"/>
  <c r="H165" i="8" s="1"/>
  <c r="H166" i="8" s="1"/>
  <c r="H167" i="8" s="1"/>
  <c r="H168" i="8" s="1"/>
  <c r="H169" i="8" s="1"/>
  <c r="H170" i="8" s="1"/>
  <c r="H171" i="8" s="1"/>
  <c r="H172" i="8" s="1"/>
  <c r="H173" i="8" s="1"/>
  <c r="H174" i="8" s="1"/>
  <c r="H175" i="8" s="1"/>
  <c r="H176" i="8" s="1"/>
  <c r="H177" i="8" s="1"/>
  <c r="H178" i="8" s="1"/>
  <c r="H179" i="8" s="1"/>
  <c r="H180" i="8" s="1"/>
  <c r="H181" i="8" s="1"/>
  <c r="H182" i="8" s="1"/>
  <c r="H183" i="8" s="1"/>
  <c r="H184" i="8" s="1"/>
  <c r="H185" i="8" s="1"/>
  <c r="H186" i="8" s="1"/>
  <c r="H187" i="8" s="1"/>
  <c r="H188" i="8" s="1"/>
  <c r="H189" i="8" s="1"/>
  <c r="H190" i="8" s="1"/>
  <c r="H191" i="8" s="1"/>
  <c r="H192" i="8" s="1"/>
  <c r="H193" i="8" s="1"/>
  <c r="H194" i="8" s="1"/>
  <c r="H195" i="8" s="1"/>
  <c r="H196" i="8" s="1"/>
  <c r="H197" i="8" s="1"/>
  <c r="H198" i="8" s="1"/>
  <c r="H199" i="8" s="1"/>
  <c r="H200" i="8" s="1"/>
  <c r="H201" i="8" s="1"/>
  <c r="H202" i="8" s="1"/>
  <c r="H203" i="8" s="1"/>
  <c r="H204" i="8" s="1"/>
  <c r="H205" i="8" s="1"/>
  <c r="H206" i="8" s="1"/>
  <c r="H207" i="8" s="1"/>
  <c r="H208" i="8" s="1"/>
  <c r="H209" i="8" s="1"/>
  <c r="H210" i="8" s="1"/>
  <c r="H211" i="8" s="1"/>
  <c r="H212" i="8" s="1"/>
  <c r="H213" i="8" s="1"/>
  <c r="H214" i="8" s="1"/>
  <c r="H215" i="8" s="1"/>
  <c r="H216" i="8" s="1"/>
  <c r="H217" i="8" s="1"/>
  <c r="H218" i="8" s="1"/>
  <c r="H219" i="8" s="1"/>
  <c r="H220" i="8" s="1"/>
  <c r="H221" i="8" s="1"/>
  <c r="H222" i="8" s="1"/>
  <c r="H223" i="8" s="1"/>
  <c r="H224" i="8" s="1"/>
  <c r="H225" i="8" s="1"/>
  <c r="H226" i="8" s="1"/>
  <c r="H227" i="8" s="1"/>
  <c r="H228" i="8" s="1"/>
  <c r="H229" i="8" s="1"/>
  <c r="H230" i="8" s="1"/>
  <c r="H231" i="8" s="1"/>
  <c r="H232" i="8" s="1"/>
  <c r="H233" i="8" s="1"/>
  <c r="H234" i="8" s="1"/>
  <c r="H235" i="8" s="1"/>
  <c r="H236" i="8" s="1"/>
  <c r="H237" i="8" s="1"/>
  <c r="H238" i="8" s="1"/>
  <c r="H239" i="8" s="1"/>
  <c r="H240" i="8" s="1"/>
  <c r="H241" i="8" s="1"/>
  <c r="H242" i="8" s="1"/>
  <c r="H243" i="8" s="1"/>
  <c r="H244" i="8" s="1"/>
  <c r="H245" i="8" s="1"/>
  <c r="H246" i="8" s="1"/>
  <c r="H247" i="8" s="1"/>
  <c r="H248" i="8" s="1"/>
  <c r="H249" i="8" s="1"/>
  <c r="H250" i="8" s="1"/>
  <c r="H251" i="8" s="1"/>
  <c r="H252" i="8" s="1"/>
  <c r="H253" i="8" s="1"/>
  <c r="H254" i="8" s="1"/>
  <c r="H255" i="8" s="1"/>
  <c r="H256" i="8" s="1"/>
  <c r="H257" i="8" s="1"/>
  <c r="H258" i="8" s="1"/>
  <c r="H259" i="8" s="1"/>
  <c r="H260" i="8" s="1"/>
  <c r="H261" i="8" s="1"/>
  <c r="H262" i="8" s="1"/>
  <c r="H263" i="8" s="1"/>
  <c r="H264" i="8" s="1"/>
  <c r="H265" i="8" s="1"/>
  <c r="H266" i="8" s="1"/>
  <c r="H267" i="8" s="1"/>
  <c r="H268" i="8" s="1"/>
  <c r="H269" i="8" s="1"/>
  <c r="H270" i="8" s="1"/>
  <c r="H271" i="8" s="1"/>
  <c r="H272" i="8" s="1"/>
  <c r="H273" i="8" s="1"/>
  <c r="H274" i="8" s="1"/>
  <c r="H275" i="8" s="1"/>
  <c r="H276" i="8" s="1"/>
  <c r="H277" i="8" s="1"/>
  <c r="H278" i="8" s="1"/>
  <c r="H279" i="8" s="1"/>
  <c r="H280" i="8" s="1"/>
  <c r="H281" i="8" s="1"/>
  <c r="H282" i="8" s="1"/>
  <c r="H283" i="8" s="1"/>
  <c r="H284" i="8" s="1"/>
  <c r="H285" i="8" s="1"/>
  <c r="H286" i="8" s="1"/>
  <c r="H287" i="8" s="1"/>
  <c r="H288" i="8" s="1"/>
  <c r="H289" i="8" s="1"/>
  <c r="H290" i="8" s="1"/>
  <c r="H291" i="8" s="1"/>
  <c r="H292" i="8" s="1"/>
  <c r="H293" i="8" s="1"/>
  <c r="H294" i="8" s="1"/>
  <c r="H295" i="8" s="1"/>
  <c r="H296" i="8" s="1"/>
  <c r="H297" i="8" s="1"/>
  <c r="H298" i="8" s="1"/>
  <c r="H299" i="8" s="1"/>
  <c r="H300" i="8" s="1"/>
  <c r="H301" i="8" s="1"/>
  <c r="H302" i="8" s="1"/>
  <c r="H303" i="8" s="1"/>
  <c r="H304" i="8" s="1"/>
  <c r="H305" i="8" s="1"/>
  <c r="H306" i="8" s="1"/>
  <c r="H307" i="8" s="1"/>
  <c r="H308" i="8" s="1"/>
  <c r="H309" i="8" s="1"/>
  <c r="H310" i="8" s="1"/>
  <c r="H311" i="8" s="1"/>
  <c r="E164" i="8"/>
  <c r="B164" i="8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97" i="8" s="1"/>
  <c r="B198" i="8" s="1"/>
  <c r="B199" i="8" s="1"/>
  <c r="B200" i="8" s="1"/>
  <c r="B201" i="8" s="1"/>
  <c r="B202" i="8" s="1"/>
  <c r="B203" i="8" s="1"/>
  <c r="B204" i="8" s="1"/>
  <c r="B205" i="8" s="1"/>
  <c r="B206" i="8" s="1"/>
  <c r="B207" i="8" s="1"/>
  <c r="B208" i="8" s="1"/>
  <c r="B209" i="8" s="1"/>
  <c r="B210" i="8" s="1"/>
  <c r="B211" i="8" s="1"/>
  <c r="B212" i="8" s="1"/>
  <c r="B213" i="8" s="1"/>
  <c r="B214" i="8" s="1"/>
  <c r="B215" i="8" s="1"/>
  <c r="B216" i="8" s="1"/>
  <c r="B217" i="8" s="1"/>
  <c r="B218" i="8" s="1"/>
  <c r="B219" i="8" s="1"/>
  <c r="B220" i="8" s="1"/>
  <c r="B221" i="8" s="1"/>
  <c r="B222" i="8" s="1"/>
  <c r="B223" i="8" s="1"/>
  <c r="B224" i="8" s="1"/>
  <c r="B225" i="8" s="1"/>
  <c r="B226" i="8" s="1"/>
  <c r="B227" i="8" s="1"/>
  <c r="B228" i="8" s="1"/>
  <c r="B229" i="8" s="1"/>
  <c r="B230" i="8" s="1"/>
  <c r="B231" i="8" s="1"/>
  <c r="B232" i="8" s="1"/>
  <c r="B233" i="8" s="1"/>
  <c r="B234" i="8" s="1"/>
  <c r="B235" i="8" s="1"/>
  <c r="B236" i="8" s="1"/>
  <c r="B237" i="8" s="1"/>
  <c r="B238" i="8" s="1"/>
  <c r="B239" i="8" s="1"/>
  <c r="B240" i="8" s="1"/>
  <c r="B241" i="8" s="1"/>
  <c r="B242" i="8" s="1"/>
  <c r="B243" i="8" s="1"/>
  <c r="B244" i="8" s="1"/>
  <c r="B245" i="8" s="1"/>
  <c r="B246" i="8" s="1"/>
  <c r="B247" i="8" s="1"/>
  <c r="B248" i="8" s="1"/>
  <c r="B249" i="8" s="1"/>
  <c r="B250" i="8" s="1"/>
  <c r="B251" i="8" s="1"/>
  <c r="B252" i="8" s="1"/>
  <c r="B253" i="8" s="1"/>
  <c r="B254" i="8" s="1"/>
  <c r="B255" i="8" s="1"/>
  <c r="B256" i="8" s="1"/>
  <c r="B257" i="8" s="1"/>
  <c r="B258" i="8" s="1"/>
  <c r="B259" i="8" s="1"/>
  <c r="B260" i="8" s="1"/>
  <c r="B261" i="8" s="1"/>
  <c r="B262" i="8" s="1"/>
  <c r="B263" i="8" s="1"/>
  <c r="B264" i="8" s="1"/>
  <c r="B265" i="8" s="1"/>
  <c r="B266" i="8" s="1"/>
  <c r="B267" i="8" s="1"/>
  <c r="B268" i="8" s="1"/>
  <c r="B269" i="8" s="1"/>
  <c r="B270" i="8" s="1"/>
  <c r="B271" i="8" s="1"/>
  <c r="B272" i="8" s="1"/>
  <c r="B273" i="8" s="1"/>
  <c r="B274" i="8" s="1"/>
  <c r="B275" i="8" s="1"/>
  <c r="B276" i="8" s="1"/>
  <c r="B277" i="8" s="1"/>
  <c r="B278" i="8" s="1"/>
  <c r="B279" i="8" s="1"/>
  <c r="B280" i="8" s="1"/>
  <c r="B281" i="8" s="1"/>
  <c r="B282" i="8" s="1"/>
  <c r="B283" i="8" s="1"/>
  <c r="B284" i="8" s="1"/>
  <c r="B285" i="8" s="1"/>
  <c r="B286" i="8" s="1"/>
  <c r="B287" i="8" s="1"/>
  <c r="B288" i="8" s="1"/>
  <c r="B289" i="8" s="1"/>
  <c r="B290" i="8" s="1"/>
  <c r="B291" i="8" s="1"/>
  <c r="B292" i="8" s="1"/>
  <c r="B293" i="8" s="1"/>
  <c r="B294" i="8" s="1"/>
  <c r="B295" i="8" s="1"/>
  <c r="B296" i="8" s="1"/>
  <c r="B297" i="8" s="1"/>
  <c r="B298" i="8" s="1"/>
  <c r="B299" i="8" s="1"/>
  <c r="B300" i="8" s="1"/>
  <c r="B301" i="8" s="1"/>
  <c r="B302" i="8" s="1"/>
  <c r="B303" i="8" s="1"/>
  <c r="B304" i="8" s="1"/>
  <c r="B305" i="8" s="1"/>
  <c r="B306" i="8" s="1"/>
  <c r="B307" i="8" s="1"/>
  <c r="B308" i="8" s="1"/>
  <c r="B309" i="8" s="1"/>
  <c r="B310" i="8" s="1"/>
  <c r="B311" i="8" s="1"/>
  <c r="B312" i="8" s="1"/>
  <c r="B313" i="8" s="1"/>
  <c r="B314" i="8" s="1"/>
  <c r="R163" i="8"/>
  <c r="N163" i="8"/>
  <c r="E163" i="8"/>
  <c r="R162" i="8"/>
  <c r="N162" i="8"/>
  <c r="E162" i="8"/>
  <c r="R161" i="8"/>
  <c r="N161" i="8"/>
  <c r="E161" i="8"/>
  <c r="R160" i="8"/>
  <c r="N160" i="8"/>
  <c r="E160" i="8"/>
  <c r="R159" i="8"/>
  <c r="N159" i="8"/>
  <c r="E159" i="8"/>
  <c r="R158" i="8"/>
  <c r="N158" i="8"/>
  <c r="E158" i="8"/>
  <c r="R157" i="8"/>
  <c r="N157" i="8"/>
  <c r="E157" i="8"/>
  <c r="R156" i="8"/>
  <c r="N156" i="8"/>
  <c r="E156" i="8"/>
  <c r="R155" i="8"/>
  <c r="N155" i="8"/>
  <c r="E155" i="8"/>
  <c r="R154" i="8"/>
  <c r="N154" i="8"/>
  <c r="E154" i="8"/>
  <c r="R153" i="8"/>
  <c r="N153" i="8"/>
  <c r="E153" i="8"/>
  <c r="R152" i="8"/>
  <c r="N152" i="8"/>
  <c r="O157" i="8" s="1"/>
  <c r="E152" i="8"/>
  <c r="R151" i="8"/>
  <c r="N151" i="8"/>
  <c r="E151" i="8"/>
  <c r="R150" i="8"/>
  <c r="N150" i="8"/>
  <c r="E150" i="8"/>
  <c r="R149" i="8"/>
  <c r="N149" i="8"/>
  <c r="O155" i="8" s="1"/>
  <c r="E149" i="8"/>
  <c r="R148" i="8"/>
  <c r="N148" i="8"/>
  <c r="E148" i="8"/>
  <c r="R147" i="8"/>
  <c r="N147" i="8"/>
  <c r="E147" i="8"/>
  <c r="R146" i="8"/>
  <c r="N146" i="8"/>
  <c r="E146" i="8"/>
  <c r="R145" i="8"/>
  <c r="N145" i="8"/>
  <c r="E145" i="8"/>
  <c r="R144" i="8"/>
  <c r="N144" i="8"/>
  <c r="O149" i="8" s="1"/>
  <c r="E144" i="8"/>
  <c r="R143" i="8"/>
  <c r="N143" i="8"/>
  <c r="E143" i="8"/>
  <c r="R142" i="8"/>
  <c r="N142" i="8"/>
  <c r="E142" i="8"/>
  <c r="R141" i="8"/>
  <c r="N141" i="8"/>
  <c r="E141" i="8"/>
  <c r="R140" i="8"/>
  <c r="N140" i="8"/>
  <c r="E140" i="8"/>
  <c r="R139" i="8"/>
  <c r="N139" i="8"/>
  <c r="E139" i="8"/>
  <c r="R138" i="8"/>
  <c r="N138" i="8"/>
  <c r="E138" i="8"/>
  <c r="R137" i="8"/>
  <c r="N137" i="8"/>
  <c r="E137" i="8"/>
  <c r="R136" i="8"/>
  <c r="N136" i="8"/>
  <c r="O141" i="8" s="1"/>
  <c r="E136" i="8"/>
  <c r="R135" i="8"/>
  <c r="N135" i="8"/>
  <c r="E135" i="8"/>
  <c r="R134" i="8"/>
  <c r="N134" i="8"/>
  <c r="E134" i="8"/>
  <c r="R133" i="8"/>
  <c r="N133" i="8"/>
  <c r="E133" i="8"/>
  <c r="R132" i="8"/>
  <c r="N132" i="8"/>
  <c r="E132" i="8"/>
  <c r="R131" i="8"/>
  <c r="N131" i="8"/>
  <c r="E131" i="8"/>
  <c r="R130" i="8"/>
  <c r="N130" i="8"/>
  <c r="E130" i="8"/>
  <c r="R129" i="8"/>
  <c r="N129" i="8"/>
  <c r="E129" i="8"/>
  <c r="R128" i="8"/>
  <c r="N128" i="8"/>
  <c r="E128" i="8"/>
  <c r="R127" i="8"/>
  <c r="N127" i="8"/>
  <c r="O133" i="8" s="1"/>
  <c r="E127" i="8"/>
  <c r="R126" i="8"/>
  <c r="N126" i="8"/>
  <c r="E126" i="8"/>
  <c r="R125" i="8"/>
  <c r="N125" i="8"/>
  <c r="E125" i="8"/>
  <c r="R124" i="8"/>
  <c r="N124" i="8"/>
  <c r="E124" i="8"/>
  <c r="R123" i="8"/>
  <c r="N123" i="8"/>
  <c r="E123" i="8"/>
  <c r="R122" i="8"/>
  <c r="N122" i="8"/>
  <c r="E122" i="8"/>
  <c r="R121" i="8"/>
  <c r="N121" i="8"/>
  <c r="E121" i="8"/>
  <c r="R120" i="8"/>
  <c r="N120" i="8"/>
  <c r="O125" i="8" s="1"/>
  <c r="E120" i="8"/>
  <c r="R119" i="8"/>
  <c r="N119" i="8"/>
  <c r="E119" i="8"/>
  <c r="R118" i="8"/>
  <c r="N118" i="8"/>
  <c r="E118" i="8"/>
  <c r="R117" i="8"/>
  <c r="N117" i="8"/>
  <c r="O123" i="8" s="1"/>
  <c r="E117" i="8"/>
  <c r="R116" i="8"/>
  <c r="N116" i="8"/>
  <c r="E116" i="8"/>
  <c r="R115" i="8"/>
  <c r="N115" i="8"/>
  <c r="E115" i="8"/>
  <c r="R114" i="8"/>
  <c r="N114" i="8"/>
  <c r="E114" i="8"/>
  <c r="R113" i="8"/>
  <c r="N113" i="8"/>
  <c r="E113" i="8"/>
  <c r="R112" i="8"/>
  <c r="N112" i="8"/>
  <c r="O117" i="8" s="1"/>
  <c r="E112" i="8"/>
  <c r="R111" i="8"/>
  <c r="N111" i="8"/>
  <c r="E111" i="8"/>
  <c r="R110" i="8"/>
  <c r="N110" i="8"/>
  <c r="E110" i="8"/>
  <c r="R109" i="8"/>
  <c r="N109" i="8"/>
  <c r="E109" i="8"/>
  <c r="R108" i="8"/>
  <c r="N108" i="8"/>
  <c r="E108" i="8"/>
  <c r="R107" i="8"/>
  <c r="N107" i="8"/>
  <c r="E107" i="8"/>
  <c r="R106" i="8"/>
  <c r="N106" i="8"/>
  <c r="E106" i="8"/>
  <c r="R105" i="8"/>
  <c r="N105" i="8"/>
  <c r="E105" i="8"/>
  <c r="R104" i="8"/>
  <c r="N104" i="8"/>
  <c r="O109" i="8" s="1"/>
  <c r="E104" i="8"/>
  <c r="R103" i="8"/>
  <c r="N103" i="8"/>
  <c r="E103" i="8"/>
  <c r="R102" i="8"/>
  <c r="N102" i="8"/>
  <c r="E102" i="8"/>
  <c r="R101" i="8"/>
  <c r="N101" i="8"/>
  <c r="E101" i="8"/>
  <c r="R100" i="8"/>
  <c r="N100" i="8"/>
  <c r="E100" i="8"/>
  <c r="R99" i="8"/>
  <c r="N99" i="8"/>
  <c r="E99" i="8"/>
  <c r="R98" i="8"/>
  <c r="N98" i="8"/>
  <c r="E98" i="8"/>
  <c r="R97" i="8"/>
  <c r="N97" i="8"/>
  <c r="E97" i="8"/>
  <c r="R96" i="8"/>
  <c r="N96" i="8"/>
  <c r="E96" i="8"/>
  <c r="R95" i="8"/>
  <c r="N95" i="8"/>
  <c r="O101" i="8" s="1"/>
  <c r="E95" i="8"/>
  <c r="R94" i="8"/>
  <c r="N94" i="8"/>
  <c r="E94" i="8"/>
  <c r="R93" i="8"/>
  <c r="N93" i="8"/>
  <c r="E93" i="8"/>
  <c r="R92" i="8"/>
  <c r="N92" i="8"/>
  <c r="E92" i="8"/>
  <c r="R91" i="8"/>
  <c r="N91" i="8"/>
  <c r="O97" i="8" s="1"/>
  <c r="E91" i="8"/>
  <c r="R90" i="8"/>
  <c r="N90" i="8"/>
  <c r="E90" i="8"/>
  <c r="R89" i="8"/>
  <c r="N89" i="8"/>
  <c r="E89" i="8"/>
  <c r="R88" i="8"/>
  <c r="N88" i="8"/>
  <c r="E88" i="8"/>
  <c r="R87" i="8"/>
  <c r="N87" i="8"/>
  <c r="O93" i="8" s="1"/>
  <c r="E87" i="8"/>
  <c r="R86" i="8"/>
  <c r="N86" i="8"/>
  <c r="E86" i="8"/>
  <c r="R85" i="8"/>
  <c r="N85" i="8"/>
  <c r="E85" i="8"/>
  <c r="R84" i="8"/>
  <c r="N84" i="8"/>
  <c r="E84" i="8"/>
  <c r="R83" i="8"/>
  <c r="N83" i="8"/>
  <c r="O89" i="8" s="1"/>
  <c r="E83" i="8"/>
  <c r="R82" i="8"/>
  <c r="N82" i="8"/>
  <c r="E82" i="8"/>
  <c r="R81" i="8"/>
  <c r="N81" i="8"/>
  <c r="E81" i="8"/>
  <c r="R80" i="8"/>
  <c r="N80" i="8"/>
  <c r="E80" i="8"/>
  <c r="R79" i="8"/>
  <c r="N79" i="8"/>
  <c r="O85" i="8" s="1"/>
  <c r="E79" i="8"/>
  <c r="R78" i="8"/>
  <c r="N78" i="8"/>
  <c r="E78" i="8"/>
  <c r="R77" i="8"/>
  <c r="N77" i="8"/>
  <c r="E77" i="8"/>
  <c r="R76" i="8"/>
  <c r="N76" i="8"/>
  <c r="E76" i="8"/>
  <c r="R75" i="8"/>
  <c r="N75" i="8"/>
  <c r="O81" i="8" s="1"/>
  <c r="E75" i="8"/>
  <c r="R74" i="8"/>
  <c r="N74" i="8"/>
  <c r="E74" i="8"/>
  <c r="R73" i="8"/>
  <c r="N73" i="8"/>
  <c r="E73" i="8"/>
  <c r="R72" i="8"/>
  <c r="N72" i="8"/>
  <c r="E72" i="8"/>
  <c r="R71" i="8"/>
  <c r="N71" i="8"/>
  <c r="O77" i="8" s="1"/>
  <c r="E71" i="8"/>
  <c r="R70" i="8"/>
  <c r="N70" i="8"/>
  <c r="E70" i="8"/>
  <c r="R69" i="8"/>
  <c r="N69" i="8"/>
  <c r="E69" i="8"/>
  <c r="R68" i="8"/>
  <c r="N68" i="8"/>
  <c r="E68" i="8"/>
  <c r="R67" i="8"/>
  <c r="N67" i="8"/>
  <c r="O73" i="8" s="1"/>
  <c r="E67" i="8"/>
  <c r="R66" i="8"/>
  <c r="N66" i="8"/>
  <c r="E66" i="8"/>
  <c r="R65" i="8"/>
  <c r="N65" i="8"/>
  <c r="E65" i="8"/>
  <c r="R64" i="8"/>
  <c r="N64" i="8"/>
  <c r="E64" i="8"/>
  <c r="R63" i="8"/>
  <c r="N63" i="8"/>
  <c r="O69" i="8" s="1"/>
  <c r="E63" i="8"/>
  <c r="R62" i="8"/>
  <c r="N62" i="8"/>
  <c r="E62" i="8"/>
  <c r="R61" i="8"/>
  <c r="N61" i="8"/>
  <c r="E61" i="8"/>
  <c r="R60" i="8"/>
  <c r="N60" i="8"/>
  <c r="E60" i="8"/>
  <c r="R59" i="8"/>
  <c r="N59" i="8"/>
  <c r="O65" i="8" s="1"/>
  <c r="E59" i="8"/>
  <c r="R58" i="8"/>
  <c r="N58" i="8"/>
  <c r="E58" i="8"/>
  <c r="R57" i="8"/>
  <c r="N57" i="8"/>
  <c r="E57" i="8"/>
  <c r="R56" i="8"/>
  <c r="N56" i="8"/>
  <c r="E56" i="8"/>
  <c r="R55" i="8"/>
  <c r="N55" i="8"/>
  <c r="O61" i="8" s="1"/>
  <c r="E55" i="8"/>
  <c r="R54" i="8"/>
  <c r="N54" i="8"/>
  <c r="E54" i="8"/>
  <c r="R53" i="8"/>
  <c r="N53" i="8"/>
  <c r="E53" i="8"/>
  <c r="R52" i="8"/>
  <c r="N52" i="8"/>
  <c r="E52" i="8"/>
  <c r="R51" i="8"/>
  <c r="N51" i="8"/>
  <c r="O57" i="8" s="1"/>
  <c r="E51" i="8"/>
  <c r="R50" i="8"/>
  <c r="N50" i="8"/>
  <c r="E50" i="8"/>
  <c r="R49" i="8"/>
  <c r="N49" i="8"/>
  <c r="E49" i="8"/>
  <c r="R48" i="8"/>
  <c r="N48" i="8"/>
  <c r="E48" i="8"/>
  <c r="R47" i="8"/>
  <c r="N47" i="8"/>
  <c r="O53" i="8" s="1"/>
  <c r="E47" i="8"/>
  <c r="R46" i="8"/>
  <c r="N46" i="8"/>
  <c r="E46" i="8"/>
  <c r="R45" i="8"/>
  <c r="N45" i="8"/>
  <c r="E45" i="8"/>
  <c r="R44" i="8"/>
  <c r="N44" i="8"/>
  <c r="E44" i="8"/>
  <c r="R43" i="8"/>
  <c r="N43" i="8"/>
  <c r="O49" i="8" s="1"/>
  <c r="E43" i="8"/>
  <c r="R42" i="8"/>
  <c r="N42" i="8"/>
  <c r="E42" i="8"/>
  <c r="R41" i="8"/>
  <c r="N41" i="8"/>
  <c r="E41" i="8"/>
  <c r="R40" i="8"/>
  <c r="N40" i="8"/>
  <c r="E40" i="8"/>
  <c r="R39" i="8"/>
  <c r="N39" i="8"/>
  <c r="O45" i="8" s="1"/>
  <c r="E39" i="8"/>
  <c r="R38" i="8"/>
  <c r="N38" i="8"/>
  <c r="E38" i="8"/>
  <c r="R37" i="8"/>
  <c r="N37" i="8"/>
  <c r="G37" i="8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75" i="8" s="1"/>
  <c r="G176" i="8" s="1"/>
  <c r="G177" i="8" s="1"/>
  <c r="G178" i="8" s="1"/>
  <c r="G179" i="8" s="1"/>
  <c r="G180" i="8" s="1"/>
  <c r="G181" i="8" s="1"/>
  <c r="G182" i="8" s="1"/>
  <c r="G183" i="8" s="1"/>
  <c r="G184" i="8" s="1"/>
  <c r="G185" i="8" s="1"/>
  <c r="G186" i="8" s="1"/>
  <c r="G187" i="8" s="1"/>
  <c r="G188" i="8" s="1"/>
  <c r="G189" i="8" s="1"/>
  <c r="G190" i="8" s="1"/>
  <c r="G191" i="8" s="1"/>
  <c r="G192" i="8" s="1"/>
  <c r="G193" i="8" s="1"/>
  <c r="G194" i="8" s="1"/>
  <c r="G195" i="8" s="1"/>
  <c r="G196" i="8" s="1"/>
  <c r="G197" i="8" s="1"/>
  <c r="G198" i="8" s="1"/>
  <c r="G199" i="8" s="1"/>
  <c r="G200" i="8" s="1"/>
  <c r="G201" i="8" s="1"/>
  <c r="G202" i="8" s="1"/>
  <c r="G203" i="8" s="1"/>
  <c r="G204" i="8" s="1"/>
  <c r="G205" i="8" s="1"/>
  <c r="G206" i="8" s="1"/>
  <c r="G207" i="8" s="1"/>
  <c r="G208" i="8" s="1"/>
  <c r="G209" i="8" s="1"/>
  <c r="G210" i="8" s="1"/>
  <c r="G211" i="8" s="1"/>
  <c r="G212" i="8" s="1"/>
  <c r="G213" i="8" s="1"/>
  <c r="G214" i="8" s="1"/>
  <c r="G215" i="8" s="1"/>
  <c r="G216" i="8" s="1"/>
  <c r="G217" i="8" s="1"/>
  <c r="G218" i="8" s="1"/>
  <c r="G219" i="8" s="1"/>
  <c r="G220" i="8" s="1"/>
  <c r="G221" i="8" s="1"/>
  <c r="G222" i="8" s="1"/>
  <c r="G223" i="8" s="1"/>
  <c r="G224" i="8" s="1"/>
  <c r="G225" i="8" s="1"/>
  <c r="G226" i="8" s="1"/>
  <c r="G227" i="8" s="1"/>
  <c r="G228" i="8" s="1"/>
  <c r="G229" i="8" s="1"/>
  <c r="G230" i="8" s="1"/>
  <c r="G231" i="8" s="1"/>
  <c r="G232" i="8" s="1"/>
  <c r="G233" i="8" s="1"/>
  <c r="G234" i="8" s="1"/>
  <c r="G235" i="8" s="1"/>
  <c r="G236" i="8" s="1"/>
  <c r="G237" i="8" s="1"/>
  <c r="G238" i="8" s="1"/>
  <c r="G239" i="8" s="1"/>
  <c r="G240" i="8" s="1"/>
  <c r="G241" i="8" s="1"/>
  <c r="G242" i="8" s="1"/>
  <c r="G243" i="8" s="1"/>
  <c r="G244" i="8" s="1"/>
  <c r="G245" i="8" s="1"/>
  <c r="G246" i="8" s="1"/>
  <c r="G247" i="8" s="1"/>
  <c r="G248" i="8" s="1"/>
  <c r="G249" i="8" s="1"/>
  <c r="G250" i="8" s="1"/>
  <c r="G251" i="8" s="1"/>
  <c r="G252" i="8" s="1"/>
  <c r="G253" i="8" s="1"/>
  <c r="G254" i="8" s="1"/>
  <c r="G255" i="8" s="1"/>
  <c r="G256" i="8" s="1"/>
  <c r="G257" i="8" s="1"/>
  <c r="G258" i="8" s="1"/>
  <c r="G259" i="8" s="1"/>
  <c r="G260" i="8" s="1"/>
  <c r="G261" i="8" s="1"/>
  <c r="G262" i="8" s="1"/>
  <c r="G263" i="8" s="1"/>
  <c r="G264" i="8" s="1"/>
  <c r="G265" i="8" s="1"/>
  <c r="G266" i="8" s="1"/>
  <c r="G267" i="8" s="1"/>
  <c r="G268" i="8" s="1"/>
  <c r="G269" i="8" s="1"/>
  <c r="G270" i="8" s="1"/>
  <c r="G271" i="8" s="1"/>
  <c r="G272" i="8" s="1"/>
  <c r="G273" i="8" s="1"/>
  <c r="G274" i="8" s="1"/>
  <c r="G275" i="8" s="1"/>
  <c r="G276" i="8" s="1"/>
  <c r="G277" i="8" s="1"/>
  <c r="G278" i="8" s="1"/>
  <c r="G279" i="8" s="1"/>
  <c r="G280" i="8" s="1"/>
  <c r="G281" i="8" s="1"/>
  <c r="G282" i="8" s="1"/>
  <c r="G283" i="8" s="1"/>
  <c r="G284" i="8" s="1"/>
  <c r="G285" i="8" s="1"/>
  <c r="G286" i="8" s="1"/>
  <c r="G287" i="8" s="1"/>
  <c r="G288" i="8" s="1"/>
  <c r="G289" i="8" s="1"/>
  <c r="G290" i="8" s="1"/>
  <c r="G291" i="8" s="1"/>
  <c r="G292" i="8" s="1"/>
  <c r="G293" i="8" s="1"/>
  <c r="G294" i="8" s="1"/>
  <c r="G295" i="8" s="1"/>
  <c r="G296" i="8" s="1"/>
  <c r="G297" i="8" s="1"/>
  <c r="G298" i="8" s="1"/>
  <c r="G299" i="8" s="1"/>
  <c r="G300" i="8" s="1"/>
  <c r="G301" i="8" s="1"/>
  <c r="G302" i="8" s="1"/>
  <c r="G303" i="8" s="1"/>
  <c r="G304" i="8" s="1"/>
  <c r="G305" i="8" s="1"/>
  <c r="G306" i="8" s="1"/>
  <c r="G307" i="8" s="1"/>
  <c r="G308" i="8" s="1"/>
  <c r="G309" i="8" s="1"/>
  <c r="G310" i="8" s="1"/>
  <c r="G311" i="8" s="1"/>
  <c r="E37" i="8"/>
  <c r="R36" i="8"/>
  <c r="N36" i="8"/>
  <c r="E36" i="8"/>
  <c r="R35" i="8"/>
  <c r="N35" i="8"/>
  <c r="E35" i="8"/>
  <c r="R34" i="8"/>
  <c r="N34" i="8"/>
  <c r="E34" i="8"/>
  <c r="R33" i="8"/>
  <c r="N33" i="8"/>
  <c r="E33" i="8"/>
  <c r="R32" i="8"/>
  <c r="N32" i="8"/>
  <c r="E32" i="8"/>
  <c r="R31" i="8"/>
  <c r="N31" i="8"/>
  <c r="E31" i="8"/>
  <c r="R30" i="8"/>
  <c r="N30" i="8"/>
  <c r="O36" i="8" s="1"/>
  <c r="E30" i="8"/>
  <c r="R29" i="8"/>
  <c r="N29" i="8"/>
  <c r="O35" i="8" s="1"/>
  <c r="E29" i="8"/>
  <c r="R28" i="8"/>
  <c r="N28" i="8"/>
  <c r="O34" i="8" s="1"/>
  <c r="E28" i="8"/>
  <c r="R27" i="8"/>
  <c r="N27" i="8"/>
  <c r="O33" i="8" s="1"/>
  <c r="E27" i="8"/>
  <c r="R26" i="8"/>
  <c r="N26" i="8"/>
  <c r="O32" i="8" s="1"/>
  <c r="E26" i="8"/>
  <c r="R25" i="8"/>
  <c r="N25" i="8"/>
  <c r="O31" i="8" s="1"/>
  <c r="E25" i="8"/>
  <c r="R24" i="8"/>
  <c r="N24" i="8"/>
  <c r="G25" i="13" s="1"/>
  <c r="E24" i="8"/>
  <c r="R23" i="8"/>
  <c r="N23" i="8"/>
  <c r="G24" i="13" s="1"/>
  <c r="E23" i="8"/>
  <c r="R22" i="8"/>
  <c r="O22" i="8"/>
  <c r="E22" i="8"/>
  <c r="R21" i="8"/>
  <c r="R20" i="8"/>
  <c r="R19" i="8"/>
  <c r="R18" i="8"/>
  <c r="R17" i="8"/>
  <c r="R16" i="8"/>
  <c r="R15" i="8"/>
  <c r="R14" i="8"/>
  <c r="R13" i="8"/>
  <c r="R12" i="8"/>
  <c r="R11" i="8"/>
  <c r="Z313" i="7"/>
  <c r="Z312" i="7"/>
  <c r="Z311" i="7"/>
  <c r="Z310" i="7"/>
  <c r="Z309" i="7"/>
  <c r="Z308" i="7"/>
  <c r="Z307" i="7"/>
  <c r="Z306" i="7"/>
  <c r="U306" i="7"/>
  <c r="F306" i="7"/>
  <c r="Z305" i="7"/>
  <c r="U305" i="7"/>
  <c r="F305" i="7"/>
  <c r="Z304" i="7"/>
  <c r="U304" i="7"/>
  <c r="F304" i="7"/>
  <c r="Z303" i="7"/>
  <c r="U303" i="7"/>
  <c r="F303" i="7"/>
  <c r="Z302" i="7"/>
  <c r="U302" i="7"/>
  <c r="F302" i="7"/>
  <c r="Z301" i="7"/>
  <c r="U301" i="7"/>
  <c r="F301" i="7"/>
  <c r="Z300" i="7"/>
  <c r="U300" i="7"/>
  <c r="W306" i="7" s="1"/>
  <c r="F300" i="7"/>
  <c r="G306" i="7" s="1"/>
  <c r="Z299" i="7"/>
  <c r="U299" i="7"/>
  <c r="W305" i="7" s="1"/>
  <c r="F299" i="7"/>
  <c r="G305" i="7" s="1"/>
  <c r="Z298" i="7"/>
  <c r="U298" i="7"/>
  <c r="W304" i="7" s="1"/>
  <c r="F298" i="7"/>
  <c r="G304" i="7" s="1"/>
  <c r="Z297" i="7"/>
  <c r="U297" i="7"/>
  <c r="W303" i="7" s="1"/>
  <c r="F297" i="7"/>
  <c r="G303" i="7" s="1"/>
  <c r="Z296" i="7"/>
  <c r="U296" i="7"/>
  <c r="W302" i="7" s="1"/>
  <c r="F296" i="7"/>
  <c r="G302" i="7" s="1"/>
  <c r="Z295" i="7"/>
  <c r="U295" i="7"/>
  <c r="W301" i="7" s="1"/>
  <c r="F295" i="7"/>
  <c r="G301" i="7" s="1"/>
  <c r="Z294" i="7"/>
  <c r="U294" i="7"/>
  <c r="W300" i="7" s="1"/>
  <c r="F294" i="7"/>
  <c r="G300" i="7" s="1"/>
  <c r="Z293" i="7"/>
  <c r="U293" i="7"/>
  <c r="W299" i="7" s="1"/>
  <c r="F293" i="7"/>
  <c r="G299" i="7" s="1"/>
  <c r="Z292" i="7"/>
  <c r="U292" i="7"/>
  <c r="W298" i="7" s="1"/>
  <c r="F292" i="7"/>
  <c r="G298" i="7" s="1"/>
  <c r="Z291" i="7"/>
  <c r="U291" i="7"/>
  <c r="W297" i="7" s="1"/>
  <c r="F291" i="7"/>
  <c r="G297" i="7" s="1"/>
  <c r="Z290" i="7"/>
  <c r="U290" i="7"/>
  <c r="W296" i="7" s="1"/>
  <c r="F290" i="7"/>
  <c r="G296" i="7" s="1"/>
  <c r="Z289" i="7"/>
  <c r="U289" i="7"/>
  <c r="W295" i="7" s="1"/>
  <c r="F289" i="7"/>
  <c r="G295" i="7" s="1"/>
  <c r="Z288" i="7"/>
  <c r="U288" i="7"/>
  <c r="W294" i="7" s="1"/>
  <c r="F288" i="7"/>
  <c r="G294" i="7" s="1"/>
  <c r="Z287" i="7"/>
  <c r="U287" i="7"/>
  <c r="W293" i="7" s="1"/>
  <c r="F287" i="7"/>
  <c r="G293" i="7" s="1"/>
  <c r="Z286" i="7"/>
  <c r="U286" i="7"/>
  <c r="W292" i="7" s="1"/>
  <c r="F286" i="7"/>
  <c r="G292" i="7" s="1"/>
  <c r="Z285" i="7"/>
  <c r="U285" i="7"/>
  <c r="W291" i="7" s="1"/>
  <c r="F285" i="7"/>
  <c r="G291" i="7" s="1"/>
  <c r="Z284" i="7"/>
  <c r="U284" i="7"/>
  <c r="W290" i="7" s="1"/>
  <c r="F284" i="7"/>
  <c r="G290" i="7" s="1"/>
  <c r="Z283" i="7"/>
  <c r="U283" i="7"/>
  <c r="W289" i="7" s="1"/>
  <c r="F283" i="7"/>
  <c r="G289" i="7" s="1"/>
  <c r="Z282" i="7"/>
  <c r="U282" i="7"/>
  <c r="W288" i="7" s="1"/>
  <c r="F282" i="7"/>
  <c r="Z281" i="7"/>
  <c r="U281" i="7"/>
  <c r="W287" i="7" s="1"/>
  <c r="F281" i="7"/>
  <c r="Z280" i="7"/>
  <c r="U280" i="7"/>
  <c r="W286" i="7" s="1"/>
  <c r="F280" i="7"/>
  <c r="Z279" i="7"/>
  <c r="U279" i="7"/>
  <c r="W285" i="7" s="1"/>
  <c r="F279" i="7"/>
  <c r="G285" i="7" s="1"/>
  <c r="Z278" i="7"/>
  <c r="U278" i="7"/>
  <c r="F278" i="7"/>
  <c r="G284" i="7" s="1"/>
  <c r="Z277" i="7"/>
  <c r="U277" i="7"/>
  <c r="V283" i="7" s="1"/>
  <c r="F277" i="7"/>
  <c r="Z276" i="7"/>
  <c r="U276" i="7"/>
  <c r="F276" i="7"/>
  <c r="Z275" i="7"/>
  <c r="U275" i="7"/>
  <c r="F275" i="7"/>
  <c r="Z274" i="7"/>
  <c r="U274" i="7"/>
  <c r="F274" i="7"/>
  <c r="Z273" i="7"/>
  <c r="U273" i="7"/>
  <c r="F273" i="7"/>
  <c r="Z272" i="7"/>
  <c r="U272" i="7"/>
  <c r="F272" i="7"/>
  <c r="Z271" i="7"/>
  <c r="U271" i="7"/>
  <c r="F271" i="7"/>
  <c r="Z270" i="7"/>
  <c r="U270" i="7"/>
  <c r="F270" i="7"/>
  <c r="Z269" i="7"/>
  <c r="U269" i="7"/>
  <c r="F269" i="7"/>
  <c r="Z268" i="7"/>
  <c r="U268" i="7"/>
  <c r="F268" i="7"/>
  <c r="Z267" i="7"/>
  <c r="U267" i="7"/>
  <c r="F267" i="7"/>
  <c r="Z266" i="7"/>
  <c r="U266" i="7"/>
  <c r="F266" i="7"/>
  <c r="Z265" i="7"/>
  <c r="U265" i="7"/>
  <c r="F265" i="7"/>
  <c r="Z264" i="7"/>
  <c r="U264" i="7"/>
  <c r="F264" i="7"/>
  <c r="Z263" i="7"/>
  <c r="U263" i="7"/>
  <c r="F263" i="7"/>
  <c r="Z262" i="7"/>
  <c r="U262" i="7"/>
  <c r="F262" i="7"/>
  <c r="Z261" i="7"/>
  <c r="U261" i="7"/>
  <c r="F261" i="7"/>
  <c r="Z260" i="7"/>
  <c r="U260" i="7"/>
  <c r="F260" i="7"/>
  <c r="Z259" i="7"/>
  <c r="U259" i="7"/>
  <c r="F259" i="7"/>
  <c r="Z258" i="7"/>
  <c r="U258" i="7"/>
  <c r="F258" i="7"/>
  <c r="Z257" i="7"/>
  <c r="U257" i="7"/>
  <c r="F257" i="7"/>
  <c r="Z256" i="7"/>
  <c r="U256" i="7"/>
  <c r="F256" i="7"/>
  <c r="Z255" i="7"/>
  <c r="U255" i="7"/>
  <c r="F255" i="7"/>
  <c r="Z254" i="7"/>
  <c r="U254" i="7"/>
  <c r="F254" i="7"/>
  <c r="Z253" i="7"/>
  <c r="U253" i="7"/>
  <c r="F253" i="7"/>
  <c r="Z252" i="7"/>
  <c r="U252" i="7"/>
  <c r="F252" i="7"/>
  <c r="Z251" i="7"/>
  <c r="U251" i="7"/>
  <c r="F251" i="7"/>
  <c r="Z250" i="7"/>
  <c r="U250" i="7"/>
  <c r="F250" i="7"/>
  <c r="Z249" i="7"/>
  <c r="U249" i="7"/>
  <c r="F249" i="7"/>
  <c r="Z248" i="7"/>
  <c r="U248" i="7"/>
  <c r="F248" i="7"/>
  <c r="Z247" i="7"/>
  <c r="V247" i="7"/>
  <c r="U247" i="7"/>
  <c r="F247" i="7"/>
  <c r="Z246" i="7"/>
  <c r="V246" i="7"/>
  <c r="U246" i="7"/>
  <c r="F246" i="7"/>
  <c r="Z245" i="7"/>
  <c r="V245" i="7"/>
  <c r="U245" i="7"/>
  <c r="F245" i="7"/>
  <c r="Z244" i="7"/>
  <c r="V244" i="7"/>
  <c r="U244" i="7"/>
  <c r="F244" i="7"/>
  <c r="Z243" i="7"/>
  <c r="V243" i="7"/>
  <c r="U243" i="7"/>
  <c r="F243" i="7"/>
  <c r="G249" i="7" s="1"/>
  <c r="Z242" i="7"/>
  <c r="V242" i="7"/>
  <c r="U242" i="7"/>
  <c r="V248" i="7" s="1"/>
  <c r="F242" i="7"/>
  <c r="G248" i="7" s="1"/>
  <c r="Z241" i="7"/>
  <c r="V241" i="7"/>
  <c r="U241" i="7"/>
  <c r="F241" i="7"/>
  <c r="Z240" i="7"/>
  <c r="V240" i="7"/>
  <c r="U240" i="7"/>
  <c r="F240" i="7"/>
  <c r="G246" i="7" s="1"/>
  <c r="Z239" i="7"/>
  <c r="V239" i="7"/>
  <c r="U239" i="7"/>
  <c r="F239" i="7"/>
  <c r="Z238" i="7"/>
  <c r="V238" i="7"/>
  <c r="U238" i="7"/>
  <c r="F238" i="7"/>
  <c r="G244" i="7" s="1"/>
  <c r="Z237" i="7"/>
  <c r="V237" i="7"/>
  <c r="U237" i="7"/>
  <c r="F237" i="7"/>
  <c r="Z236" i="7"/>
  <c r="V236" i="7"/>
  <c r="U236" i="7"/>
  <c r="F236" i="7"/>
  <c r="G242" i="7" s="1"/>
  <c r="Z235" i="7"/>
  <c r="V235" i="7"/>
  <c r="U235" i="7"/>
  <c r="F235" i="7"/>
  <c r="Z234" i="7"/>
  <c r="V234" i="7"/>
  <c r="U234" i="7"/>
  <c r="F234" i="7"/>
  <c r="G240" i="7" s="1"/>
  <c r="Z233" i="7"/>
  <c r="V233" i="7"/>
  <c r="U233" i="7"/>
  <c r="F233" i="7"/>
  <c r="Z232" i="7"/>
  <c r="V232" i="7"/>
  <c r="U232" i="7"/>
  <c r="F232" i="7"/>
  <c r="G238" i="7" s="1"/>
  <c r="Z231" i="7"/>
  <c r="V231" i="7"/>
  <c r="U231" i="7"/>
  <c r="F231" i="7"/>
  <c r="Z230" i="7"/>
  <c r="V230" i="7"/>
  <c r="U230" i="7"/>
  <c r="F230" i="7"/>
  <c r="G236" i="7" s="1"/>
  <c r="Z229" i="7"/>
  <c r="V229" i="7"/>
  <c r="U229" i="7"/>
  <c r="F229" i="7"/>
  <c r="Z228" i="7"/>
  <c r="V228" i="7"/>
  <c r="U228" i="7"/>
  <c r="F228" i="7"/>
  <c r="G234" i="7" s="1"/>
  <c r="Z227" i="7"/>
  <c r="V227" i="7"/>
  <c r="U227" i="7"/>
  <c r="F227" i="7"/>
  <c r="Z226" i="7"/>
  <c r="V226" i="7"/>
  <c r="U226" i="7"/>
  <c r="F226" i="7"/>
  <c r="G232" i="7" s="1"/>
  <c r="Z225" i="7"/>
  <c r="V225" i="7"/>
  <c r="U225" i="7"/>
  <c r="F225" i="7"/>
  <c r="Z224" i="7"/>
  <c r="V224" i="7"/>
  <c r="U224" i="7"/>
  <c r="F224" i="7"/>
  <c r="G230" i="7" s="1"/>
  <c r="Z223" i="7"/>
  <c r="V223" i="7"/>
  <c r="U223" i="7"/>
  <c r="F223" i="7"/>
  <c r="Z222" i="7"/>
  <c r="V222" i="7"/>
  <c r="U222" i="7"/>
  <c r="F222" i="7"/>
  <c r="G228" i="7" s="1"/>
  <c r="Z221" i="7"/>
  <c r="V221" i="7"/>
  <c r="U221" i="7"/>
  <c r="F221" i="7"/>
  <c r="Z220" i="7"/>
  <c r="V220" i="7"/>
  <c r="U220" i="7"/>
  <c r="F220" i="7"/>
  <c r="G226" i="7" s="1"/>
  <c r="Z219" i="7"/>
  <c r="V219" i="7"/>
  <c r="U219" i="7"/>
  <c r="F219" i="7"/>
  <c r="Z218" i="7"/>
  <c r="V218" i="7"/>
  <c r="U218" i="7"/>
  <c r="F218" i="7"/>
  <c r="G224" i="7" s="1"/>
  <c r="Z217" i="7"/>
  <c r="V217" i="7"/>
  <c r="U217" i="7"/>
  <c r="F217" i="7"/>
  <c r="Z216" i="7"/>
  <c r="V216" i="7"/>
  <c r="U216" i="7"/>
  <c r="F216" i="7"/>
  <c r="G222" i="7" s="1"/>
  <c r="Z215" i="7"/>
  <c r="V215" i="7"/>
  <c r="U215" i="7"/>
  <c r="F215" i="7"/>
  <c r="Z214" i="7"/>
  <c r="V214" i="7"/>
  <c r="U214" i="7"/>
  <c r="F214" i="7"/>
  <c r="G220" i="7" s="1"/>
  <c r="Z213" i="7"/>
  <c r="V213" i="7"/>
  <c r="U213" i="7"/>
  <c r="F213" i="7"/>
  <c r="Z212" i="7"/>
  <c r="V212" i="7"/>
  <c r="U212" i="7"/>
  <c r="F212" i="7"/>
  <c r="G218" i="7" s="1"/>
  <c r="Z211" i="7"/>
  <c r="V211" i="7"/>
  <c r="U211" i="7"/>
  <c r="F211" i="7"/>
  <c r="Z210" i="7"/>
  <c r="V210" i="7"/>
  <c r="U210" i="7"/>
  <c r="F210" i="7"/>
  <c r="G216" i="7" s="1"/>
  <c r="Z209" i="7"/>
  <c r="V209" i="7"/>
  <c r="U209" i="7"/>
  <c r="F209" i="7"/>
  <c r="Z208" i="7"/>
  <c r="V208" i="7"/>
  <c r="U208" i="7"/>
  <c r="F208" i="7"/>
  <c r="G214" i="7" s="1"/>
  <c r="Z207" i="7"/>
  <c r="V207" i="7"/>
  <c r="U207" i="7"/>
  <c r="F207" i="7"/>
  <c r="Z206" i="7"/>
  <c r="V206" i="7"/>
  <c r="U206" i="7"/>
  <c r="F206" i="7"/>
  <c r="G212" i="7" s="1"/>
  <c r="Z205" i="7"/>
  <c r="V205" i="7"/>
  <c r="U205" i="7"/>
  <c r="F205" i="7"/>
  <c r="Z204" i="7"/>
  <c r="V204" i="7"/>
  <c r="U204" i="7"/>
  <c r="F204" i="7"/>
  <c r="G210" i="7" s="1"/>
  <c r="Z203" i="7"/>
  <c r="V203" i="7"/>
  <c r="U203" i="7"/>
  <c r="F203" i="7"/>
  <c r="Z202" i="7"/>
  <c r="V202" i="7"/>
  <c r="U202" i="7"/>
  <c r="F202" i="7"/>
  <c r="G208" i="7" s="1"/>
  <c r="Z201" i="7"/>
  <c r="V201" i="7"/>
  <c r="U201" i="7"/>
  <c r="F201" i="7"/>
  <c r="Z200" i="7"/>
  <c r="V200" i="7"/>
  <c r="U200" i="7"/>
  <c r="F200" i="7"/>
  <c r="G206" i="7" s="1"/>
  <c r="Z199" i="7"/>
  <c r="V199" i="7"/>
  <c r="U199" i="7"/>
  <c r="F199" i="7"/>
  <c r="Z198" i="7"/>
  <c r="V198" i="7"/>
  <c r="U198" i="7"/>
  <c r="F198" i="7"/>
  <c r="G204" i="7" s="1"/>
  <c r="Z197" i="7"/>
  <c r="V197" i="7"/>
  <c r="U197" i="7"/>
  <c r="F197" i="7"/>
  <c r="Z196" i="7"/>
  <c r="V196" i="7"/>
  <c r="U196" i="7"/>
  <c r="F196" i="7"/>
  <c r="G202" i="7" s="1"/>
  <c r="Z195" i="7"/>
  <c r="V195" i="7"/>
  <c r="U195" i="7"/>
  <c r="F195" i="7"/>
  <c r="Z194" i="7"/>
  <c r="V194" i="7"/>
  <c r="U194" i="7"/>
  <c r="F194" i="7"/>
  <c r="G200" i="7" s="1"/>
  <c r="Z193" i="7"/>
  <c r="V193" i="7"/>
  <c r="U193" i="7"/>
  <c r="F193" i="7"/>
  <c r="Z192" i="7"/>
  <c r="V192" i="7"/>
  <c r="U192" i="7"/>
  <c r="F192" i="7"/>
  <c r="G198" i="7" s="1"/>
  <c r="Z191" i="7"/>
  <c r="V191" i="7"/>
  <c r="U191" i="7"/>
  <c r="F191" i="7"/>
  <c r="Z190" i="7"/>
  <c r="V190" i="7"/>
  <c r="U190" i="7"/>
  <c r="F190" i="7"/>
  <c r="G196" i="7" s="1"/>
  <c r="Z189" i="7"/>
  <c r="V189" i="7"/>
  <c r="U189" i="7"/>
  <c r="F189" i="7"/>
  <c r="Z188" i="7"/>
  <c r="V188" i="7"/>
  <c r="U188" i="7"/>
  <c r="F188" i="7"/>
  <c r="G194" i="7" s="1"/>
  <c r="Z187" i="7"/>
  <c r="V187" i="7"/>
  <c r="U187" i="7"/>
  <c r="F187" i="7"/>
  <c r="Z186" i="7"/>
  <c r="V186" i="7"/>
  <c r="U186" i="7"/>
  <c r="F186" i="7"/>
  <c r="G192" i="7" s="1"/>
  <c r="Z185" i="7"/>
  <c r="V185" i="7"/>
  <c r="U185" i="7"/>
  <c r="F185" i="7"/>
  <c r="Z184" i="7"/>
  <c r="V184" i="7"/>
  <c r="U184" i="7"/>
  <c r="F184" i="7"/>
  <c r="G190" i="7" s="1"/>
  <c r="Z183" i="7"/>
  <c r="V183" i="7"/>
  <c r="U183" i="7"/>
  <c r="F183" i="7"/>
  <c r="Z182" i="7"/>
  <c r="V182" i="7"/>
  <c r="U182" i="7"/>
  <c r="F182" i="7"/>
  <c r="Z181" i="7"/>
  <c r="V181" i="7"/>
  <c r="U181" i="7"/>
  <c r="F181" i="7"/>
  <c r="Z180" i="7"/>
  <c r="V180" i="7"/>
  <c r="U180" i="7"/>
  <c r="F180" i="7"/>
  <c r="Z179" i="7"/>
  <c r="V179" i="7"/>
  <c r="U179" i="7"/>
  <c r="F179" i="7"/>
  <c r="Z178" i="7"/>
  <c r="V178" i="7"/>
  <c r="U178" i="7"/>
  <c r="F178" i="7"/>
  <c r="Z177" i="7"/>
  <c r="V177" i="7"/>
  <c r="U177" i="7"/>
  <c r="F177" i="7"/>
  <c r="Z176" i="7"/>
  <c r="V176" i="7"/>
  <c r="U176" i="7"/>
  <c r="F176" i="7"/>
  <c r="Z175" i="7"/>
  <c r="V175" i="7"/>
  <c r="U175" i="7"/>
  <c r="F175" i="7"/>
  <c r="Z174" i="7"/>
  <c r="V174" i="7"/>
  <c r="U174" i="7"/>
  <c r="F174" i="7"/>
  <c r="Z173" i="7"/>
  <c r="V173" i="7"/>
  <c r="U173" i="7"/>
  <c r="F173" i="7"/>
  <c r="Z172" i="7"/>
  <c r="V172" i="7"/>
  <c r="U172" i="7"/>
  <c r="F172" i="7"/>
  <c r="Z171" i="7"/>
  <c r="V171" i="7"/>
  <c r="U171" i="7"/>
  <c r="F171" i="7"/>
  <c r="Z170" i="7"/>
  <c r="V170" i="7"/>
  <c r="U170" i="7"/>
  <c r="F170" i="7"/>
  <c r="Z169" i="7"/>
  <c r="V169" i="7"/>
  <c r="U169" i="7"/>
  <c r="F169" i="7"/>
  <c r="Z168" i="7"/>
  <c r="U168" i="7"/>
  <c r="F168" i="7"/>
  <c r="Z167" i="7"/>
  <c r="U167" i="7"/>
  <c r="F167" i="7"/>
  <c r="Z166" i="7"/>
  <c r="U166" i="7"/>
  <c r="F166" i="7"/>
  <c r="Z165" i="7"/>
  <c r="U165" i="7"/>
  <c r="F165" i="7"/>
  <c r="Z164" i="7"/>
  <c r="U164" i="7"/>
  <c r="F164" i="7"/>
  <c r="J164" i="7" s="1"/>
  <c r="B164" i="7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230" i="7" s="1"/>
  <c r="B231" i="7" s="1"/>
  <c r="B232" i="7" s="1"/>
  <c r="B233" i="7" s="1"/>
  <c r="B234" i="7" s="1"/>
  <c r="B235" i="7" s="1"/>
  <c r="B236" i="7" s="1"/>
  <c r="B237" i="7" s="1"/>
  <c r="B238" i="7" s="1"/>
  <c r="B239" i="7" s="1"/>
  <c r="B240" i="7" s="1"/>
  <c r="B241" i="7" s="1"/>
  <c r="B242" i="7" s="1"/>
  <c r="B243" i="7" s="1"/>
  <c r="B244" i="7" s="1"/>
  <c r="B245" i="7" s="1"/>
  <c r="B246" i="7" s="1"/>
  <c r="B247" i="7" s="1"/>
  <c r="B248" i="7" s="1"/>
  <c r="B249" i="7" s="1"/>
  <c r="B250" i="7" s="1"/>
  <c r="B251" i="7" s="1"/>
  <c r="B252" i="7" s="1"/>
  <c r="B253" i="7" s="1"/>
  <c r="B254" i="7" s="1"/>
  <c r="B255" i="7" s="1"/>
  <c r="B256" i="7" s="1"/>
  <c r="B257" i="7" s="1"/>
  <c r="B258" i="7" s="1"/>
  <c r="B259" i="7" s="1"/>
  <c r="B260" i="7" s="1"/>
  <c r="B261" i="7" s="1"/>
  <c r="B262" i="7" s="1"/>
  <c r="B263" i="7" s="1"/>
  <c r="B264" i="7" s="1"/>
  <c r="B265" i="7" s="1"/>
  <c r="B266" i="7" s="1"/>
  <c r="B267" i="7" s="1"/>
  <c r="B268" i="7" s="1"/>
  <c r="B269" i="7" s="1"/>
  <c r="B270" i="7" s="1"/>
  <c r="B271" i="7" s="1"/>
  <c r="B272" i="7" s="1"/>
  <c r="B273" i="7" s="1"/>
  <c r="B274" i="7" s="1"/>
  <c r="B275" i="7" s="1"/>
  <c r="B276" i="7" s="1"/>
  <c r="B277" i="7" s="1"/>
  <c r="B278" i="7" s="1"/>
  <c r="B279" i="7" s="1"/>
  <c r="B280" i="7" s="1"/>
  <c r="B281" i="7" s="1"/>
  <c r="B282" i="7" s="1"/>
  <c r="B283" i="7" s="1"/>
  <c r="B284" i="7" s="1"/>
  <c r="B285" i="7" s="1"/>
  <c r="B286" i="7" s="1"/>
  <c r="B287" i="7" s="1"/>
  <c r="B288" i="7" s="1"/>
  <c r="B289" i="7" s="1"/>
  <c r="B290" i="7" s="1"/>
  <c r="B291" i="7" s="1"/>
  <c r="B292" i="7" s="1"/>
  <c r="B293" i="7" s="1"/>
  <c r="B294" i="7" s="1"/>
  <c r="B295" i="7" s="1"/>
  <c r="B296" i="7" s="1"/>
  <c r="B297" i="7" s="1"/>
  <c r="B298" i="7" s="1"/>
  <c r="B299" i="7" s="1"/>
  <c r="B300" i="7" s="1"/>
  <c r="B301" i="7" s="1"/>
  <c r="B302" i="7" s="1"/>
  <c r="B303" i="7" s="1"/>
  <c r="B304" i="7" s="1"/>
  <c r="B305" i="7" s="1"/>
  <c r="B306" i="7" s="1"/>
  <c r="B307" i="7" s="1"/>
  <c r="B308" i="7" s="1"/>
  <c r="B309" i="7" s="1"/>
  <c r="B310" i="7" s="1"/>
  <c r="B311" i="7" s="1"/>
  <c r="B312" i="7" s="1"/>
  <c r="B313" i="7" s="1"/>
  <c r="B314" i="7" s="1"/>
  <c r="Z163" i="7"/>
  <c r="U163" i="7"/>
  <c r="F163" i="7"/>
  <c r="G169" i="7" s="1"/>
  <c r="X169" i="7" s="1"/>
  <c r="Z162" i="7"/>
  <c r="U162" i="7"/>
  <c r="V168" i="7" s="1"/>
  <c r="F162" i="7"/>
  <c r="Z161" i="7"/>
  <c r="U161" i="7"/>
  <c r="V167" i="7" s="1"/>
  <c r="F161" i="7"/>
  <c r="Z160" i="7"/>
  <c r="U160" i="7"/>
  <c r="F160" i="7"/>
  <c r="G163" i="7" s="1"/>
  <c r="Z159" i="7"/>
  <c r="U159" i="7"/>
  <c r="F159" i="7"/>
  <c r="Z158" i="7"/>
  <c r="U158" i="7"/>
  <c r="V161" i="7" s="1"/>
  <c r="F158" i="7"/>
  <c r="Z157" i="7"/>
  <c r="U157" i="7"/>
  <c r="V162" i="7" s="1"/>
  <c r="F157" i="7"/>
  <c r="Z156" i="7"/>
  <c r="U156" i="7"/>
  <c r="F156" i="7"/>
  <c r="G159" i="7" s="1"/>
  <c r="Z155" i="7"/>
  <c r="U155" i="7"/>
  <c r="F155" i="7"/>
  <c r="G161" i="7" s="1"/>
  <c r="X161" i="7" s="1"/>
  <c r="Z154" i="7"/>
  <c r="U154" i="7"/>
  <c r="V157" i="7" s="1"/>
  <c r="F154" i="7"/>
  <c r="G160" i="7" s="1"/>
  <c r="Z153" i="7"/>
  <c r="U153" i="7"/>
  <c r="V159" i="7" s="1"/>
  <c r="F153" i="7"/>
  <c r="Z152" i="7"/>
  <c r="U152" i="7"/>
  <c r="V158" i="7" s="1"/>
  <c r="F152" i="7"/>
  <c r="G155" i="7" s="1"/>
  <c r="Z151" i="7"/>
  <c r="U151" i="7"/>
  <c r="F151" i="7"/>
  <c r="G157" i="7" s="1"/>
  <c r="X157" i="7" s="1"/>
  <c r="Z150" i="7"/>
  <c r="U150" i="7"/>
  <c r="V153" i="7" s="1"/>
  <c r="F150" i="7"/>
  <c r="G156" i="7" s="1"/>
  <c r="Z149" i="7"/>
  <c r="U149" i="7"/>
  <c r="V155" i="7" s="1"/>
  <c r="F149" i="7"/>
  <c r="Z148" i="7"/>
  <c r="U148" i="7"/>
  <c r="V154" i="7" s="1"/>
  <c r="F148" i="7"/>
  <c r="G151" i="7" s="1"/>
  <c r="Z147" i="7"/>
  <c r="U147" i="7"/>
  <c r="F147" i="7"/>
  <c r="G153" i="7" s="1"/>
  <c r="X153" i="7" s="1"/>
  <c r="Z146" i="7"/>
  <c r="U146" i="7"/>
  <c r="V149" i="7" s="1"/>
  <c r="F146" i="7"/>
  <c r="G152" i="7" s="1"/>
  <c r="Z145" i="7"/>
  <c r="U145" i="7"/>
  <c r="V151" i="7" s="1"/>
  <c r="F145" i="7"/>
  <c r="Z144" i="7"/>
  <c r="U144" i="7"/>
  <c r="V150" i="7" s="1"/>
  <c r="F144" i="7"/>
  <c r="G147" i="7" s="1"/>
  <c r="Z143" i="7"/>
  <c r="U143" i="7"/>
  <c r="F143" i="7"/>
  <c r="G149" i="7" s="1"/>
  <c r="X149" i="7" s="1"/>
  <c r="Z142" i="7"/>
  <c r="U142" i="7"/>
  <c r="V145" i="7" s="1"/>
  <c r="F142" i="7"/>
  <c r="G148" i="7" s="1"/>
  <c r="Z141" i="7"/>
  <c r="U141" i="7"/>
  <c r="V147" i="7" s="1"/>
  <c r="F141" i="7"/>
  <c r="Z140" i="7"/>
  <c r="U140" i="7"/>
  <c r="V146" i="7" s="1"/>
  <c r="F140" i="7"/>
  <c r="G143" i="7" s="1"/>
  <c r="Z139" i="7"/>
  <c r="U139" i="7"/>
  <c r="F139" i="7"/>
  <c r="G145" i="7" s="1"/>
  <c r="X145" i="7" s="1"/>
  <c r="Z138" i="7"/>
  <c r="U138" i="7"/>
  <c r="V141" i="7" s="1"/>
  <c r="F138" i="7"/>
  <c r="G144" i="7" s="1"/>
  <c r="Z137" i="7"/>
  <c r="U137" i="7"/>
  <c r="V143" i="7" s="1"/>
  <c r="F137" i="7"/>
  <c r="Z136" i="7"/>
  <c r="U136" i="7"/>
  <c r="V142" i="7" s="1"/>
  <c r="F136" i="7"/>
  <c r="G139" i="7" s="1"/>
  <c r="Z135" i="7"/>
  <c r="U135" i="7"/>
  <c r="F135" i="7"/>
  <c r="G141" i="7" s="1"/>
  <c r="X141" i="7" s="1"/>
  <c r="Z134" i="7"/>
  <c r="U134" i="7"/>
  <c r="V137" i="7" s="1"/>
  <c r="F134" i="7"/>
  <c r="G140" i="7" s="1"/>
  <c r="Z133" i="7"/>
  <c r="U133" i="7"/>
  <c r="V139" i="7" s="1"/>
  <c r="F133" i="7"/>
  <c r="Z132" i="7"/>
  <c r="U132" i="7"/>
  <c r="V138" i="7" s="1"/>
  <c r="F132" i="7"/>
  <c r="G135" i="7" s="1"/>
  <c r="Z131" i="7"/>
  <c r="U131" i="7"/>
  <c r="F131" i="7"/>
  <c r="G137" i="7" s="1"/>
  <c r="X137" i="7" s="1"/>
  <c r="Z130" i="7"/>
  <c r="U130" i="7"/>
  <c r="V133" i="7" s="1"/>
  <c r="F130" i="7"/>
  <c r="G136" i="7" s="1"/>
  <c r="Z129" i="7"/>
  <c r="U129" i="7"/>
  <c r="V135" i="7" s="1"/>
  <c r="F129" i="7"/>
  <c r="Z128" i="7"/>
  <c r="U128" i="7"/>
  <c r="V134" i="7" s="1"/>
  <c r="F128" i="7"/>
  <c r="G131" i="7" s="1"/>
  <c r="Z127" i="7"/>
  <c r="U127" i="7"/>
  <c r="F127" i="7"/>
  <c r="G133" i="7" s="1"/>
  <c r="X133" i="7" s="1"/>
  <c r="Z126" i="7"/>
  <c r="U126" i="7"/>
  <c r="V129" i="7" s="1"/>
  <c r="F126" i="7"/>
  <c r="G132" i="7" s="1"/>
  <c r="Z125" i="7"/>
  <c r="U125" i="7"/>
  <c r="V131" i="7" s="1"/>
  <c r="F125" i="7"/>
  <c r="Z124" i="7"/>
  <c r="U124" i="7"/>
  <c r="V130" i="7" s="1"/>
  <c r="F124" i="7"/>
  <c r="G127" i="7" s="1"/>
  <c r="Z123" i="7"/>
  <c r="U123" i="7"/>
  <c r="F123" i="7"/>
  <c r="G129" i="7" s="1"/>
  <c r="X129" i="7" s="1"/>
  <c r="Z122" i="7"/>
  <c r="U122" i="7"/>
  <c r="V125" i="7" s="1"/>
  <c r="F122" i="7"/>
  <c r="G128" i="7" s="1"/>
  <c r="Z121" i="7"/>
  <c r="U121" i="7"/>
  <c r="V127" i="7" s="1"/>
  <c r="F121" i="7"/>
  <c r="Z120" i="7"/>
  <c r="U120" i="7"/>
  <c r="V126" i="7" s="1"/>
  <c r="F120" i="7"/>
  <c r="G123" i="7" s="1"/>
  <c r="Z119" i="7"/>
  <c r="U119" i="7"/>
  <c r="F119" i="7"/>
  <c r="G125" i="7" s="1"/>
  <c r="X125" i="7" s="1"/>
  <c r="Z118" i="7"/>
  <c r="U118" i="7"/>
  <c r="V121" i="7" s="1"/>
  <c r="F118" i="7"/>
  <c r="G124" i="7" s="1"/>
  <c r="Z117" i="7"/>
  <c r="U117" i="7"/>
  <c r="V123" i="7" s="1"/>
  <c r="F117" i="7"/>
  <c r="Z116" i="7"/>
  <c r="U116" i="7"/>
  <c r="V122" i="7" s="1"/>
  <c r="F116" i="7"/>
  <c r="Z115" i="7"/>
  <c r="U115" i="7"/>
  <c r="G115" i="7"/>
  <c r="F115" i="7"/>
  <c r="G121" i="7" s="1"/>
  <c r="X121" i="7" s="1"/>
  <c r="Z114" i="7"/>
  <c r="U114" i="7"/>
  <c r="F114" i="7"/>
  <c r="Z113" i="7"/>
  <c r="U113" i="7"/>
  <c r="V119" i="7" s="1"/>
  <c r="F113" i="7"/>
  <c r="Z112" i="7"/>
  <c r="U112" i="7"/>
  <c r="F112" i="7"/>
  <c r="Z111" i="7"/>
  <c r="U111" i="7"/>
  <c r="F111" i="7"/>
  <c r="Z110" i="7"/>
  <c r="U110" i="7"/>
  <c r="V116" i="7" s="1"/>
  <c r="F110" i="7"/>
  <c r="Z109" i="7"/>
  <c r="V109" i="7"/>
  <c r="U109" i="7"/>
  <c r="V115" i="7" s="1"/>
  <c r="F109" i="7"/>
  <c r="Z108" i="7"/>
  <c r="U108" i="7"/>
  <c r="F108" i="7"/>
  <c r="G114" i="7" s="1"/>
  <c r="Z107" i="7"/>
  <c r="U107" i="7"/>
  <c r="G107" i="7"/>
  <c r="F107" i="7"/>
  <c r="G113" i="7" s="1"/>
  <c r="Z106" i="7"/>
  <c r="U106" i="7"/>
  <c r="F106" i="7"/>
  <c r="Z105" i="7"/>
  <c r="U105" i="7"/>
  <c r="F105" i="7"/>
  <c r="Z104" i="7"/>
  <c r="U104" i="7"/>
  <c r="F104" i="7"/>
  <c r="Z103" i="7"/>
  <c r="U103" i="7"/>
  <c r="F103" i="7"/>
  <c r="Z102" i="7"/>
  <c r="U102" i="7"/>
  <c r="V108" i="7" s="1"/>
  <c r="F102" i="7"/>
  <c r="Z101" i="7"/>
  <c r="V101" i="7"/>
  <c r="U101" i="7"/>
  <c r="V107" i="7" s="1"/>
  <c r="F101" i="7"/>
  <c r="Z100" i="7"/>
  <c r="U100" i="7"/>
  <c r="F100" i="7"/>
  <c r="G106" i="7" s="1"/>
  <c r="Z99" i="7"/>
  <c r="U99" i="7"/>
  <c r="G99" i="7"/>
  <c r="F99" i="7"/>
  <c r="G105" i="7" s="1"/>
  <c r="Z98" i="7"/>
  <c r="U98" i="7"/>
  <c r="F98" i="7"/>
  <c r="Z97" i="7"/>
  <c r="U97" i="7"/>
  <c r="F97" i="7"/>
  <c r="Z96" i="7"/>
  <c r="U96" i="7"/>
  <c r="F96" i="7"/>
  <c r="Z95" i="7"/>
  <c r="U95" i="7"/>
  <c r="G95" i="7"/>
  <c r="F95" i="7"/>
  <c r="G98" i="7" s="1"/>
  <c r="Z94" i="7"/>
  <c r="U94" i="7"/>
  <c r="V100" i="7" s="1"/>
  <c r="F94" i="7"/>
  <c r="Z93" i="7"/>
  <c r="U93" i="7"/>
  <c r="V96" i="7" s="1"/>
  <c r="F93" i="7"/>
  <c r="Z92" i="7"/>
  <c r="U92" i="7"/>
  <c r="F92" i="7"/>
  <c r="Z91" i="7"/>
  <c r="U91" i="7"/>
  <c r="F91" i="7"/>
  <c r="G97" i="7" s="1"/>
  <c r="Z90" i="7"/>
  <c r="U90" i="7"/>
  <c r="F90" i="7"/>
  <c r="G96" i="7" s="1"/>
  <c r="Z89" i="7"/>
  <c r="U89" i="7"/>
  <c r="V95" i="7" s="1"/>
  <c r="F89" i="7"/>
  <c r="Z88" i="7"/>
  <c r="U88" i="7"/>
  <c r="F88" i="7"/>
  <c r="G94" i="7" s="1"/>
  <c r="Z87" i="7"/>
  <c r="U87" i="7"/>
  <c r="F87" i="7"/>
  <c r="I87" i="7" s="1"/>
  <c r="I88" i="7" s="1"/>
  <c r="I89" i="7" s="1"/>
  <c r="I90" i="7" s="1"/>
  <c r="I91" i="7" s="1"/>
  <c r="I92" i="7" s="1"/>
  <c r="I93" i="7" s="1"/>
  <c r="I94" i="7" s="1"/>
  <c r="I95" i="7" s="1"/>
  <c r="Z86" i="7"/>
  <c r="U86" i="7"/>
  <c r="F86" i="7"/>
  <c r="Z85" i="7"/>
  <c r="U85" i="7"/>
  <c r="F85" i="7"/>
  <c r="Z84" i="7"/>
  <c r="U84" i="7"/>
  <c r="F84" i="7"/>
  <c r="G89" i="7" s="1"/>
  <c r="Z83" i="7"/>
  <c r="U83" i="7"/>
  <c r="F83" i="7"/>
  <c r="Z82" i="7"/>
  <c r="U82" i="7"/>
  <c r="F82" i="7"/>
  <c r="Z81" i="7"/>
  <c r="U81" i="7"/>
  <c r="F81" i="7"/>
  <c r="Z80" i="7"/>
  <c r="U80" i="7"/>
  <c r="V86" i="7" s="1"/>
  <c r="F80" i="7"/>
  <c r="Z79" i="7"/>
  <c r="U79" i="7"/>
  <c r="V85" i="7" s="1"/>
  <c r="F79" i="7"/>
  <c r="Z78" i="7"/>
  <c r="U78" i="7"/>
  <c r="F78" i="7"/>
  <c r="G84" i="7" s="1"/>
  <c r="Z77" i="7"/>
  <c r="U77" i="7"/>
  <c r="F77" i="7"/>
  <c r="Z76" i="7"/>
  <c r="U76" i="7"/>
  <c r="F76" i="7"/>
  <c r="Z75" i="7"/>
  <c r="U75" i="7"/>
  <c r="F75" i="7"/>
  <c r="Z74" i="7"/>
  <c r="U74" i="7"/>
  <c r="F74" i="7"/>
  <c r="Z73" i="7"/>
  <c r="U73" i="7"/>
  <c r="F73" i="7"/>
  <c r="Z72" i="7"/>
  <c r="U72" i="7"/>
  <c r="V78" i="7" s="1"/>
  <c r="F72" i="7"/>
  <c r="Z71" i="7"/>
  <c r="U71" i="7"/>
  <c r="F71" i="7"/>
  <c r="Z70" i="7"/>
  <c r="U70" i="7"/>
  <c r="F70" i="7"/>
  <c r="Z69" i="7"/>
  <c r="U69" i="7"/>
  <c r="F69" i="7"/>
  <c r="Z68" i="7"/>
  <c r="U68" i="7"/>
  <c r="F68" i="7"/>
  <c r="G74" i="7" s="1"/>
  <c r="Z67" i="7"/>
  <c r="U67" i="7"/>
  <c r="F67" i="7"/>
  <c r="Z66" i="7"/>
  <c r="U66" i="7"/>
  <c r="F66" i="7"/>
  <c r="Z65" i="7"/>
  <c r="U65" i="7"/>
  <c r="F65" i="7"/>
  <c r="Z64" i="7"/>
  <c r="U64" i="7"/>
  <c r="V70" i="7" s="1"/>
  <c r="F64" i="7"/>
  <c r="Z63" i="7"/>
  <c r="U63" i="7"/>
  <c r="V69" i="7" s="1"/>
  <c r="F63" i="7"/>
  <c r="Z62" i="7"/>
  <c r="U62" i="7"/>
  <c r="F62" i="7"/>
  <c r="G68" i="7" s="1"/>
  <c r="Z61" i="7"/>
  <c r="U61" i="7"/>
  <c r="F61" i="7"/>
  <c r="Z60" i="7"/>
  <c r="U60" i="7"/>
  <c r="F60" i="7"/>
  <c r="Z59" i="7"/>
  <c r="U59" i="7"/>
  <c r="F59" i="7"/>
  <c r="Z58" i="7"/>
  <c r="U58" i="7"/>
  <c r="F58" i="7"/>
  <c r="Z57" i="7"/>
  <c r="U57" i="7"/>
  <c r="F57" i="7"/>
  <c r="Z56" i="7"/>
  <c r="U56" i="7"/>
  <c r="V62" i="7" s="1"/>
  <c r="F56" i="7"/>
  <c r="Z55" i="7"/>
  <c r="U55" i="7"/>
  <c r="F55" i="7"/>
  <c r="Z54" i="7"/>
  <c r="U54" i="7"/>
  <c r="F54" i="7"/>
  <c r="Z53" i="7"/>
  <c r="U53" i="7"/>
  <c r="F53" i="7"/>
  <c r="Z52" i="7"/>
  <c r="U52" i="7"/>
  <c r="F52" i="7"/>
  <c r="G58" i="7" s="1"/>
  <c r="Z51" i="7"/>
  <c r="U51" i="7"/>
  <c r="F51" i="7"/>
  <c r="Z50" i="7"/>
  <c r="U50" i="7"/>
  <c r="F50" i="7"/>
  <c r="Z49" i="7"/>
  <c r="U49" i="7"/>
  <c r="V55" i="7" s="1"/>
  <c r="F49" i="7"/>
  <c r="Z48" i="7"/>
  <c r="U48" i="7"/>
  <c r="F48" i="7"/>
  <c r="Z47" i="7"/>
  <c r="U47" i="7"/>
  <c r="F47" i="7"/>
  <c r="Z46" i="7"/>
  <c r="U46" i="7"/>
  <c r="F46" i="7"/>
  <c r="Z45" i="7"/>
  <c r="U45" i="7"/>
  <c r="F45" i="7"/>
  <c r="Z44" i="7"/>
  <c r="U44" i="7"/>
  <c r="F44" i="7"/>
  <c r="Z43" i="7"/>
  <c r="U43" i="7"/>
  <c r="F43" i="7"/>
  <c r="Z42" i="7"/>
  <c r="U42" i="7"/>
  <c r="F42" i="7"/>
  <c r="Z41" i="7"/>
  <c r="U41" i="7"/>
  <c r="F41" i="7"/>
  <c r="Z40" i="7"/>
  <c r="U40" i="7"/>
  <c r="F40" i="7"/>
  <c r="Z39" i="7"/>
  <c r="U39" i="7"/>
  <c r="F39" i="7"/>
  <c r="Z38" i="7"/>
  <c r="U38" i="7"/>
  <c r="F38" i="7"/>
  <c r="Z37" i="7"/>
  <c r="U37" i="7"/>
  <c r="F37" i="7"/>
  <c r="Z36" i="7"/>
  <c r="U36" i="7"/>
  <c r="F36" i="7"/>
  <c r="Z35" i="7"/>
  <c r="U35" i="7"/>
  <c r="F35" i="7"/>
  <c r="Z34" i="7"/>
  <c r="U34" i="7"/>
  <c r="F34" i="7"/>
  <c r="Z33" i="7"/>
  <c r="U33" i="7"/>
  <c r="F33" i="7"/>
  <c r="Z32" i="7"/>
  <c r="U32" i="7"/>
  <c r="F32" i="7"/>
  <c r="Z31" i="7"/>
  <c r="U31" i="7"/>
  <c r="F31" i="7"/>
  <c r="Z30" i="7"/>
  <c r="U30" i="7"/>
  <c r="F30" i="7"/>
  <c r="Z29" i="7"/>
  <c r="U29" i="7"/>
  <c r="F29" i="7"/>
  <c r="Z28" i="7"/>
  <c r="U28" i="7"/>
  <c r="V30" i="7" s="1"/>
  <c r="S28" i="7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S102" i="7" s="1"/>
  <c r="S103" i="7" s="1"/>
  <c r="S104" i="7" s="1"/>
  <c r="S105" i="7" s="1"/>
  <c r="S106" i="7" s="1"/>
  <c r="S107" i="7" s="1"/>
  <c r="S108" i="7" s="1"/>
  <c r="S109" i="7" s="1"/>
  <c r="S110" i="7" s="1"/>
  <c r="S111" i="7" s="1"/>
  <c r="S112" i="7" s="1"/>
  <c r="S113" i="7" s="1"/>
  <c r="S114" i="7" s="1"/>
  <c r="S115" i="7" s="1"/>
  <c r="S116" i="7" s="1"/>
  <c r="S117" i="7" s="1"/>
  <c r="S118" i="7" s="1"/>
  <c r="S119" i="7" s="1"/>
  <c r="S120" i="7" s="1"/>
  <c r="S121" i="7" s="1"/>
  <c r="S122" i="7" s="1"/>
  <c r="S123" i="7" s="1"/>
  <c r="S124" i="7" s="1"/>
  <c r="S125" i="7" s="1"/>
  <c r="S126" i="7" s="1"/>
  <c r="S127" i="7" s="1"/>
  <c r="S128" i="7" s="1"/>
  <c r="S129" i="7" s="1"/>
  <c r="S130" i="7" s="1"/>
  <c r="S131" i="7" s="1"/>
  <c r="S132" i="7" s="1"/>
  <c r="S133" i="7" s="1"/>
  <c r="S134" i="7" s="1"/>
  <c r="S135" i="7" s="1"/>
  <c r="S136" i="7" s="1"/>
  <c r="S137" i="7" s="1"/>
  <c r="S138" i="7" s="1"/>
  <c r="S139" i="7" s="1"/>
  <c r="S140" i="7" s="1"/>
  <c r="S141" i="7" s="1"/>
  <c r="S142" i="7" s="1"/>
  <c r="S143" i="7" s="1"/>
  <c r="S144" i="7" s="1"/>
  <c r="S145" i="7" s="1"/>
  <c r="S146" i="7" s="1"/>
  <c r="S147" i="7" s="1"/>
  <c r="S148" i="7" s="1"/>
  <c r="S149" i="7" s="1"/>
  <c r="S150" i="7" s="1"/>
  <c r="S151" i="7" s="1"/>
  <c r="S152" i="7" s="1"/>
  <c r="S153" i="7" s="1"/>
  <c r="S154" i="7" s="1"/>
  <c r="S155" i="7" s="1"/>
  <c r="S156" i="7" s="1"/>
  <c r="S157" i="7" s="1"/>
  <c r="S158" i="7" s="1"/>
  <c r="S159" i="7" s="1"/>
  <c r="S160" i="7" s="1"/>
  <c r="S161" i="7" s="1"/>
  <c r="S162" i="7" s="1"/>
  <c r="S163" i="7" s="1"/>
  <c r="S164" i="7" s="1"/>
  <c r="S165" i="7" s="1"/>
  <c r="S166" i="7" s="1"/>
  <c r="S167" i="7" s="1"/>
  <c r="S168" i="7" s="1"/>
  <c r="S169" i="7" s="1"/>
  <c r="S170" i="7" s="1"/>
  <c r="S171" i="7" s="1"/>
  <c r="S172" i="7" s="1"/>
  <c r="S173" i="7" s="1"/>
  <c r="S174" i="7" s="1"/>
  <c r="S175" i="7" s="1"/>
  <c r="S176" i="7" s="1"/>
  <c r="S177" i="7" s="1"/>
  <c r="S178" i="7" s="1"/>
  <c r="S179" i="7" s="1"/>
  <c r="S180" i="7" s="1"/>
  <c r="S181" i="7" s="1"/>
  <c r="S182" i="7" s="1"/>
  <c r="S183" i="7" s="1"/>
  <c r="S184" i="7" s="1"/>
  <c r="S185" i="7" s="1"/>
  <c r="S186" i="7" s="1"/>
  <c r="S187" i="7" s="1"/>
  <c r="S188" i="7" s="1"/>
  <c r="S189" i="7" s="1"/>
  <c r="Q28" i="7"/>
  <c r="Q29" i="7" s="1"/>
  <c r="F28" i="7"/>
  <c r="Z27" i="7"/>
  <c r="T27" i="7"/>
  <c r="Z26" i="7"/>
  <c r="Z25" i="7"/>
  <c r="Z24" i="7"/>
  <c r="Z23" i="7"/>
  <c r="Z22" i="7"/>
  <c r="Z21" i="7"/>
  <c r="Z20" i="7"/>
  <c r="Z19" i="7"/>
  <c r="Z18" i="7"/>
  <c r="Z17" i="7"/>
  <c r="Z16" i="7"/>
  <c r="Z15" i="7"/>
  <c r="Z14" i="7"/>
  <c r="Z13" i="7"/>
  <c r="Z12" i="7"/>
  <c r="Z11" i="7"/>
  <c r="X313" i="6"/>
  <c r="X312" i="6"/>
  <c r="X311" i="6"/>
  <c r="X310" i="6"/>
  <c r="X309" i="6"/>
  <c r="X308" i="6"/>
  <c r="X307" i="6"/>
  <c r="X306" i="6"/>
  <c r="S306" i="6"/>
  <c r="F306" i="6"/>
  <c r="X305" i="6"/>
  <c r="S305" i="6"/>
  <c r="F305" i="6"/>
  <c r="X304" i="6"/>
  <c r="S304" i="6"/>
  <c r="F304" i="6"/>
  <c r="X303" i="6"/>
  <c r="S303" i="6"/>
  <c r="F303" i="6"/>
  <c r="X302" i="6"/>
  <c r="S302" i="6"/>
  <c r="T306" i="6" s="1"/>
  <c r="F302" i="6"/>
  <c r="X301" i="6"/>
  <c r="S301" i="6"/>
  <c r="F301" i="6"/>
  <c r="X300" i="6"/>
  <c r="F300" i="6"/>
  <c r="X299" i="6"/>
  <c r="S299" i="6"/>
  <c r="U305" i="6" s="1"/>
  <c r="F299" i="6"/>
  <c r="X298" i="6"/>
  <c r="S298" i="6"/>
  <c r="F298" i="6"/>
  <c r="X297" i="6"/>
  <c r="S297" i="6"/>
  <c r="F297" i="6"/>
  <c r="X296" i="6"/>
  <c r="S296" i="6"/>
  <c r="F296" i="6"/>
  <c r="X295" i="6"/>
  <c r="S295" i="6"/>
  <c r="U301" i="6" s="1"/>
  <c r="F295" i="6"/>
  <c r="X294" i="6"/>
  <c r="S294" i="6"/>
  <c r="F294" i="6"/>
  <c r="G300" i="6" s="1"/>
  <c r="X293" i="6"/>
  <c r="F293" i="6"/>
  <c r="X292" i="6"/>
  <c r="S292" i="6"/>
  <c r="T297" i="6" s="1"/>
  <c r="F292" i="6"/>
  <c r="X291" i="6"/>
  <c r="S291" i="6"/>
  <c r="F291" i="6"/>
  <c r="K297" i="6" s="1"/>
  <c r="X290" i="6"/>
  <c r="S290" i="6"/>
  <c r="F290" i="6"/>
  <c r="X289" i="6"/>
  <c r="S289" i="6"/>
  <c r="F289" i="6"/>
  <c r="X288" i="6"/>
  <c r="S288" i="6"/>
  <c r="T293" i="6" s="1"/>
  <c r="F288" i="6"/>
  <c r="X287" i="6"/>
  <c r="S287" i="6"/>
  <c r="F287" i="6"/>
  <c r="G293" i="6" s="1"/>
  <c r="V293" i="6" s="1"/>
  <c r="X286" i="6"/>
  <c r="F286" i="6"/>
  <c r="X285" i="6"/>
  <c r="S285" i="6"/>
  <c r="U291" i="6" s="1"/>
  <c r="F285" i="6"/>
  <c r="X284" i="6"/>
  <c r="S284" i="6"/>
  <c r="F284" i="6"/>
  <c r="X283" i="6"/>
  <c r="S283" i="6"/>
  <c r="F283" i="6"/>
  <c r="X282" i="6"/>
  <c r="S282" i="6"/>
  <c r="F282" i="6"/>
  <c r="X281" i="6"/>
  <c r="S281" i="6"/>
  <c r="U287" i="6" s="1"/>
  <c r="F281" i="6"/>
  <c r="X280" i="6"/>
  <c r="S280" i="6"/>
  <c r="F280" i="6"/>
  <c r="X279" i="6"/>
  <c r="F279" i="6"/>
  <c r="X278" i="6"/>
  <c r="S278" i="6"/>
  <c r="F278" i="6"/>
  <c r="X277" i="6"/>
  <c r="S277" i="6"/>
  <c r="F277" i="6"/>
  <c r="X276" i="6"/>
  <c r="S276" i="6"/>
  <c r="F276" i="6"/>
  <c r="G282" i="6" s="1"/>
  <c r="X275" i="6"/>
  <c r="S275" i="6"/>
  <c r="F275" i="6"/>
  <c r="X274" i="6"/>
  <c r="S274" i="6"/>
  <c r="F274" i="6"/>
  <c r="X273" i="6"/>
  <c r="S273" i="6"/>
  <c r="T279" i="6" s="1"/>
  <c r="F273" i="6"/>
  <c r="X272" i="6"/>
  <c r="F272" i="6"/>
  <c r="X271" i="6"/>
  <c r="S271" i="6"/>
  <c r="F271" i="6"/>
  <c r="X270" i="6"/>
  <c r="S270" i="6"/>
  <c r="T275" i="6" s="1"/>
  <c r="F270" i="6"/>
  <c r="X269" i="6"/>
  <c r="S269" i="6"/>
  <c r="F269" i="6"/>
  <c r="G275" i="6" s="1"/>
  <c r="V275" i="6" s="1"/>
  <c r="X268" i="6"/>
  <c r="S268" i="6"/>
  <c r="F268" i="6"/>
  <c r="X267" i="6"/>
  <c r="S267" i="6"/>
  <c r="F267" i="6"/>
  <c r="X266" i="6"/>
  <c r="S266" i="6"/>
  <c r="T272" i="6" s="1"/>
  <c r="F266" i="6"/>
  <c r="X265" i="6"/>
  <c r="F265" i="6"/>
  <c r="X264" i="6"/>
  <c r="S264" i="6"/>
  <c r="F264" i="6"/>
  <c r="X263" i="6"/>
  <c r="S263" i="6"/>
  <c r="T268" i="6" s="1"/>
  <c r="F263" i="6"/>
  <c r="X262" i="6"/>
  <c r="S262" i="6"/>
  <c r="F262" i="6"/>
  <c r="G268" i="6" s="1"/>
  <c r="V268" i="6" s="1"/>
  <c r="X261" i="6"/>
  <c r="S261" i="6"/>
  <c r="F261" i="6"/>
  <c r="X260" i="6"/>
  <c r="S260" i="6"/>
  <c r="F260" i="6"/>
  <c r="X259" i="6"/>
  <c r="S259" i="6"/>
  <c r="T265" i="6" s="1"/>
  <c r="F259" i="6"/>
  <c r="X258" i="6"/>
  <c r="F258" i="6"/>
  <c r="X257" i="6"/>
  <c r="S257" i="6"/>
  <c r="F257" i="6"/>
  <c r="X256" i="6"/>
  <c r="S256" i="6"/>
  <c r="T261" i="6" s="1"/>
  <c r="F256" i="6"/>
  <c r="X255" i="6"/>
  <c r="S255" i="6"/>
  <c r="F255" i="6"/>
  <c r="G261" i="6" s="1"/>
  <c r="V261" i="6" s="1"/>
  <c r="X254" i="6"/>
  <c r="S254" i="6"/>
  <c r="F254" i="6"/>
  <c r="X253" i="6"/>
  <c r="S253" i="6"/>
  <c r="F253" i="6"/>
  <c r="X252" i="6"/>
  <c r="S252" i="6"/>
  <c r="T258" i="6" s="1"/>
  <c r="F252" i="6"/>
  <c r="X251" i="6"/>
  <c r="F251" i="6"/>
  <c r="X250" i="6"/>
  <c r="S250" i="6"/>
  <c r="F250" i="6"/>
  <c r="X249" i="6"/>
  <c r="S249" i="6"/>
  <c r="T254" i="6" s="1"/>
  <c r="F249" i="6"/>
  <c r="X248" i="6"/>
  <c r="S248" i="6"/>
  <c r="F248" i="6"/>
  <c r="G254" i="6" s="1"/>
  <c r="V254" i="6" s="1"/>
  <c r="X247" i="6"/>
  <c r="S247" i="6"/>
  <c r="F247" i="6"/>
  <c r="X246" i="6"/>
  <c r="S246" i="6"/>
  <c r="F246" i="6"/>
  <c r="X245" i="6"/>
  <c r="S245" i="6"/>
  <c r="T251" i="6" s="1"/>
  <c r="F245" i="6"/>
  <c r="X244" i="6"/>
  <c r="F244" i="6"/>
  <c r="X243" i="6"/>
  <c r="S243" i="6"/>
  <c r="F243" i="6"/>
  <c r="X242" i="6"/>
  <c r="S242" i="6"/>
  <c r="T247" i="6" s="1"/>
  <c r="F242" i="6"/>
  <c r="X241" i="6"/>
  <c r="S241" i="6"/>
  <c r="F241" i="6"/>
  <c r="G247" i="6" s="1"/>
  <c r="V247" i="6" s="1"/>
  <c r="X240" i="6"/>
  <c r="S240" i="6"/>
  <c r="F240" i="6"/>
  <c r="X239" i="6"/>
  <c r="S239" i="6"/>
  <c r="F239" i="6"/>
  <c r="X238" i="6"/>
  <c r="S238" i="6"/>
  <c r="T244" i="6" s="1"/>
  <c r="F238" i="6"/>
  <c r="X237" i="6"/>
  <c r="F237" i="6"/>
  <c r="X236" i="6"/>
  <c r="S236" i="6"/>
  <c r="F236" i="6"/>
  <c r="X235" i="6"/>
  <c r="S235" i="6"/>
  <c r="T240" i="6" s="1"/>
  <c r="F235" i="6"/>
  <c r="X234" i="6"/>
  <c r="S234" i="6"/>
  <c r="F234" i="6"/>
  <c r="G240" i="6" s="1"/>
  <c r="V240" i="6" s="1"/>
  <c r="X233" i="6"/>
  <c r="S233" i="6"/>
  <c r="F233" i="6"/>
  <c r="X232" i="6"/>
  <c r="S232" i="6"/>
  <c r="F232" i="6"/>
  <c r="X231" i="6"/>
  <c r="S231" i="6"/>
  <c r="T237" i="6" s="1"/>
  <c r="F231" i="6"/>
  <c r="X230" i="6"/>
  <c r="F230" i="6"/>
  <c r="X229" i="6"/>
  <c r="S229" i="6"/>
  <c r="F229" i="6"/>
  <c r="X228" i="6"/>
  <c r="S228" i="6"/>
  <c r="T233" i="6" s="1"/>
  <c r="F228" i="6"/>
  <c r="X227" i="6"/>
  <c r="S227" i="6"/>
  <c r="F227" i="6"/>
  <c r="G233" i="6" s="1"/>
  <c r="V233" i="6" s="1"/>
  <c r="X226" i="6"/>
  <c r="S226" i="6"/>
  <c r="F226" i="6"/>
  <c r="X225" i="6"/>
  <c r="S225" i="6"/>
  <c r="F225" i="6"/>
  <c r="X224" i="6"/>
  <c r="S224" i="6"/>
  <c r="T230" i="6" s="1"/>
  <c r="F224" i="6"/>
  <c r="X223" i="6"/>
  <c r="F223" i="6"/>
  <c r="X222" i="6"/>
  <c r="S222" i="6"/>
  <c r="F222" i="6"/>
  <c r="X221" i="6"/>
  <c r="S221" i="6"/>
  <c r="T226" i="6" s="1"/>
  <c r="F221" i="6"/>
  <c r="X220" i="6"/>
  <c r="S220" i="6"/>
  <c r="F220" i="6"/>
  <c r="G226" i="6" s="1"/>
  <c r="V226" i="6" s="1"/>
  <c r="X219" i="6"/>
  <c r="S219" i="6"/>
  <c r="F219" i="6"/>
  <c r="X218" i="6"/>
  <c r="S218" i="6"/>
  <c r="F218" i="6"/>
  <c r="X217" i="6"/>
  <c r="S217" i="6"/>
  <c r="T223" i="6" s="1"/>
  <c r="F217" i="6"/>
  <c r="X216" i="6"/>
  <c r="F216" i="6"/>
  <c r="X215" i="6"/>
  <c r="S215" i="6"/>
  <c r="F215" i="6"/>
  <c r="X214" i="6"/>
  <c r="S214" i="6"/>
  <c r="T219" i="6" s="1"/>
  <c r="F214" i="6"/>
  <c r="X213" i="6"/>
  <c r="S213" i="6"/>
  <c r="F213" i="6"/>
  <c r="G219" i="6" s="1"/>
  <c r="V219" i="6" s="1"/>
  <c r="X212" i="6"/>
  <c r="S212" i="6"/>
  <c r="F212" i="6"/>
  <c r="X211" i="6"/>
  <c r="S211" i="6"/>
  <c r="F211" i="6"/>
  <c r="X210" i="6"/>
  <c r="S210" i="6"/>
  <c r="T216" i="6" s="1"/>
  <c r="F210" i="6"/>
  <c r="X209" i="6"/>
  <c r="F209" i="6"/>
  <c r="X208" i="6"/>
  <c r="S208" i="6"/>
  <c r="F208" i="6"/>
  <c r="X207" i="6"/>
  <c r="S207" i="6"/>
  <c r="T212" i="6" s="1"/>
  <c r="F207" i="6"/>
  <c r="X206" i="6"/>
  <c r="S206" i="6"/>
  <c r="F206" i="6"/>
  <c r="G212" i="6" s="1"/>
  <c r="V212" i="6" s="1"/>
  <c r="X205" i="6"/>
  <c r="S205" i="6"/>
  <c r="F205" i="6"/>
  <c r="X204" i="6"/>
  <c r="S204" i="6"/>
  <c r="F204" i="6"/>
  <c r="X203" i="6"/>
  <c r="S203" i="6"/>
  <c r="T209" i="6" s="1"/>
  <c r="F203" i="6"/>
  <c r="X202" i="6"/>
  <c r="F202" i="6"/>
  <c r="X201" i="6"/>
  <c r="S201" i="6"/>
  <c r="F201" i="6"/>
  <c r="X200" i="6"/>
  <c r="S200" i="6"/>
  <c r="T205" i="6" s="1"/>
  <c r="F200" i="6"/>
  <c r="X199" i="6"/>
  <c r="S199" i="6"/>
  <c r="F199" i="6"/>
  <c r="G205" i="6" s="1"/>
  <c r="V205" i="6" s="1"/>
  <c r="X198" i="6"/>
  <c r="S198" i="6"/>
  <c r="F198" i="6"/>
  <c r="X197" i="6"/>
  <c r="S197" i="6"/>
  <c r="F197" i="6"/>
  <c r="X196" i="6"/>
  <c r="S196" i="6"/>
  <c r="R196" i="6" s="1"/>
  <c r="R197" i="6" s="1"/>
  <c r="R198" i="6" s="1"/>
  <c r="R199" i="6" s="1"/>
  <c r="R200" i="6" s="1"/>
  <c r="R201" i="6" s="1"/>
  <c r="R202" i="6" s="1"/>
  <c r="R203" i="6" s="1"/>
  <c r="R204" i="6" s="1"/>
  <c r="R205" i="6" s="1"/>
  <c r="R206" i="6" s="1"/>
  <c r="R207" i="6" s="1"/>
  <c r="R208" i="6" s="1"/>
  <c r="R209" i="6" s="1"/>
  <c r="R210" i="6" s="1"/>
  <c r="R211" i="6" s="1"/>
  <c r="R212" i="6" s="1"/>
  <c r="R213" i="6" s="1"/>
  <c r="R214" i="6" s="1"/>
  <c r="R215" i="6" s="1"/>
  <c r="R216" i="6" s="1"/>
  <c r="R217" i="6" s="1"/>
  <c r="R218" i="6" s="1"/>
  <c r="R219" i="6" s="1"/>
  <c r="R220" i="6" s="1"/>
  <c r="R221" i="6" s="1"/>
  <c r="R222" i="6" s="1"/>
  <c r="R223" i="6" s="1"/>
  <c r="R224" i="6" s="1"/>
  <c r="R225" i="6" s="1"/>
  <c r="R226" i="6" s="1"/>
  <c r="R227" i="6" s="1"/>
  <c r="R228" i="6" s="1"/>
  <c r="R229" i="6" s="1"/>
  <c r="R230" i="6" s="1"/>
  <c r="R231" i="6" s="1"/>
  <c r="R232" i="6" s="1"/>
  <c r="R233" i="6" s="1"/>
  <c r="R234" i="6" s="1"/>
  <c r="R235" i="6" s="1"/>
  <c r="R236" i="6" s="1"/>
  <c r="R237" i="6" s="1"/>
  <c r="R238" i="6" s="1"/>
  <c r="R239" i="6" s="1"/>
  <c r="R240" i="6" s="1"/>
  <c r="R241" i="6" s="1"/>
  <c r="R242" i="6" s="1"/>
  <c r="R243" i="6" s="1"/>
  <c r="R244" i="6" s="1"/>
  <c r="R245" i="6" s="1"/>
  <c r="R246" i="6" s="1"/>
  <c r="R247" i="6" s="1"/>
  <c r="R248" i="6" s="1"/>
  <c r="R249" i="6" s="1"/>
  <c r="R250" i="6" s="1"/>
  <c r="R251" i="6" s="1"/>
  <c r="R252" i="6" s="1"/>
  <c r="R253" i="6" s="1"/>
  <c r="R254" i="6" s="1"/>
  <c r="R255" i="6" s="1"/>
  <c r="R256" i="6" s="1"/>
  <c r="R257" i="6" s="1"/>
  <c r="R258" i="6" s="1"/>
  <c r="R259" i="6" s="1"/>
  <c r="R260" i="6" s="1"/>
  <c r="R261" i="6" s="1"/>
  <c r="R262" i="6" s="1"/>
  <c r="R263" i="6" s="1"/>
  <c r="R264" i="6" s="1"/>
  <c r="R265" i="6" s="1"/>
  <c r="R266" i="6" s="1"/>
  <c r="R267" i="6" s="1"/>
  <c r="R268" i="6" s="1"/>
  <c r="R269" i="6" s="1"/>
  <c r="R270" i="6" s="1"/>
  <c r="R271" i="6" s="1"/>
  <c r="R272" i="6" s="1"/>
  <c r="R273" i="6" s="1"/>
  <c r="R274" i="6" s="1"/>
  <c r="R275" i="6" s="1"/>
  <c r="R276" i="6" s="1"/>
  <c r="R277" i="6" s="1"/>
  <c r="R278" i="6" s="1"/>
  <c r="R279" i="6" s="1"/>
  <c r="R280" i="6" s="1"/>
  <c r="R281" i="6" s="1"/>
  <c r="R282" i="6" s="1"/>
  <c r="R283" i="6" s="1"/>
  <c r="R284" i="6" s="1"/>
  <c r="R285" i="6" s="1"/>
  <c r="R286" i="6" s="1"/>
  <c r="R287" i="6" s="1"/>
  <c r="R288" i="6" s="1"/>
  <c r="R289" i="6" s="1"/>
  <c r="R290" i="6" s="1"/>
  <c r="R291" i="6" s="1"/>
  <c r="R292" i="6" s="1"/>
  <c r="R293" i="6" s="1"/>
  <c r="R294" i="6" s="1"/>
  <c r="R295" i="6" s="1"/>
  <c r="R296" i="6" s="1"/>
  <c r="R297" i="6" s="1"/>
  <c r="R298" i="6" s="1"/>
  <c r="R299" i="6" s="1"/>
  <c r="R300" i="6" s="1"/>
  <c r="R301" i="6" s="1"/>
  <c r="R302" i="6" s="1"/>
  <c r="R303" i="6" s="1"/>
  <c r="R304" i="6" s="1"/>
  <c r="R305" i="6" s="1"/>
  <c r="R306" i="6" s="1"/>
  <c r="F196" i="6"/>
  <c r="X195" i="6"/>
  <c r="R195" i="6"/>
  <c r="F195" i="6"/>
  <c r="X194" i="6"/>
  <c r="S194" i="6"/>
  <c r="F194" i="6"/>
  <c r="X193" i="6"/>
  <c r="S193" i="6"/>
  <c r="F193" i="6"/>
  <c r="X192" i="6"/>
  <c r="S192" i="6"/>
  <c r="F192" i="6"/>
  <c r="X191" i="6"/>
  <c r="S191" i="6"/>
  <c r="F191" i="6"/>
  <c r="X190" i="6"/>
  <c r="S190" i="6"/>
  <c r="F190" i="6"/>
  <c r="X189" i="6"/>
  <c r="S189" i="6"/>
  <c r="T195" i="6" s="1"/>
  <c r="F189" i="6"/>
  <c r="X188" i="6"/>
  <c r="F188" i="6"/>
  <c r="X187" i="6"/>
  <c r="S187" i="6"/>
  <c r="F187" i="6"/>
  <c r="X186" i="6"/>
  <c r="S186" i="6"/>
  <c r="T192" i="6" s="1"/>
  <c r="F186" i="6"/>
  <c r="X185" i="6"/>
  <c r="S185" i="6"/>
  <c r="F185" i="6"/>
  <c r="G191" i="6" s="1"/>
  <c r="X184" i="6"/>
  <c r="S184" i="6"/>
  <c r="F184" i="6"/>
  <c r="X183" i="6"/>
  <c r="S183" i="6"/>
  <c r="F183" i="6"/>
  <c r="X182" i="6"/>
  <c r="S182" i="6"/>
  <c r="T187" i="6" s="1"/>
  <c r="F182" i="6"/>
  <c r="X181" i="6"/>
  <c r="F181" i="6"/>
  <c r="X180" i="6"/>
  <c r="S180" i="6"/>
  <c r="F180" i="6"/>
  <c r="X179" i="6"/>
  <c r="S179" i="6"/>
  <c r="F179" i="6"/>
  <c r="X178" i="6"/>
  <c r="S178" i="6"/>
  <c r="T184" i="6" s="1"/>
  <c r="F178" i="6"/>
  <c r="X177" i="6"/>
  <c r="S177" i="6"/>
  <c r="F177" i="6"/>
  <c r="G183" i="6" s="1"/>
  <c r="X176" i="6"/>
  <c r="S176" i="6"/>
  <c r="F176" i="6"/>
  <c r="X175" i="6"/>
  <c r="S175" i="6"/>
  <c r="F175" i="6"/>
  <c r="X174" i="6"/>
  <c r="F174" i="6"/>
  <c r="X173" i="6"/>
  <c r="S173" i="6"/>
  <c r="F173" i="6"/>
  <c r="X172" i="6"/>
  <c r="S172" i="6"/>
  <c r="F172" i="6"/>
  <c r="G178" i="6" s="1"/>
  <c r="X171" i="6"/>
  <c r="S171" i="6"/>
  <c r="T177" i="6" s="1"/>
  <c r="F171" i="6"/>
  <c r="X170" i="6"/>
  <c r="S170" i="6"/>
  <c r="F170" i="6"/>
  <c r="X169" i="6"/>
  <c r="S169" i="6"/>
  <c r="T175" i="6" s="1"/>
  <c r="F169" i="6"/>
  <c r="X168" i="6"/>
  <c r="S168" i="6"/>
  <c r="F168" i="6"/>
  <c r="G174" i="6" s="1"/>
  <c r="X167" i="6"/>
  <c r="S167" i="6"/>
  <c r="F167" i="6"/>
  <c r="X166" i="6"/>
  <c r="F166" i="6"/>
  <c r="X165" i="6"/>
  <c r="S165" i="6"/>
  <c r="F165" i="6"/>
  <c r="X164" i="6"/>
  <c r="S164" i="6"/>
  <c r="F164" i="6"/>
  <c r="B164" i="6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 s="1"/>
  <c r="B309" i="6" s="1"/>
  <c r="B310" i="6" s="1"/>
  <c r="B311" i="6" s="1"/>
  <c r="B312" i="6" s="1"/>
  <c r="B313" i="6" s="1"/>
  <c r="B314" i="6" s="1"/>
  <c r="X163" i="6"/>
  <c r="S163" i="6"/>
  <c r="F163" i="6"/>
  <c r="X162" i="6"/>
  <c r="S162" i="6"/>
  <c r="F162" i="6"/>
  <c r="X161" i="6"/>
  <c r="S161" i="6"/>
  <c r="F161" i="6"/>
  <c r="X160" i="6"/>
  <c r="F160" i="6"/>
  <c r="X159" i="6"/>
  <c r="S159" i="6"/>
  <c r="F159" i="6"/>
  <c r="X158" i="6"/>
  <c r="S158" i="6"/>
  <c r="T164" i="6" s="1"/>
  <c r="F158" i="6"/>
  <c r="X157" i="6"/>
  <c r="S157" i="6"/>
  <c r="F157" i="6"/>
  <c r="X156" i="6"/>
  <c r="S156" i="6"/>
  <c r="T162" i="6" s="1"/>
  <c r="F156" i="6"/>
  <c r="X155" i="6"/>
  <c r="S155" i="6"/>
  <c r="F155" i="6"/>
  <c r="G161" i="6" s="1"/>
  <c r="X154" i="6"/>
  <c r="S154" i="6"/>
  <c r="F154" i="6"/>
  <c r="G160" i="6" s="1"/>
  <c r="X153" i="6"/>
  <c r="F153" i="6"/>
  <c r="X152" i="6"/>
  <c r="S152" i="6"/>
  <c r="F152" i="6"/>
  <c r="X151" i="6"/>
  <c r="S151" i="6"/>
  <c r="T157" i="6" s="1"/>
  <c r="F151" i="6"/>
  <c r="X150" i="6"/>
  <c r="S150" i="6"/>
  <c r="T156" i="6" s="1"/>
  <c r="F150" i="6"/>
  <c r="G156" i="6" s="1"/>
  <c r="X149" i="6"/>
  <c r="S149" i="6"/>
  <c r="F149" i="6"/>
  <c r="G155" i="6" s="1"/>
  <c r="X148" i="6"/>
  <c r="S148" i="6"/>
  <c r="F148" i="6"/>
  <c r="X147" i="6"/>
  <c r="S147" i="6"/>
  <c r="F147" i="6"/>
  <c r="X146" i="6"/>
  <c r="F146" i="6"/>
  <c r="X145" i="6"/>
  <c r="S145" i="6"/>
  <c r="F145" i="6"/>
  <c r="X144" i="6"/>
  <c r="S144" i="6"/>
  <c r="F144" i="6"/>
  <c r="X143" i="6"/>
  <c r="S143" i="6"/>
  <c r="T149" i="6" s="1"/>
  <c r="F143" i="6"/>
  <c r="X142" i="6"/>
  <c r="S142" i="6"/>
  <c r="F142" i="6"/>
  <c r="X141" i="6"/>
  <c r="S141" i="6"/>
  <c r="F141" i="6"/>
  <c r="X140" i="6"/>
  <c r="F140" i="6"/>
  <c r="X139" i="6"/>
  <c r="F139" i="6"/>
  <c r="X138" i="6"/>
  <c r="S138" i="6"/>
  <c r="F138" i="6"/>
  <c r="X137" i="6"/>
  <c r="S137" i="6"/>
  <c r="T143" i="6" s="1"/>
  <c r="F137" i="6"/>
  <c r="X136" i="6"/>
  <c r="S136" i="6"/>
  <c r="F136" i="6"/>
  <c r="G142" i="6" s="1"/>
  <c r="X135" i="6"/>
  <c r="S135" i="6"/>
  <c r="F135" i="6"/>
  <c r="X134" i="6"/>
  <c r="F134" i="6"/>
  <c r="X133" i="6"/>
  <c r="S133" i="6"/>
  <c r="F133" i="6"/>
  <c r="X132" i="6"/>
  <c r="S132" i="6"/>
  <c r="F132" i="6"/>
  <c r="X131" i="6"/>
  <c r="S131" i="6"/>
  <c r="T137" i="6" s="1"/>
  <c r="F131" i="6"/>
  <c r="X130" i="6"/>
  <c r="S130" i="6"/>
  <c r="F130" i="6"/>
  <c r="G136" i="6" s="1"/>
  <c r="X129" i="6"/>
  <c r="S129" i="6"/>
  <c r="F129" i="6"/>
  <c r="X128" i="6"/>
  <c r="S128" i="6"/>
  <c r="T134" i="6" s="1"/>
  <c r="F128" i="6"/>
  <c r="X127" i="6"/>
  <c r="S127" i="6"/>
  <c r="T133" i="6" s="1"/>
  <c r="F127" i="6"/>
  <c r="X126" i="6"/>
  <c r="S126" i="6"/>
  <c r="F126" i="6"/>
  <c r="G132" i="6" s="1"/>
  <c r="X125" i="6"/>
  <c r="F125" i="6"/>
  <c r="X124" i="6"/>
  <c r="S124" i="6"/>
  <c r="T130" i="6" s="1"/>
  <c r="F124" i="6"/>
  <c r="X123" i="6"/>
  <c r="S123" i="6"/>
  <c r="F123" i="6"/>
  <c r="X122" i="6"/>
  <c r="S122" i="6"/>
  <c r="F122" i="6"/>
  <c r="X121" i="6"/>
  <c r="S121" i="6"/>
  <c r="F121" i="6"/>
  <c r="X120" i="6"/>
  <c r="F120" i="6"/>
  <c r="X119" i="6"/>
  <c r="S119" i="6"/>
  <c r="F119" i="6"/>
  <c r="X118" i="6"/>
  <c r="S118" i="6"/>
  <c r="T124" i="6" s="1"/>
  <c r="F118" i="6"/>
  <c r="X117" i="6"/>
  <c r="S117" i="6"/>
  <c r="F117" i="6"/>
  <c r="X116" i="6"/>
  <c r="S116" i="6"/>
  <c r="T122" i="6" s="1"/>
  <c r="F116" i="6"/>
  <c r="G122" i="6" s="1"/>
  <c r="X115" i="6"/>
  <c r="S115" i="6"/>
  <c r="F115" i="6"/>
  <c r="G121" i="6" s="1"/>
  <c r="X114" i="6"/>
  <c r="S114" i="6"/>
  <c r="F114" i="6"/>
  <c r="X113" i="6"/>
  <c r="S113" i="6"/>
  <c r="F113" i="6"/>
  <c r="X112" i="6"/>
  <c r="S112" i="6"/>
  <c r="T117" i="6" s="1"/>
  <c r="F112" i="6"/>
  <c r="G118" i="6" s="1"/>
  <c r="X111" i="6"/>
  <c r="F111" i="6"/>
  <c r="X110" i="6"/>
  <c r="S110" i="6"/>
  <c r="F110" i="6"/>
  <c r="X109" i="6"/>
  <c r="S109" i="6"/>
  <c r="T115" i="6" s="1"/>
  <c r="F109" i="6"/>
  <c r="X108" i="6"/>
  <c r="S108" i="6"/>
  <c r="F108" i="6"/>
  <c r="G114" i="6" s="1"/>
  <c r="X107" i="6"/>
  <c r="S107" i="6"/>
  <c r="F107" i="6"/>
  <c r="X106" i="6"/>
  <c r="S106" i="6"/>
  <c r="F106" i="6"/>
  <c r="X105" i="6"/>
  <c r="S105" i="6"/>
  <c r="T110" i="6" s="1"/>
  <c r="F105" i="6"/>
  <c r="X104" i="6"/>
  <c r="F104" i="6"/>
  <c r="G110" i="6" s="1"/>
  <c r="V110" i="6" s="1"/>
  <c r="X103" i="6"/>
  <c r="S103" i="6"/>
  <c r="F103" i="6"/>
  <c r="G109" i="6" s="1"/>
  <c r="X102" i="6"/>
  <c r="S102" i="6"/>
  <c r="F102" i="6"/>
  <c r="X101" i="6"/>
  <c r="S101" i="6"/>
  <c r="F101" i="6"/>
  <c r="X100" i="6"/>
  <c r="S100" i="6"/>
  <c r="T106" i="6" s="1"/>
  <c r="F100" i="6"/>
  <c r="X99" i="6"/>
  <c r="S99" i="6"/>
  <c r="F99" i="6"/>
  <c r="G105" i="6" s="1"/>
  <c r="X98" i="6"/>
  <c r="S98" i="6"/>
  <c r="F98" i="6"/>
  <c r="G104" i="6" s="1"/>
  <c r="X97" i="6"/>
  <c r="F97" i="6"/>
  <c r="X96" i="6"/>
  <c r="S96" i="6"/>
  <c r="F96" i="6"/>
  <c r="X95" i="6"/>
  <c r="S95" i="6"/>
  <c r="F95" i="6"/>
  <c r="X94" i="6"/>
  <c r="S94" i="6"/>
  <c r="F94" i="6"/>
  <c r="X93" i="6"/>
  <c r="S93" i="6"/>
  <c r="T99" i="6" s="1"/>
  <c r="F93" i="6"/>
  <c r="X92" i="6"/>
  <c r="S92" i="6"/>
  <c r="F92" i="6"/>
  <c r="X91" i="6"/>
  <c r="S91" i="6"/>
  <c r="F91" i="6"/>
  <c r="X90" i="6"/>
  <c r="F90" i="6"/>
  <c r="X89" i="6"/>
  <c r="S89" i="6"/>
  <c r="F89" i="6"/>
  <c r="G95" i="6" s="1"/>
  <c r="X88" i="6"/>
  <c r="S88" i="6"/>
  <c r="F88" i="6"/>
  <c r="X87" i="6"/>
  <c r="S87" i="6"/>
  <c r="F87" i="6"/>
  <c r="X86" i="6"/>
  <c r="S86" i="6"/>
  <c r="T92" i="6" s="1"/>
  <c r="F86" i="6"/>
  <c r="X85" i="6"/>
  <c r="S85" i="6"/>
  <c r="F85" i="6"/>
  <c r="G91" i="6" s="1"/>
  <c r="X84" i="6"/>
  <c r="F84" i="6"/>
  <c r="X83" i="6"/>
  <c r="S83" i="6"/>
  <c r="T89" i="6" s="1"/>
  <c r="F83" i="6"/>
  <c r="X82" i="6"/>
  <c r="S82" i="6"/>
  <c r="F82" i="6"/>
  <c r="G88" i="6" s="1"/>
  <c r="X81" i="6"/>
  <c r="S81" i="6"/>
  <c r="F81" i="6"/>
  <c r="X80" i="6"/>
  <c r="S80" i="6"/>
  <c r="F80" i="6"/>
  <c r="X79" i="6"/>
  <c r="S79" i="6"/>
  <c r="T85" i="6" s="1"/>
  <c r="F79" i="6"/>
  <c r="X78" i="6"/>
  <c r="S78" i="6"/>
  <c r="F78" i="6"/>
  <c r="G84" i="6" s="1"/>
  <c r="X77" i="6"/>
  <c r="F77" i="6"/>
  <c r="X76" i="6"/>
  <c r="T76" i="6"/>
  <c r="S76" i="6"/>
  <c r="F76" i="6"/>
  <c r="X75" i="6"/>
  <c r="T75" i="6"/>
  <c r="S75" i="6"/>
  <c r="F75" i="6"/>
  <c r="X74" i="6"/>
  <c r="S74" i="6"/>
  <c r="F74" i="6"/>
  <c r="X73" i="6"/>
  <c r="S73" i="6"/>
  <c r="F73" i="6"/>
  <c r="X72" i="6"/>
  <c r="S72" i="6"/>
  <c r="T78" i="6" s="1"/>
  <c r="F72" i="6"/>
  <c r="X71" i="6"/>
  <c r="F71" i="6"/>
  <c r="X70" i="6"/>
  <c r="F70" i="6"/>
  <c r="X69" i="6"/>
  <c r="S69" i="6"/>
  <c r="F69" i="6"/>
  <c r="X68" i="6"/>
  <c r="S68" i="6"/>
  <c r="T74" i="6" s="1"/>
  <c r="F68" i="6"/>
  <c r="X67" i="6"/>
  <c r="S67" i="6"/>
  <c r="F67" i="6"/>
  <c r="X66" i="6"/>
  <c r="S66" i="6"/>
  <c r="F66" i="6"/>
  <c r="X65" i="6"/>
  <c r="S65" i="6"/>
  <c r="F65" i="6"/>
  <c r="X64" i="6"/>
  <c r="F64" i="6"/>
  <c r="G70" i="6" s="1"/>
  <c r="X63" i="6"/>
  <c r="S63" i="6"/>
  <c r="F63" i="6"/>
  <c r="X62" i="6"/>
  <c r="S62" i="6"/>
  <c r="F62" i="6"/>
  <c r="X61" i="6"/>
  <c r="S61" i="6"/>
  <c r="T67" i="6" s="1"/>
  <c r="F61" i="6"/>
  <c r="X60" i="6"/>
  <c r="S60" i="6"/>
  <c r="T66" i="6" s="1"/>
  <c r="F60" i="6"/>
  <c r="X59" i="6"/>
  <c r="S59" i="6"/>
  <c r="F59" i="6"/>
  <c r="G65" i="6" s="1"/>
  <c r="X58" i="6"/>
  <c r="S58" i="6"/>
  <c r="F58" i="6"/>
  <c r="X57" i="6"/>
  <c r="S57" i="6"/>
  <c r="F57" i="6"/>
  <c r="X56" i="6"/>
  <c r="S56" i="6"/>
  <c r="T62" i="6" s="1"/>
  <c r="F56" i="6"/>
  <c r="X55" i="6"/>
  <c r="F55" i="6"/>
  <c r="G61" i="6" s="1"/>
  <c r="X54" i="6"/>
  <c r="S54" i="6"/>
  <c r="F54" i="6"/>
  <c r="X53" i="6"/>
  <c r="S53" i="6"/>
  <c r="F53" i="6"/>
  <c r="X52" i="6"/>
  <c r="S52" i="6"/>
  <c r="F52" i="6"/>
  <c r="X51" i="6"/>
  <c r="S51" i="6"/>
  <c r="F51" i="6"/>
  <c r="X50" i="6"/>
  <c r="S50" i="6"/>
  <c r="F50" i="6"/>
  <c r="G56" i="6" s="1"/>
  <c r="X49" i="6"/>
  <c r="F49" i="6"/>
  <c r="G55" i="6" s="1"/>
  <c r="X48" i="6"/>
  <c r="S48" i="6"/>
  <c r="T54" i="6" s="1"/>
  <c r="F48" i="6"/>
  <c r="X47" i="6"/>
  <c r="S47" i="6"/>
  <c r="F47" i="6"/>
  <c r="X46" i="6"/>
  <c r="S46" i="6"/>
  <c r="F46" i="6"/>
  <c r="X45" i="6"/>
  <c r="S45" i="6"/>
  <c r="F45" i="6"/>
  <c r="X44" i="6"/>
  <c r="S44" i="6"/>
  <c r="F44" i="6"/>
  <c r="X43" i="6"/>
  <c r="S43" i="6"/>
  <c r="F43" i="6"/>
  <c r="X42" i="6"/>
  <c r="F42" i="6"/>
  <c r="X41" i="6"/>
  <c r="T41" i="6"/>
  <c r="S41" i="6"/>
  <c r="F41" i="6"/>
  <c r="X40" i="6"/>
  <c r="T40" i="6"/>
  <c r="Q40" i="6"/>
  <c r="Q41" i="6" s="1"/>
  <c r="F40" i="6"/>
  <c r="G40" i="6" s="1"/>
  <c r="X39" i="6"/>
  <c r="V39" i="6"/>
  <c r="T39" i="6"/>
  <c r="G39" i="6"/>
  <c r="X38" i="6"/>
  <c r="T38" i="6"/>
  <c r="G38" i="6"/>
  <c r="X37" i="6"/>
  <c r="V37" i="6"/>
  <c r="T37" i="6"/>
  <c r="G37" i="6"/>
  <c r="X36" i="6"/>
  <c r="T36" i="6"/>
  <c r="G36" i="6"/>
  <c r="X35" i="6"/>
  <c r="V35" i="6"/>
  <c r="T35" i="6"/>
  <c r="G35" i="6"/>
  <c r="X34" i="6"/>
  <c r="T34" i="6"/>
  <c r="G34" i="6"/>
  <c r="X33" i="6"/>
  <c r="T33" i="6"/>
  <c r="I33" i="6"/>
  <c r="I34" i="6" s="1"/>
  <c r="I35" i="6" s="1"/>
  <c r="I36" i="6" s="1"/>
  <c r="I37" i="6" s="1"/>
  <c r="I38" i="6" s="1"/>
  <c r="I39" i="6" s="1"/>
  <c r="I40" i="6" s="1"/>
  <c r="I41" i="6" s="1"/>
  <c r="I42" i="6" s="1"/>
  <c r="V33" i="6"/>
  <c r="X32" i="6"/>
  <c r="T32" i="6"/>
  <c r="X31" i="6"/>
  <c r="X30" i="6"/>
  <c r="X29" i="6"/>
  <c r="X28" i="6"/>
  <c r="X27" i="6"/>
  <c r="X26" i="6"/>
  <c r="X25" i="6"/>
  <c r="X24" i="6"/>
  <c r="X23" i="6"/>
  <c r="X22" i="6"/>
  <c r="X21" i="6"/>
  <c r="X20" i="6"/>
  <c r="X19" i="6"/>
  <c r="X18" i="6"/>
  <c r="X17" i="6"/>
  <c r="X16" i="6"/>
  <c r="X15" i="6"/>
  <c r="X14" i="6"/>
  <c r="X13" i="6"/>
  <c r="X12" i="6"/>
  <c r="X11" i="6"/>
  <c r="V313" i="5"/>
  <c r="V312" i="5"/>
  <c r="V311" i="5"/>
  <c r="N311" i="5"/>
  <c r="F311" i="5"/>
  <c r="V310" i="5"/>
  <c r="N310" i="5"/>
  <c r="F310" i="5"/>
  <c r="V309" i="5"/>
  <c r="N309" i="5"/>
  <c r="F309" i="5"/>
  <c r="V308" i="5"/>
  <c r="N308" i="5"/>
  <c r="F308" i="5"/>
  <c r="V307" i="5"/>
  <c r="N307" i="5"/>
  <c r="F307" i="5"/>
  <c r="V306" i="5"/>
  <c r="N306" i="5"/>
  <c r="F306" i="5"/>
  <c r="V305" i="5"/>
  <c r="N305" i="5"/>
  <c r="F305" i="5"/>
  <c r="V304" i="5"/>
  <c r="N304" i="5"/>
  <c r="F304" i="5"/>
  <c r="K310" i="5" s="1"/>
  <c r="V303" i="5"/>
  <c r="N303" i="5"/>
  <c r="F303" i="5"/>
  <c r="V302" i="5"/>
  <c r="N302" i="5"/>
  <c r="F302" i="5"/>
  <c r="V301" i="5"/>
  <c r="N301" i="5"/>
  <c r="F301" i="5"/>
  <c r="V300" i="5"/>
  <c r="N300" i="5"/>
  <c r="F300" i="5"/>
  <c r="K306" i="5" s="1"/>
  <c r="V299" i="5"/>
  <c r="N299" i="5"/>
  <c r="Q299" i="5" s="1"/>
  <c r="F299" i="5"/>
  <c r="V298" i="5"/>
  <c r="N298" i="5"/>
  <c r="F298" i="5"/>
  <c r="V297" i="5"/>
  <c r="N297" i="5"/>
  <c r="Q297" i="5" s="1"/>
  <c r="F297" i="5"/>
  <c r="V296" i="5"/>
  <c r="N296" i="5"/>
  <c r="K296" i="5"/>
  <c r="F296" i="5"/>
  <c r="V295" i="5"/>
  <c r="N295" i="5"/>
  <c r="Q295" i="5" s="1"/>
  <c r="F295" i="5"/>
  <c r="V294" i="5"/>
  <c r="N294" i="5"/>
  <c r="K294" i="5"/>
  <c r="F294" i="5"/>
  <c r="V293" i="5"/>
  <c r="N293" i="5"/>
  <c r="Q293" i="5" s="1"/>
  <c r="F293" i="5"/>
  <c r="V292" i="5"/>
  <c r="N292" i="5"/>
  <c r="K292" i="5"/>
  <c r="F292" i="5"/>
  <c r="G298" i="5" s="1"/>
  <c r="V291" i="5"/>
  <c r="N291" i="5"/>
  <c r="Q291" i="5" s="1"/>
  <c r="F291" i="5"/>
  <c r="V290" i="5"/>
  <c r="N290" i="5"/>
  <c r="K290" i="5"/>
  <c r="F290" i="5"/>
  <c r="G296" i="5" s="1"/>
  <c r="V289" i="5"/>
  <c r="N289" i="5"/>
  <c r="Q289" i="5" s="1"/>
  <c r="F289" i="5"/>
  <c r="V288" i="5"/>
  <c r="N288" i="5"/>
  <c r="K288" i="5"/>
  <c r="F288" i="5"/>
  <c r="G294" i="5" s="1"/>
  <c r="V287" i="5"/>
  <c r="N287" i="5"/>
  <c r="Q287" i="5" s="1"/>
  <c r="F287" i="5"/>
  <c r="V286" i="5"/>
  <c r="N286" i="5"/>
  <c r="F286" i="5"/>
  <c r="G292" i="5" s="1"/>
  <c r="V285" i="5"/>
  <c r="N285" i="5"/>
  <c r="Q285" i="5" s="1"/>
  <c r="F285" i="5"/>
  <c r="V284" i="5"/>
  <c r="N284" i="5"/>
  <c r="F284" i="5"/>
  <c r="G290" i="5" s="1"/>
  <c r="V283" i="5"/>
  <c r="N283" i="5"/>
  <c r="Q283" i="5" s="1"/>
  <c r="F283" i="5"/>
  <c r="V282" i="5"/>
  <c r="N282" i="5"/>
  <c r="F282" i="5"/>
  <c r="G288" i="5" s="1"/>
  <c r="V281" i="5"/>
  <c r="N281" i="5"/>
  <c r="Q281" i="5" s="1"/>
  <c r="F281" i="5"/>
  <c r="V280" i="5"/>
  <c r="N280" i="5"/>
  <c r="F280" i="5"/>
  <c r="G286" i="5" s="1"/>
  <c r="V279" i="5"/>
  <c r="N279" i="5"/>
  <c r="Q279" i="5" s="1"/>
  <c r="F279" i="5"/>
  <c r="V278" i="5"/>
  <c r="N278" i="5"/>
  <c r="F278" i="5"/>
  <c r="G284" i="5" s="1"/>
  <c r="V277" i="5"/>
  <c r="N277" i="5"/>
  <c r="F277" i="5"/>
  <c r="V276" i="5"/>
  <c r="N276" i="5"/>
  <c r="F276" i="5"/>
  <c r="V275" i="5"/>
  <c r="N275" i="5"/>
  <c r="Q275" i="5" s="1"/>
  <c r="F275" i="5"/>
  <c r="V274" i="5"/>
  <c r="N274" i="5"/>
  <c r="F274" i="5"/>
  <c r="K280" i="5" s="1"/>
  <c r="V273" i="5"/>
  <c r="N273" i="5"/>
  <c r="F273" i="5"/>
  <c r="V272" i="5"/>
  <c r="N272" i="5"/>
  <c r="F272" i="5"/>
  <c r="V271" i="5"/>
  <c r="N271" i="5"/>
  <c r="F271" i="5"/>
  <c r="V270" i="5"/>
  <c r="N270" i="5"/>
  <c r="F270" i="5"/>
  <c r="V269" i="5"/>
  <c r="N269" i="5"/>
  <c r="Q269" i="5" s="1"/>
  <c r="F269" i="5"/>
  <c r="V268" i="5"/>
  <c r="N268" i="5"/>
  <c r="F268" i="5"/>
  <c r="V267" i="5"/>
  <c r="N267" i="5"/>
  <c r="Q267" i="5" s="1"/>
  <c r="F267" i="5"/>
  <c r="V266" i="5"/>
  <c r="N266" i="5"/>
  <c r="F266" i="5"/>
  <c r="V265" i="5"/>
  <c r="N265" i="5"/>
  <c r="Q265" i="5" s="1"/>
  <c r="F265" i="5"/>
  <c r="V264" i="5"/>
  <c r="N264" i="5"/>
  <c r="F264" i="5"/>
  <c r="V263" i="5"/>
  <c r="N263" i="5"/>
  <c r="F263" i="5"/>
  <c r="V262" i="5"/>
  <c r="N262" i="5"/>
  <c r="F262" i="5"/>
  <c r="V261" i="5"/>
  <c r="N261" i="5"/>
  <c r="Q261" i="5" s="1"/>
  <c r="F261" i="5"/>
  <c r="V260" i="5"/>
  <c r="N260" i="5"/>
  <c r="J260" i="5"/>
  <c r="F260" i="5"/>
  <c r="V259" i="5"/>
  <c r="N259" i="5"/>
  <c r="F259" i="5"/>
  <c r="V258" i="5"/>
  <c r="N258" i="5"/>
  <c r="F258" i="5"/>
  <c r="V257" i="5"/>
  <c r="N257" i="5"/>
  <c r="F257" i="5"/>
  <c r="V256" i="5"/>
  <c r="N256" i="5"/>
  <c r="Q256" i="5" s="1"/>
  <c r="F256" i="5"/>
  <c r="V255" i="5"/>
  <c r="N255" i="5"/>
  <c r="F255" i="5"/>
  <c r="V254" i="5"/>
  <c r="N254" i="5"/>
  <c r="F254" i="5"/>
  <c r="V253" i="5"/>
  <c r="N253" i="5"/>
  <c r="F253" i="5"/>
  <c r="V252" i="5"/>
  <c r="N252" i="5"/>
  <c r="Q252" i="5" s="1"/>
  <c r="F252" i="5"/>
  <c r="V251" i="5"/>
  <c r="N251" i="5"/>
  <c r="F251" i="5"/>
  <c r="V250" i="5"/>
  <c r="N250" i="5"/>
  <c r="Q250" i="5" s="1"/>
  <c r="F250" i="5"/>
  <c r="V249" i="5"/>
  <c r="N249" i="5"/>
  <c r="F249" i="5"/>
  <c r="V248" i="5"/>
  <c r="N248" i="5"/>
  <c r="F248" i="5"/>
  <c r="V247" i="5"/>
  <c r="N247" i="5"/>
  <c r="F247" i="5"/>
  <c r="V246" i="5"/>
  <c r="N246" i="5"/>
  <c r="Q246" i="5" s="1"/>
  <c r="F246" i="5"/>
  <c r="G252" i="5" s="1"/>
  <c r="V245" i="5"/>
  <c r="N245" i="5"/>
  <c r="F245" i="5"/>
  <c r="V244" i="5"/>
  <c r="N244" i="5"/>
  <c r="Q244" i="5" s="1"/>
  <c r="F244" i="5"/>
  <c r="V243" i="5"/>
  <c r="N243" i="5"/>
  <c r="F243" i="5"/>
  <c r="V242" i="5"/>
  <c r="N242" i="5"/>
  <c r="Q242" i="5" s="1"/>
  <c r="F242" i="5"/>
  <c r="G248" i="5" s="1"/>
  <c r="V241" i="5"/>
  <c r="N241" i="5"/>
  <c r="F241" i="5"/>
  <c r="V240" i="5"/>
  <c r="N240" i="5"/>
  <c r="Q240" i="5" s="1"/>
  <c r="F240" i="5"/>
  <c r="G246" i="5" s="1"/>
  <c r="V239" i="5"/>
  <c r="N239" i="5"/>
  <c r="F239" i="5"/>
  <c r="V238" i="5"/>
  <c r="N238" i="5"/>
  <c r="Q238" i="5" s="1"/>
  <c r="F238" i="5"/>
  <c r="G244" i="5" s="1"/>
  <c r="V237" i="5"/>
  <c r="N237" i="5"/>
  <c r="F237" i="5"/>
  <c r="V236" i="5"/>
  <c r="N236" i="5"/>
  <c r="Q236" i="5" s="1"/>
  <c r="F236" i="5"/>
  <c r="G242" i="5" s="1"/>
  <c r="V235" i="5"/>
  <c r="N235" i="5"/>
  <c r="F235" i="5"/>
  <c r="V234" i="5"/>
  <c r="N234" i="5"/>
  <c r="Q234" i="5" s="1"/>
  <c r="F234" i="5"/>
  <c r="G240" i="5" s="1"/>
  <c r="V233" i="5"/>
  <c r="N233" i="5"/>
  <c r="F233" i="5"/>
  <c r="G239" i="5" s="1"/>
  <c r="V232" i="5"/>
  <c r="N232" i="5"/>
  <c r="Q232" i="5" s="1"/>
  <c r="F232" i="5"/>
  <c r="G238" i="5" s="1"/>
  <c r="V231" i="5"/>
  <c r="N231" i="5"/>
  <c r="F231" i="5"/>
  <c r="G237" i="5" s="1"/>
  <c r="V230" i="5"/>
  <c r="N230" i="5"/>
  <c r="Q230" i="5" s="1"/>
  <c r="F230" i="5"/>
  <c r="G236" i="5" s="1"/>
  <c r="V229" i="5"/>
  <c r="N229" i="5"/>
  <c r="F229" i="5"/>
  <c r="G235" i="5" s="1"/>
  <c r="V228" i="5"/>
  <c r="N228" i="5"/>
  <c r="Q228" i="5" s="1"/>
  <c r="F228" i="5"/>
  <c r="G234" i="5" s="1"/>
  <c r="V227" i="5"/>
  <c r="N227" i="5"/>
  <c r="F227" i="5"/>
  <c r="G233" i="5" s="1"/>
  <c r="V226" i="5"/>
  <c r="N226" i="5"/>
  <c r="Q226" i="5" s="1"/>
  <c r="F226" i="5"/>
  <c r="G232" i="5" s="1"/>
  <c r="V225" i="5"/>
  <c r="N225" i="5"/>
  <c r="F225" i="5"/>
  <c r="G231" i="5" s="1"/>
  <c r="V224" i="5"/>
  <c r="N224" i="5"/>
  <c r="Q224" i="5" s="1"/>
  <c r="F224" i="5"/>
  <c r="G230" i="5" s="1"/>
  <c r="V223" i="5"/>
  <c r="N223" i="5"/>
  <c r="F223" i="5"/>
  <c r="G229" i="5" s="1"/>
  <c r="V222" i="5"/>
  <c r="N222" i="5"/>
  <c r="Q222" i="5" s="1"/>
  <c r="F222" i="5"/>
  <c r="V221" i="5"/>
  <c r="N221" i="5"/>
  <c r="F221" i="5"/>
  <c r="G227" i="5" s="1"/>
  <c r="V220" i="5"/>
  <c r="N220" i="5"/>
  <c r="Q220" i="5" s="1"/>
  <c r="F220" i="5"/>
  <c r="V219" i="5"/>
  <c r="N219" i="5"/>
  <c r="F219" i="5"/>
  <c r="G225" i="5" s="1"/>
  <c r="V218" i="5"/>
  <c r="N218" i="5"/>
  <c r="Q218" i="5" s="1"/>
  <c r="F218" i="5"/>
  <c r="V217" i="5"/>
  <c r="N217" i="5"/>
  <c r="F217" i="5"/>
  <c r="G223" i="5" s="1"/>
  <c r="V216" i="5"/>
  <c r="N216" i="5"/>
  <c r="Q216" i="5" s="1"/>
  <c r="F216" i="5"/>
  <c r="V215" i="5"/>
  <c r="N215" i="5"/>
  <c r="F215" i="5"/>
  <c r="G221" i="5" s="1"/>
  <c r="V214" i="5"/>
  <c r="N214" i="5"/>
  <c r="Q214" i="5" s="1"/>
  <c r="F214" i="5"/>
  <c r="V213" i="5"/>
  <c r="N213" i="5"/>
  <c r="F213" i="5"/>
  <c r="G219" i="5" s="1"/>
  <c r="V212" i="5"/>
  <c r="N212" i="5"/>
  <c r="Q212" i="5" s="1"/>
  <c r="F212" i="5"/>
  <c r="V211" i="5"/>
  <c r="N211" i="5"/>
  <c r="F211" i="5"/>
  <c r="G217" i="5" s="1"/>
  <c r="V210" i="5"/>
  <c r="N210" i="5"/>
  <c r="Q210" i="5" s="1"/>
  <c r="F210" i="5"/>
  <c r="V209" i="5"/>
  <c r="N209" i="5"/>
  <c r="F209" i="5"/>
  <c r="G215" i="5" s="1"/>
  <c r="V208" i="5"/>
  <c r="N208" i="5"/>
  <c r="Q208" i="5" s="1"/>
  <c r="F208" i="5"/>
  <c r="V207" i="5"/>
  <c r="N207" i="5"/>
  <c r="F207" i="5"/>
  <c r="G213" i="5" s="1"/>
  <c r="V206" i="5"/>
  <c r="N206" i="5"/>
  <c r="Q206" i="5" s="1"/>
  <c r="F206" i="5"/>
  <c r="V205" i="5"/>
  <c r="N205" i="5"/>
  <c r="F205" i="5"/>
  <c r="G211" i="5" s="1"/>
  <c r="V204" i="5"/>
  <c r="N204" i="5"/>
  <c r="Q204" i="5" s="1"/>
  <c r="F204" i="5"/>
  <c r="V203" i="5"/>
  <c r="N203" i="5"/>
  <c r="F203" i="5"/>
  <c r="G209" i="5" s="1"/>
  <c r="V202" i="5"/>
  <c r="N202" i="5"/>
  <c r="Q202" i="5" s="1"/>
  <c r="F202" i="5"/>
  <c r="V201" i="5"/>
  <c r="N201" i="5"/>
  <c r="F201" i="5"/>
  <c r="G207" i="5" s="1"/>
  <c r="V200" i="5"/>
  <c r="N200" i="5"/>
  <c r="Q200" i="5" s="1"/>
  <c r="F200" i="5"/>
  <c r="V199" i="5"/>
  <c r="N199" i="5"/>
  <c r="F199" i="5"/>
  <c r="G205" i="5" s="1"/>
  <c r="V198" i="5"/>
  <c r="N198" i="5"/>
  <c r="Q198" i="5" s="1"/>
  <c r="F198" i="5"/>
  <c r="V197" i="5"/>
  <c r="N197" i="5"/>
  <c r="F197" i="5"/>
  <c r="G203" i="5" s="1"/>
  <c r="V196" i="5"/>
  <c r="N196" i="5"/>
  <c r="Q196" i="5" s="1"/>
  <c r="F196" i="5"/>
  <c r="V195" i="5"/>
  <c r="N195" i="5"/>
  <c r="F195" i="5"/>
  <c r="G201" i="5" s="1"/>
  <c r="V194" i="5"/>
  <c r="N194" i="5"/>
  <c r="Q194" i="5" s="1"/>
  <c r="F194" i="5"/>
  <c r="V193" i="5"/>
  <c r="N193" i="5"/>
  <c r="F193" i="5"/>
  <c r="G199" i="5" s="1"/>
  <c r="V192" i="5"/>
  <c r="N192" i="5"/>
  <c r="Q192" i="5" s="1"/>
  <c r="F192" i="5"/>
  <c r="V191" i="5"/>
  <c r="N191" i="5"/>
  <c r="F191" i="5"/>
  <c r="G197" i="5" s="1"/>
  <c r="V190" i="5"/>
  <c r="N190" i="5"/>
  <c r="Q190" i="5" s="1"/>
  <c r="F190" i="5"/>
  <c r="V189" i="5"/>
  <c r="N189" i="5"/>
  <c r="F189" i="5"/>
  <c r="G195" i="5" s="1"/>
  <c r="V188" i="5"/>
  <c r="N188" i="5"/>
  <c r="Q188" i="5" s="1"/>
  <c r="F188" i="5"/>
  <c r="G194" i="5" s="1"/>
  <c r="V187" i="5"/>
  <c r="N187" i="5"/>
  <c r="F187" i="5"/>
  <c r="G193" i="5" s="1"/>
  <c r="V186" i="5"/>
  <c r="N186" i="5"/>
  <c r="Q186" i="5" s="1"/>
  <c r="F186" i="5"/>
  <c r="V185" i="5"/>
  <c r="N185" i="5"/>
  <c r="F185" i="5"/>
  <c r="G191" i="5" s="1"/>
  <c r="V184" i="5"/>
  <c r="N184" i="5"/>
  <c r="Q184" i="5" s="1"/>
  <c r="F184" i="5"/>
  <c r="V183" i="5"/>
  <c r="N183" i="5"/>
  <c r="F183" i="5"/>
  <c r="G189" i="5" s="1"/>
  <c r="V182" i="5"/>
  <c r="N182" i="5"/>
  <c r="Q182" i="5" s="1"/>
  <c r="F182" i="5"/>
  <c r="V181" i="5"/>
  <c r="N181" i="5"/>
  <c r="F181" i="5"/>
  <c r="G187" i="5" s="1"/>
  <c r="V180" i="5"/>
  <c r="N180" i="5"/>
  <c r="Q180" i="5" s="1"/>
  <c r="F180" i="5"/>
  <c r="V179" i="5"/>
  <c r="N179" i="5"/>
  <c r="F179" i="5"/>
  <c r="G185" i="5" s="1"/>
  <c r="V178" i="5"/>
  <c r="N178" i="5"/>
  <c r="Q178" i="5" s="1"/>
  <c r="F178" i="5"/>
  <c r="V177" i="5"/>
  <c r="N177" i="5"/>
  <c r="F177" i="5"/>
  <c r="G183" i="5" s="1"/>
  <c r="V176" i="5"/>
  <c r="N176" i="5"/>
  <c r="Q176" i="5" s="1"/>
  <c r="F176" i="5"/>
  <c r="V175" i="5"/>
  <c r="N175" i="5"/>
  <c r="F175" i="5"/>
  <c r="G181" i="5" s="1"/>
  <c r="V174" i="5"/>
  <c r="N174" i="5"/>
  <c r="Q174" i="5" s="1"/>
  <c r="F174" i="5"/>
  <c r="V173" i="5"/>
  <c r="N173" i="5"/>
  <c r="F173" i="5"/>
  <c r="G179" i="5" s="1"/>
  <c r="V172" i="5"/>
  <c r="N172" i="5"/>
  <c r="Q172" i="5" s="1"/>
  <c r="F172" i="5"/>
  <c r="V171" i="5"/>
  <c r="N171" i="5"/>
  <c r="F171" i="5"/>
  <c r="G177" i="5" s="1"/>
  <c r="V170" i="5"/>
  <c r="N170" i="5"/>
  <c r="Q170" i="5" s="1"/>
  <c r="F170" i="5"/>
  <c r="V169" i="5"/>
  <c r="N169" i="5"/>
  <c r="F169" i="5"/>
  <c r="G175" i="5" s="1"/>
  <c r="V168" i="5"/>
  <c r="N168" i="5"/>
  <c r="Q168" i="5" s="1"/>
  <c r="F168" i="5"/>
  <c r="G174" i="5" s="1"/>
  <c r="V167" i="5"/>
  <c r="N167" i="5"/>
  <c r="F167" i="5"/>
  <c r="V166" i="5"/>
  <c r="N166" i="5"/>
  <c r="F166" i="5"/>
  <c r="V165" i="5"/>
  <c r="N165" i="5"/>
  <c r="Q165" i="5" s="1"/>
  <c r="F165" i="5"/>
  <c r="B165" i="5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V164" i="5"/>
  <c r="N164" i="5"/>
  <c r="F164" i="5"/>
  <c r="J164" i="5" s="1"/>
  <c r="J165" i="5" s="1"/>
  <c r="V163" i="5"/>
  <c r="F163" i="5"/>
  <c r="V162" i="5"/>
  <c r="Q162" i="5"/>
  <c r="F162" i="5"/>
  <c r="V161" i="5"/>
  <c r="F161" i="5"/>
  <c r="G167" i="5" s="1"/>
  <c r="V160" i="5"/>
  <c r="F160" i="5"/>
  <c r="Q160" i="5" s="1"/>
  <c r="V159" i="5"/>
  <c r="F159" i="5"/>
  <c r="G165" i="5" s="1"/>
  <c r="V158" i="5"/>
  <c r="Q158" i="5"/>
  <c r="F158" i="5"/>
  <c r="V157" i="5"/>
  <c r="Q157" i="5"/>
  <c r="F157" i="5"/>
  <c r="V156" i="5"/>
  <c r="F156" i="5"/>
  <c r="G162" i="5" s="1"/>
  <c r="V155" i="5"/>
  <c r="F155" i="5"/>
  <c r="V154" i="5"/>
  <c r="Q154" i="5"/>
  <c r="F154" i="5"/>
  <c r="V153" i="5"/>
  <c r="F153" i="5"/>
  <c r="Q153" i="5" s="1"/>
  <c r="V152" i="5"/>
  <c r="F152" i="5"/>
  <c r="V151" i="5"/>
  <c r="F151" i="5"/>
  <c r="G156" i="5" s="1"/>
  <c r="V150" i="5"/>
  <c r="Q150" i="5"/>
  <c r="F150" i="5"/>
  <c r="V149" i="5"/>
  <c r="Q149" i="5"/>
  <c r="F149" i="5"/>
  <c r="V148" i="5"/>
  <c r="F148" i="5"/>
  <c r="G154" i="5" s="1"/>
  <c r="V147" i="5"/>
  <c r="F147" i="5"/>
  <c r="V146" i="5"/>
  <c r="Q146" i="5"/>
  <c r="F146" i="5"/>
  <c r="V145" i="5"/>
  <c r="F145" i="5"/>
  <c r="Q145" i="5" s="1"/>
  <c r="V144" i="5"/>
  <c r="F144" i="5"/>
  <c r="V143" i="5"/>
  <c r="F143" i="5"/>
  <c r="G148" i="5" s="1"/>
  <c r="V142" i="5"/>
  <c r="Q142" i="5"/>
  <c r="F142" i="5"/>
  <c r="V141" i="5"/>
  <c r="Q141" i="5"/>
  <c r="F141" i="5"/>
  <c r="V140" i="5"/>
  <c r="F140" i="5"/>
  <c r="G146" i="5" s="1"/>
  <c r="V139" i="5"/>
  <c r="F139" i="5"/>
  <c r="V138" i="5"/>
  <c r="Q138" i="5"/>
  <c r="F138" i="5"/>
  <c r="V137" i="5"/>
  <c r="F137" i="5"/>
  <c r="Q137" i="5" s="1"/>
  <c r="V136" i="5"/>
  <c r="F136" i="5"/>
  <c r="V135" i="5"/>
  <c r="F135" i="5"/>
  <c r="G140" i="5" s="1"/>
  <c r="V134" i="5"/>
  <c r="Q134" i="5"/>
  <c r="F134" i="5"/>
  <c r="V133" i="5"/>
  <c r="Q133" i="5"/>
  <c r="F133" i="5"/>
  <c r="V132" i="5"/>
  <c r="F132" i="5"/>
  <c r="G138" i="5" s="1"/>
  <c r="V131" i="5"/>
  <c r="F131" i="5"/>
  <c r="V130" i="5"/>
  <c r="Q130" i="5"/>
  <c r="F130" i="5"/>
  <c r="V129" i="5"/>
  <c r="F129" i="5"/>
  <c r="Q129" i="5" s="1"/>
  <c r="V128" i="5"/>
  <c r="F128" i="5"/>
  <c r="V127" i="5"/>
  <c r="F127" i="5"/>
  <c r="V126" i="5"/>
  <c r="Q126" i="5"/>
  <c r="F126" i="5"/>
  <c r="V125" i="5"/>
  <c r="Q125" i="5"/>
  <c r="F125" i="5"/>
  <c r="V124" i="5"/>
  <c r="F124" i="5"/>
  <c r="G130" i="5" s="1"/>
  <c r="V123" i="5"/>
  <c r="F123" i="5"/>
  <c r="V122" i="5"/>
  <c r="Q122" i="5"/>
  <c r="F122" i="5"/>
  <c r="V121" i="5"/>
  <c r="F121" i="5"/>
  <c r="Q121" i="5" s="1"/>
  <c r="V120" i="5"/>
  <c r="F120" i="5"/>
  <c r="V119" i="5"/>
  <c r="F119" i="5"/>
  <c r="V118" i="5"/>
  <c r="Q118" i="5"/>
  <c r="F118" i="5"/>
  <c r="V117" i="5"/>
  <c r="Q117" i="5"/>
  <c r="F117" i="5"/>
  <c r="V116" i="5"/>
  <c r="F116" i="5"/>
  <c r="G122" i="5" s="1"/>
  <c r="V115" i="5"/>
  <c r="F115" i="5"/>
  <c r="V114" i="5"/>
  <c r="Q114" i="5"/>
  <c r="F114" i="5"/>
  <c r="V113" i="5"/>
  <c r="F113" i="5"/>
  <c r="Q113" i="5" s="1"/>
  <c r="V112" i="5"/>
  <c r="F112" i="5"/>
  <c r="V111" i="5"/>
  <c r="F111" i="5"/>
  <c r="V110" i="5"/>
  <c r="Q110" i="5"/>
  <c r="F110" i="5"/>
  <c r="V109" i="5"/>
  <c r="Q109" i="5"/>
  <c r="F109" i="5"/>
  <c r="V108" i="5"/>
  <c r="F108" i="5"/>
  <c r="G114" i="5" s="1"/>
  <c r="V107" i="5"/>
  <c r="F107" i="5"/>
  <c r="V106" i="5"/>
  <c r="Q106" i="5"/>
  <c r="F106" i="5"/>
  <c r="V105" i="5"/>
  <c r="F105" i="5"/>
  <c r="Q105" i="5" s="1"/>
  <c r="V104" i="5"/>
  <c r="F104" i="5"/>
  <c r="V103" i="5"/>
  <c r="F103" i="5"/>
  <c r="G108" i="5" s="1"/>
  <c r="V102" i="5"/>
  <c r="Q102" i="5"/>
  <c r="F102" i="5"/>
  <c r="V101" i="5"/>
  <c r="Q101" i="5"/>
  <c r="F101" i="5"/>
  <c r="V100" i="5"/>
  <c r="F100" i="5"/>
  <c r="G106" i="5" s="1"/>
  <c r="V99" i="5"/>
  <c r="F99" i="5"/>
  <c r="V98" i="5"/>
  <c r="Q98" i="5"/>
  <c r="F98" i="5"/>
  <c r="V97" i="5"/>
  <c r="F97" i="5"/>
  <c r="Q97" i="5" s="1"/>
  <c r="V96" i="5"/>
  <c r="F96" i="5"/>
  <c r="V95" i="5"/>
  <c r="F95" i="5"/>
  <c r="V94" i="5"/>
  <c r="Q94" i="5"/>
  <c r="F94" i="5"/>
  <c r="V93" i="5"/>
  <c r="Q93" i="5"/>
  <c r="F93" i="5"/>
  <c r="V92" i="5"/>
  <c r="F92" i="5"/>
  <c r="G98" i="5" s="1"/>
  <c r="V91" i="5"/>
  <c r="F91" i="5"/>
  <c r="V90" i="5"/>
  <c r="Q90" i="5"/>
  <c r="F90" i="5"/>
  <c r="V89" i="5"/>
  <c r="F89" i="5"/>
  <c r="Q89" i="5" s="1"/>
  <c r="V88" i="5"/>
  <c r="F88" i="5"/>
  <c r="V87" i="5"/>
  <c r="F87" i="5"/>
  <c r="V86" i="5"/>
  <c r="Q86" i="5"/>
  <c r="F86" i="5"/>
  <c r="V85" i="5"/>
  <c r="Q85" i="5"/>
  <c r="F85" i="5"/>
  <c r="V84" i="5"/>
  <c r="F84" i="5"/>
  <c r="G90" i="5" s="1"/>
  <c r="V83" i="5"/>
  <c r="F83" i="5"/>
  <c r="V82" i="5"/>
  <c r="Q82" i="5"/>
  <c r="F82" i="5"/>
  <c r="V81" i="5"/>
  <c r="F81" i="5"/>
  <c r="Q81" i="5" s="1"/>
  <c r="V80" i="5"/>
  <c r="F80" i="5"/>
  <c r="V79" i="5"/>
  <c r="F79" i="5"/>
  <c r="V78" i="5"/>
  <c r="Q78" i="5"/>
  <c r="F78" i="5"/>
  <c r="V77" i="5"/>
  <c r="Q77" i="5"/>
  <c r="F77" i="5"/>
  <c r="V76" i="5"/>
  <c r="F76" i="5"/>
  <c r="G82" i="5" s="1"/>
  <c r="V75" i="5"/>
  <c r="F75" i="5"/>
  <c r="V74" i="5"/>
  <c r="Q74" i="5"/>
  <c r="F74" i="5"/>
  <c r="V73" i="5"/>
  <c r="F73" i="5"/>
  <c r="Q73" i="5" s="1"/>
  <c r="V72" i="5"/>
  <c r="F72" i="5"/>
  <c r="V71" i="5"/>
  <c r="F71" i="5"/>
  <c r="G76" i="5" s="1"/>
  <c r="V70" i="5"/>
  <c r="Q70" i="5"/>
  <c r="F70" i="5"/>
  <c r="V69" i="5"/>
  <c r="Q69" i="5"/>
  <c r="F69" i="5"/>
  <c r="V68" i="5"/>
  <c r="F68" i="5"/>
  <c r="G74" i="5" s="1"/>
  <c r="V67" i="5"/>
  <c r="F67" i="5"/>
  <c r="V66" i="5"/>
  <c r="Q66" i="5"/>
  <c r="F66" i="5"/>
  <c r="V65" i="5"/>
  <c r="F65" i="5"/>
  <c r="Q65" i="5" s="1"/>
  <c r="V64" i="5"/>
  <c r="F64" i="5"/>
  <c r="V63" i="5"/>
  <c r="F63" i="5"/>
  <c r="V62" i="5"/>
  <c r="Q62" i="5"/>
  <c r="F62" i="5"/>
  <c r="V61" i="5"/>
  <c r="Q61" i="5"/>
  <c r="F61" i="5"/>
  <c r="V60" i="5"/>
  <c r="F60" i="5"/>
  <c r="G66" i="5" s="1"/>
  <c r="V59" i="5"/>
  <c r="F59" i="5"/>
  <c r="V58" i="5"/>
  <c r="Q58" i="5"/>
  <c r="F58" i="5"/>
  <c r="V57" i="5"/>
  <c r="F57" i="5"/>
  <c r="Q57" i="5" s="1"/>
  <c r="V56" i="5"/>
  <c r="F56" i="5"/>
  <c r="V55" i="5"/>
  <c r="F55" i="5"/>
  <c r="V54" i="5"/>
  <c r="Q54" i="5"/>
  <c r="F54" i="5"/>
  <c r="V53" i="5"/>
  <c r="Q53" i="5"/>
  <c r="F53" i="5"/>
  <c r="V52" i="5"/>
  <c r="F52" i="5"/>
  <c r="G58" i="5" s="1"/>
  <c r="V51" i="5"/>
  <c r="F51" i="5"/>
  <c r="V50" i="5"/>
  <c r="F50" i="5"/>
  <c r="G55" i="5" s="1"/>
  <c r="V49" i="5"/>
  <c r="F49" i="5"/>
  <c r="Q49" i="5" s="1"/>
  <c r="V48" i="5"/>
  <c r="F48" i="5"/>
  <c r="V47" i="5"/>
  <c r="F47" i="5"/>
  <c r="V46" i="5"/>
  <c r="Q46" i="5"/>
  <c r="F46" i="5"/>
  <c r="V45" i="5"/>
  <c r="Q45" i="5"/>
  <c r="F45" i="5"/>
  <c r="V44" i="5"/>
  <c r="F44" i="5"/>
  <c r="V43" i="5"/>
  <c r="F43" i="5"/>
  <c r="V42" i="5"/>
  <c r="F42" i="5"/>
  <c r="V41" i="5"/>
  <c r="F41" i="5"/>
  <c r="Q41" i="5" s="1"/>
  <c r="V40" i="5"/>
  <c r="F40" i="5"/>
  <c r="V39" i="5"/>
  <c r="F39" i="5"/>
  <c r="G44" i="5" s="1"/>
  <c r="V38" i="5"/>
  <c r="Q38" i="5"/>
  <c r="F38" i="5"/>
  <c r="V37" i="5"/>
  <c r="F37" i="5"/>
  <c r="Q37" i="5" s="1"/>
  <c r="V36" i="5"/>
  <c r="F36" i="5"/>
  <c r="G42" i="5" s="1"/>
  <c r="V35" i="5"/>
  <c r="F35" i="5"/>
  <c r="V34" i="5"/>
  <c r="Q34" i="5"/>
  <c r="F34" i="5"/>
  <c r="V33" i="5"/>
  <c r="F33" i="5"/>
  <c r="Q33" i="5" s="1"/>
  <c r="V32" i="5"/>
  <c r="Q32" i="5"/>
  <c r="F32" i="5"/>
  <c r="V31" i="5"/>
  <c r="I31" i="5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I227" i="5" s="1"/>
  <c r="I228" i="5" s="1"/>
  <c r="I229" i="5" s="1"/>
  <c r="I230" i="5" s="1"/>
  <c r="I231" i="5" s="1"/>
  <c r="I232" i="5" s="1"/>
  <c r="I233" i="5" s="1"/>
  <c r="I234" i="5" s="1"/>
  <c r="I235" i="5" s="1"/>
  <c r="I236" i="5" s="1"/>
  <c r="I237" i="5" s="1"/>
  <c r="I238" i="5" s="1"/>
  <c r="I239" i="5" s="1"/>
  <c r="I240" i="5" s="1"/>
  <c r="I241" i="5" s="1"/>
  <c r="I242" i="5" s="1"/>
  <c r="I243" i="5" s="1"/>
  <c r="I244" i="5" s="1"/>
  <c r="I245" i="5" s="1"/>
  <c r="I246" i="5" s="1"/>
  <c r="I247" i="5" s="1"/>
  <c r="I248" i="5" s="1"/>
  <c r="I249" i="5" s="1"/>
  <c r="I250" i="5" s="1"/>
  <c r="I251" i="5" s="1"/>
  <c r="I252" i="5" s="1"/>
  <c r="I253" i="5" s="1"/>
  <c r="I254" i="5" s="1"/>
  <c r="I255" i="5" s="1"/>
  <c r="I256" i="5" s="1"/>
  <c r="I257" i="5" s="1"/>
  <c r="I258" i="5" s="1"/>
  <c r="I259" i="5" s="1"/>
  <c r="I260" i="5" s="1"/>
  <c r="I261" i="5" s="1"/>
  <c r="I262" i="5" s="1"/>
  <c r="I263" i="5" s="1"/>
  <c r="I264" i="5" s="1"/>
  <c r="I265" i="5" s="1"/>
  <c r="I266" i="5" s="1"/>
  <c r="I267" i="5" s="1"/>
  <c r="I268" i="5" s="1"/>
  <c r="I269" i="5" s="1"/>
  <c r="I270" i="5" s="1"/>
  <c r="I271" i="5" s="1"/>
  <c r="I272" i="5" s="1"/>
  <c r="I273" i="5" s="1"/>
  <c r="I274" i="5" s="1"/>
  <c r="I275" i="5" s="1"/>
  <c r="I276" i="5" s="1"/>
  <c r="I277" i="5" s="1"/>
  <c r="I278" i="5" s="1"/>
  <c r="I279" i="5" s="1"/>
  <c r="I280" i="5" s="1"/>
  <c r="I281" i="5" s="1"/>
  <c r="I282" i="5" s="1"/>
  <c r="I283" i="5" s="1"/>
  <c r="I284" i="5" s="1"/>
  <c r="I285" i="5" s="1"/>
  <c r="I286" i="5" s="1"/>
  <c r="I287" i="5" s="1"/>
  <c r="I288" i="5" s="1"/>
  <c r="I289" i="5" s="1"/>
  <c r="I290" i="5" s="1"/>
  <c r="I291" i="5" s="1"/>
  <c r="I292" i="5" s="1"/>
  <c r="I293" i="5" s="1"/>
  <c r="I294" i="5" s="1"/>
  <c r="I295" i="5" s="1"/>
  <c r="I296" i="5" s="1"/>
  <c r="I297" i="5" s="1"/>
  <c r="I298" i="5" s="1"/>
  <c r="I299" i="5" s="1"/>
  <c r="I300" i="5" s="1"/>
  <c r="I301" i="5" s="1"/>
  <c r="I302" i="5" s="1"/>
  <c r="I303" i="5" s="1"/>
  <c r="I304" i="5" s="1"/>
  <c r="I305" i="5" s="1"/>
  <c r="I306" i="5" s="1"/>
  <c r="I307" i="5" s="1"/>
  <c r="I308" i="5" s="1"/>
  <c r="I309" i="5" s="1"/>
  <c r="I310" i="5" s="1"/>
  <c r="I311" i="5" s="1"/>
  <c r="G31" i="5"/>
  <c r="F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X313" i="4"/>
  <c r="X312" i="4"/>
  <c r="X311" i="4"/>
  <c r="X310" i="4"/>
  <c r="X309" i="4"/>
  <c r="R309" i="4"/>
  <c r="O309" i="4"/>
  <c r="N309" i="4"/>
  <c r="F309" i="4"/>
  <c r="X308" i="4"/>
  <c r="O308" i="4"/>
  <c r="S309" i="4" s="1"/>
  <c r="N308" i="4"/>
  <c r="F308" i="4"/>
  <c r="X307" i="4"/>
  <c r="O307" i="4"/>
  <c r="R307" i="4" s="1"/>
  <c r="N307" i="4"/>
  <c r="F307" i="4"/>
  <c r="X306" i="4"/>
  <c r="O306" i="4"/>
  <c r="S307" i="4" s="1"/>
  <c r="N306" i="4"/>
  <c r="F306" i="4"/>
  <c r="X305" i="4"/>
  <c r="O305" i="4"/>
  <c r="N305" i="4"/>
  <c r="F305" i="4"/>
  <c r="X304" i="4"/>
  <c r="O304" i="4"/>
  <c r="S305" i="4" s="1"/>
  <c r="N304" i="4"/>
  <c r="F304" i="4"/>
  <c r="X303" i="4"/>
  <c r="O303" i="4"/>
  <c r="R303" i="4" s="1"/>
  <c r="N303" i="4"/>
  <c r="F303" i="4"/>
  <c r="G309" i="4" s="1"/>
  <c r="X302" i="4"/>
  <c r="O302" i="4"/>
  <c r="S303" i="4" s="1"/>
  <c r="N302" i="4"/>
  <c r="F302" i="4"/>
  <c r="G308" i="4" s="1"/>
  <c r="X301" i="4"/>
  <c r="O301" i="4"/>
  <c r="N301" i="4"/>
  <c r="R301" i="4" s="1"/>
  <c r="F301" i="4"/>
  <c r="X300" i="4"/>
  <c r="O300" i="4"/>
  <c r="S301" i="4" s="1"/>
  <c r="N300" i="4"/>
  <c r="F300" i="4"/>
  <c r="G306" i="4" s="1"/>
  <c r="X299" i="4"/>
  <c r="O299" i="4"/>
  <c r="N299" i="4"/>
  <c r="R299" i="4" s="1"/>
  <c r="F299" i="4"/>
  <c r="G305" i="4" s="1"/>
  <c r="X298" i="4"/>
  <c r="O298" i="4"/>
  <c r="S299" i="4" s="1"/>
  <c r="N298" i="4"/>
  <c r="F298" i="4"/>
  <c r="G304" i="4" s="1"/>
  <c r="X297" i="4"/>
  <c r="O297" i="4"/>
  <c r="N297" i="4"/>
  <c r="R297" i="4" s="1"/>
  <c r="F297" i="4"/>
  <c r="X296" i="4"/>
  <c r="O296" i="4"/>
  <c r="S297" i="4" s="1"/>
  <c r="N296" i="4"/>
  <c r="F296" i="4"/>
  <c r="X295" i="4"/>
  <c r="R295" i="4"/>
  <c r="O295" i="4"/>
  <c r="N295" i="4"/>
  <c r="F295" i="4"/>
  <c r="G301" i="4" s="1"/>
  <c r="X294" i="4"/>
  <c r="O294" i="4"/>
  <c r="S295" i="4" s="1"/>
  <c r="N294" i="4"/>
  <c r="G294" i="4"/>
  <c r="F294" i="4"/>
  <c r="X293" i="4"/>
  <c r="O293" i="4"/>
  <c r="N293" i="4"/>
  <c r="R293" i="4" s="1"/>
  <c r="F293" i="4"/>
  <c r="X292" i="4"/>
  <c r="O292" i="4"/>
  <c r="S293" i="4" s="1"/>
  <c r="N292" i="4"/>
  <c r="F292" i="4"/>
  <c r="X291" i="4"/>
  <c r="R291" i="4"/>
  <c r="O291" i="4"/>
  <c r="N291" i="4"/>
  <c r="F291" i="4"/>
  <c r="G297" i="4" s="1"/>
  <c r="X290" i="4"/>
  <c r="O290" i="4"/>
  <c r="N290" i="4"/>
  <c r="F290" i="4"/>
  <c r="G296" i="4" s="1"/>
  <c r="X289" i="4"/>
  <c r="O289" i="4"/>
  <c r="N289" i="4"/>
  <c r="R289" i="4" s="1"/>
  <c r="F289" i="4"/>
  <c r="X288" i="4"/>
  <c r="O288" i="4"/>
  <c r="S289" i="4" s="1"/>
  <c r="N288" i="4"/>
  <c r="F288" i="4"/>
  <c r="X287" i="4"/>
  <c r="R287" i="4"/>
  <c r="O287" i="4"/>
  <c r="N287" i="4"/>
  <c r="F287" i="4"/>
  <c r="G293" i="4" s="1"/>
  <c r="X286" i="4"/>
  <c r="O286" i="4"/>
  <c r="N286" i="4"/>
  <c r="G286" i="4"/>
  <c r="F286" i="4"/>
  <c r="X285" i="4"/>
  <c r="O285" i="4"/>
  <c r="N285" i="4"/>
  <c r="F285" i="4"/>
  <c r="X284" i="4"/>
  <c r="O284" i="4"/>
  <c r="S285" i="4" s="1"/>
  <c r="N284" i="4"/>
  <c r="F284" i="4"/>
  <c r="X283" i="4"/>
  <c r="R283" i="4"/>
  <c r="O283" i="4"/>
  <c r="N283" i="4"/>
  <c r="F283" i="4"/>
  <c r="G289" i="4" s="1"/>
  <c r="X282" i="4"/>
  <c r="O282" i="4"/>
  <c r="N282" i="4"/>
  <c r="F282" i="4"/>
  <c r="G288" i="4" s="1"/>
  <c r="X281" i="4"/>
  <c r="O281" i="4"/>
  <c r="N281" i="4"/>
  <c r="R281" i="4" s="1"/>
  <c r="F281" i="4"/>
  <c r="X280" i="4"/>
  <c r="O280" i="4"/>
  <c r="S281" i="4" s="1"/>
  <c r="N280" i="4"/>
  <c r="F280" i="4"/>
  <c r="G284" i="4" s="1"/>
  <c r="X279" i="4"/>
  <c r="R279" i="4"/>
  <c r="O279" i="4"/>
  <c r="N279" i="4"/>
  <c r="F279" i="4"/>
  <c r="X278" i="4"/>
  <c r="O278" i="4"/>
  <c r="N278" i="4"/>
  <c r="F278" i="4"/>
  <c r="X277" i="4"/>
  <c r="R277" i="4"/>
  <c r="O277" i="4"/>
  <c r="N277" i="4"/>
  <c r="F277" i="4"/>
  <c r="G283" i="4" s="1"/>
  <c r="X276" i="4"/>
  <c r="O276" i="4"/>
  <c r="S277" i="4" s="1"/>
  <c r="N276" i="4"/>
  <c r="F276" i="4"/>
  <c r="G282" i="4" s="1"/>
  <c r="X275" i="4"/>
  <c r="O275" i="4"/>
  <c r="N275" i="4"/>
  <c r="R275" i="4" s="1"/>
  <c r="F275" i="4"/>
  <c r="X274" i="4"/>
  <c r="O274" i="4"/>
  <c r="N274" i="4"/>
  <c r="F274" i="4"/>
  <c r="X273" i="4"/>
  <c r="O273" i="4"/>
  <c r="N273" i="4"/>
  <c r="F273" i="4"/>
  <c r="X272" i="4"/>
  <c r="O272" i="4"/>
  <c r="N272" i="4"/>
  <c r="F272" i="4"/>
  <c r="X271" i="4"/>
  <c r="S271" i="4"/>
  <c r="O271" i="4"/>
  <c r="N271" i="4"/>
  <c r="F271" i="4"/>
  <c r="X270" i="4"/>
  <c r="O270" i="4"/>
  <c r="N270" i="4"/>
  <c r="F270" i="4"/>
  <c r="X269" i="4"/>
  <c r="O269" i="4"/>
  <c r="R269" i="4" s="1"/>
  <c r="N269" i="4"/>
  <c r="F269" i="4"/>
  <c r="X268" i="4"/>
  <c r="R268" i="4"/>
  <c r="O268" i="4"/>
  <c r="N268" i="4"/>
  <c r="F268" i="4"/>
  <c r="X267" i="4"/>
  <c r="O267" i="4"/>
  <c r="N267" i="4"/>
  <c r="F267" i="4"/>
  <c r="X266" i="4"/>
  <c r="O266" i="4"/>
  <c r="N266" i="4"/>
  <c r="F266" i="4"/>
  <c r="X265" i="4"/>
  <c r="O265" i="4"/>
  <c r="N265" i="4"/>
  <c r="S265" i="4" s="1"/>
  <c r="F265" i="4"/>
  <c r="X264" i="4"/>
  <c r="R264" i="4"/>
  <c r="O264" i="4"/>
  <c r="N264" i="4"/>
  <c r="F264" i="4"/>
  <c r="X263" i="4"/>
  <c r="O263" i="4"/>
  <c r="N263" i="4"/>
  <c r="F263" i="4"/>
  <c r="X262" i="4"/>
  <c r="O262" i="4"/>
  <c r="N262" i="4"/>
  <c r="F262" i="4"/>
  <c r="X261" i="4"/>
  <c r="O261" i="4"/>
  <c r="R261" i="4" s="1"/>
  <c r="N261" i="4"/>
  <c r="F261" i="4"/>
  <c r="G267" i="4" s="1"/>
  <c r="X260" i="4"/>
  <c r="O260" i="4"/>
  <c r="N260" i="4"/>
  <c r="R260" i="4" s="1"/>
  <c r="F260" i="4"/>
  <c r="X259" i="4"/>
  <c r="O259" i="4"/>
  <c r="N259" i="4"/>
  <c r="F259" i="4"/>
  <c r="G265" i="4" s="1"/>
  <c r="X258" i="4"/>
  <c r="O258" i="4"/>
  <c r="N258" i="4"/>
  <c r="F258" i="4"/>
  <c r="X257" i="4"/>
  <c r="R257" i="4"/>
  <c r="O257" i="4"/>
  <c r="N257" i="4"/>
  <c r="F257" i="4"/>
  <c r="X256" i="4"/>
  <c r="O256" i="4"/>
  <c r="N256" i="4"/>
  <c r="R256" i="4" s="1"/>
  <c r="F256" i="4"/>
  <c r="X255" i="4"/>
  <c r="O255" i="4"/>
  <c r="N255" i="4"/>
  <c r="R255" i="4" s="1"/>
  <c r="F255" i="4"/>
  <c r="G261" i="4" s="1"/>
  <c r="X254" i="4"/>
  <c r="O254" i="4"/>
  <c r="N254" i="4"/>
  <c r="F254" i="4"/>
  <c r="X253" i="4"/>
  <c r="O253" i="4"/>
  <c r="N253" i="4"/>
  <c r="F253" i="4"/>
  <c r="G259" i="4" s="1"/>
  <c r="X252" i="4"/>
  <c r="O252" i="4"/>
  <c r="N252" i="4"/>
  <c r="R252" i="4" s="1"/>
  <c r="F252" i="4"/>
  <c r="G258" i="4" s="1"/>
  <c r="X251" i="4"/>
  <c r="O251" i="4"/>
  <c r="N251" i="4"/>
  <c r="F251" i="4"/>
  <c r="X250" i="4"/>
  <c r="O250" i="4"/>
  <c r="N250" i="4"/>
  <c r="F250" i="4"/>
  <c r="X249" i="4"/>
  <c r="O249" i="4"/>
  <c r="N249" i="4"/>
  <c r="F249" i="4"/>
  <c r="X248" i="4"/>
  <c r="O248" i="4"/>
  <c r="N248" i="4"/>
  <c r="R248" i="4" s="1"/>
  <c r="F248" i="4"/>
  <c r="X247" i="4"/>
  <c r="O247" i="4"/>
  <c r="N247" i="4"/>
  <c r="R247" i="4" s="1"/>
  <c r="F247" i="4"/>
  <c r="X246" i="4"/>
  <c r="O246" i="4"/>
  <c r="N246" i="4"/>
  <c r="F246" i="4"/>
  <c r="X245" i="4"/>
  <c r="O245" i="4"/>
  <c r="N245" i="4"/>
  <c r="F245" i="4"/>
  <c r="X244" i="4"/>
  <c r="O244" i="4"/>
  <c r="R244" i="4" s="1"/>
  <c r="N244" i="4"/>
  <c r="F244" i="4"/>
  <c r="G250" i="4" s="1"/>
  <c r="X243" i="4"/>
  <c r="S243" i="4"/>
  <c r="O243" i="4"/>
  <c r="N243" i="4"/>
  <c r="R243" i="4" s="1"/>
  <c r="F243" i="4"/>
  <c r="X242" i="4"/>
  <c r="O242" i="4"/>
  <c r="N242" i="4"/>
  <c r="F242" i="4"/>
  <c r="G246" i="4" s="1"/>
  <c r="X241" i="4"/>
  <c r="O241" i="4"/>
  <c r="N241" i="4"/>
  <c r="F241" i="4"/>
  <c r="X240" i="4"/>
  <c r="O240" i="4"/>
  <c r="R240" i="4" s="1"/>
  <c r="N240" i="4"/>
  <c r="F240" i="4"/>
  <c r="X239" i="4"/>
  <c r="O239" i="4"/>
  <c r="N239" i="4"/>
  <c r="F239" i="4"/>
  <c r="X238" i="4"/>
  <c r="O238" i="4"/>
  <c r="N238" i="4"/>
  <c r="F238" i="4"/>
  <c r="X237" i="4"/>
  <c r="O237" i="4"/>
  <c r="R237" i="4" s="1"/>
  <c r="N237" i="4"/>
  <c r="F237" i="4"/>
  <c r="X236" i="4"/>
  <c r="R236" i="4"/>
  <c r="O236" i="4"/>
  <c r="N236" i="4"/>
  <c r="F236" i="4"/>
  <c r="G242" i="4" s="1"/>
  <c r="X235" i="4"/>
  <c r="O235" i="4"/>
  <c r="N235" i="4"/>
  <c r="R235" i="4" s="1"/>
  <c r="F235" i="4"/>
  <c r="X234" i="4"/>
  <c r="O234" i="4"/>
  <c r="N234" i="4"/>
  <c r="F234" i="4"/>
  <c r="G238" i="4" s="1"/>
  <c r="X233" i="4"/>
  <c r="O233" i="4"/>
  <c r="N233" i="4"/>
  <c r="F233" i="4"/>
  <c r="X232" i="4"/>
  <c r="O232" i="4"/>
  <c r="R232" i="4" s="1"/>
  <c r="N232" i="4"/>
  <c r="F232" i="4"/>
  <c r="X231" i="4"/>
  <c r="O231" i="4"/>
  <c r="N231" i="4"/>
  <c r="F231" i="4"/>
  <c r="X230" i="4"/>
  <c r="O230" i="4"/>
  <c r="N230" i="4"/>
  <c r="F230" i="4"/>
  <c r="X229" i="4"/>
  <c r="O229" i="4"/>
  <c r="R229" i="4" s="1"/>
  <c r="N229" i="4"/>
  <c r="F229" i="4"/>
  <c r="X228" i="4"/>
  <c r="R228" i="4"/>
  <c r="O228" i="4"/>
  <c r="N228" i="4"/>
  <c r="F228" i="4"/>
  <c r="X227" i="4"/>
  <c r="O227" i="4"/>
  <c r="N227" i="4"/>
  <c r="F227" i="4"/>
  <c r="X226" i="4"/>
  <c r="O226" i="4"/>
  <c r="N226" i="4"/>
  <c r="F226" i="4"/>
  <c r="G230" i="4" s="1"/>
  <c r="X225" i="4"/>
  <c r="O225" i="4"/>
  <c r="N225" i="4"/>
  <c r="F225" i="4"/>
  <c r="X224" i="4"/>
  <c r="O224" i="4"/>
  <c r="R224" i="4" s="1"/>
  <c r="N224" i="4"/>
  <c r="F224" i="4"/>
  <c r="X223" i="4"/>
  <c r="O223" i="4"/>
  <c r="N223" i="4"/>
  <c r="F223" i="4"/>
  <c r="X222" i="4"/>
  <c r="O222" i="4"/>
  <c r="N222" i="4"/>
  <c r="F222" i="4"/>
  <c r="X221" i="4"/>
  <c r="O221" i="4"/>
  <c r="R221" i="4" s="1"/>
  <c r="N221" i="4"/>
  <c r="F221" i="4"/>
  <c r="X220" i="4"/>
  <c r="R220" i="4"/>
  <c r="O220" i="4"/>
  <c r="N220" i="4"/>
  <c r="F220" i="4"/>
  <c r="X219" i="4"/>
  <c r="O219" i="4"/>
  <c r="N219" i="4"/>
  <c r="F219" i="4"/>
  <c r="X218" i="4"/>
  <c r="O218" i="4"/>
  <c r="N218" i="4"/>
  <c r="F218" i="4"/>
  <c r="G222" i="4" s="1"/>
  <c r="X217" i="4"/>
  <c r="O217" i="4"/>
  <c r="N217" i="4"/>
  <c r="F217" i="4"/>
  <c r="X216" i="4"/>
  <c r="O216" i="4"/>
  <c r="R216" i="4" s="1"/>
  <c r="N216" i="4"/>
  <c r="F216" i="4"/>
  <c r="X215" i="4"/>
  <c r="O215" i="4"/>
  <c r="N215" i="4"/>
  <c r="F215" i="4"/>
  <c r="X214" i="4"/>
  <c r="O214" i="4"/>
  <c r="N214" i="4"/>
  <c r="F214" i="4"/>
  <c r="X213" i="4"/>
  <c r="O213" i="4"/>
  <c r="R213" i="4" s="1"/>
  <c r="N213" i="4"/>
  <c r="F213" i="4"/>
  <c r="X212" i="4"/>
  <c r="R212" i="4"/>
  <c r="O212" i="4"/>
  <c r="N212" i="4"/>
  <c r="F212" i="4"/>
  <c r="X211" i="4"/>
  <c r="O211" i="4"/>
  <c r="N211" i="4"/>
  <c r="F211" i="4"/>
  <c r="X210" i="4"/>
  <c r="O210" i="4"/>
  <c r="N210" i="4"/>
  <c r="F210" i="4"/>
  <c r="G214" i="4" s="1"/>
  <c r="X209" i="4"/>
  <c r="O209" i="4"/>
  <c r="N209" i="4"/>
  <c r="F209" i="4"/>
  <c r="X208" i="4"/>
  <c r="O208" i="4"/>
  <c r="R208" i="4" s="1"/>
  <c r="N208" i="4"/>
  <c r="F208" i="4"/>
  <c r="X207" i="4"/>
  <c r="O207" i="4"/>
  <c r="N207" i="4"/>
  <c r="F207" i="4"/>
  <c r="X206" i="4"/>
  <c r="O206" i="4"/>
  <c r="N206" i="4"/>
  <c r="F206" i="4"/>
  <c r="X205" i="4"/>
  <c r="O205" i="4"/>
  <c r="R205" i="4" s="1"/>
  <c r="N205" i="4"/>
  <c r="F205" i="4"/>
  <c r="X204" i="4"/>
  <c r="R204" i="4"/>
  <c r="O204" i="4"/>
  <c r="N204" i="4"/>
  <c r="F204" i="4"/>
  <c r="X203" i="4"/>
  <c r="O203" i="4"/>
  <c r="N203" i="4"/>
  <c r="F203" i="4"/>
  <c r="X202" i="4"/>
  <c r="O202" i="4"/>
  <c r="N202" i="4"/>
  <c r="F202" i="4"/>
  <c r="G206" i="4" s="1"/>
  <c r="X201" i="4"/>
  <c r="O201" i="4"/>
  <c r="N201" i="4"/>
  <c r="F201" i="4"/>
  <c r="X200" i="4"/>
  <c r="O200" i="4"/>
  <c r="R200" i="4" s="1"/>
  <c r="N200" i="4"/>
  <c r="F200" i="4"/>
  <c r="X199" i="4"/>
  <c r="O199" i="4"/>
  <c r="N199" i="4"/>
  <c r="F199" i="4"/>
  <c r="X198" i="4"/>
  <c r="O198" i="4"/>
  <c r="N198" i="4"/>
  <c r="F198" i="4"/>
  <c r="X197" i="4"/>
  <c r="O197" i="4"/>
  <c r="R197" i="4" s="1"/>
  <c r="N197" i="4"/>
  <c r="F197" i="4"/>
  <c r="X196" i="4"/>
  <c r="R196" i="4"/>
  <c r="O196" i="4"/>
  <c r="N196" i="4"/>
  <c r="F196" i="4"/>
  <c r="X195" i="4"/>
  <c r="O195" i="4"/>
  <c r="N195" i="4"/>
  <c r="R195" i="4" s="1"/>
  <c r="F195" i="4"/>
  <c r="X194" i="4"/>
  <c r="O194" i="4"/>
  <c r="N194" i="4"/>
  <c r="F194" i="4"/>
  <c r="G198" i="4" s="1"/>
  <c r="X193" i="4"/>
  <c r="O193" i="4"/>
  <c r="N193" i="4"/>
  <c r="F193" i="4"/>
  <c r="X192" i="4"/>
  <c r="O192" i="4"/>
  <c r="R192" i="4" s="1"/>
  <c r="N192" i="4"/>
  <c r="F192" i="4"/>
  <c r="X191" i="4"/>
  <c r="O191" i="4"/>
  <c r="N191" i="4"/>
  <c r="F191" i="4"/>
  <c r="X190" i="4"/>
  <c r="O190" i="4"/>
  <c r="N190" i="4"/>
  <c r="F190" i="4"/>
  <c r="X189" i="4"/>
  <c r="O189" i="4"/>
  <c r="R189" i="4" s="1"/>
  <c r="N189" i="4"/>
  <c r="F189" i="4"/>
  <c r="X188" i="4"/>
  <c r="R188" i="4"/>
  <c r="O188" i="4"/>
  <c r="N188" i="4"/>
  <c r="F188" i="4"/>
  <c r="X187" i="4"/>
  <c r="O187" i="4"/>
  <c r="N187" i="4"/>
  <c r="R187" i="4" s="1"/>
  <c r="F187" i="4"/>
  <c r="X186" i="4"/>
  <c r="O186" i="4"/>
  <c r="N186" i="4"/>
  <c r="F186" i="4"/>
  <c r="G190" i="4" s="1"/>
  <c r="X185" i="4"/>
  <c r="O185" i="4"/>
  <c r="N185" i="4"/>
  <c r="F185" i="4"/>
  <c r="X184" i="4"/>
  <c r="O184" i="4"/>
  <c r="R184" i="4" s="1"/>
  <c r="N184" i="4"/>
  <c r="F184" i="4"/>
  <c r="X183" i="4"/>
  <c r="O183" i="4"/>
  <c r="N183" i="4"/>
  <c r="F183" i="4"/>
  <c r="X182" i="4"/>
  <c r="O182" i="4"/>
  <c r="N182" i="4"/>
  <c r="F182" i="4"/>
  <c r="X181" i="4"/>
  <c r="O181" i="4"/>
  <c r="R181" i="4" s="1"/>
  <c r="N181" i="4"/>
  <c r="F181" i="4"/>
  <c r="X180" i="4"/>
  <c r="R180" i="4"/>
  <c r="O180" i="4"/>
  <c r="N180" i="4"/>
  <c r="F180" i="4"/>
  <c r="X179" i="4"/>
  <c r="O179" i="4"/>
  <c r="N179" i="4"/>
  <c r="R179" i="4" s="1"/>
  <c r="F179" i="4"/>
  <c r="X178" i="4"/>
  <c r="O178" i="4"/>
  <c r="N178" i="4"/>
  <c r="F178" i="4"/>
  <c r="G182" i="4" s="1"/>
  <c r="X177" i="4"/>
  <c r="O177" i="4"/>
  <c r="N177" i="4"/>
  <c r="F177" i="4"/>
  <c r="X176" i="4"/>
  <c r="R176" i="4"/>
  <c r="O176" i="4"/>
  <c r="N176" i="4"/>
  <c r="F176" i="4"/>
  <c r="X175" i="4"/>
  <c r="O175" i="4"/>
  <c r="N175" i="4"/>
  <c r="R175" i="4" s="1"/>
  <c r="F175" i="4"/>
  <c r="X174" i="4"/>
  <c r="O174" i="4"/>
  <c r="N174" i="4"/>
  <c r="F174" i="4"/>
  <c r="X173" i="4"/>
  <c r="S173" i="4"/>
  <c r="R173" i="4"/>
  <c r="F173" i="4"/>
  <c r="X172" i="4"/>
  <c r="S172" i="4"/>
  <c r="R172" i="4"/>
  <c r="F172" i="4"/>
  <c r="X171" i="4"/>
  <c r="S171" i="4"/>
  <c r="R171" i="4"/>
  <c r="F171" i="4"/>
  <c r="G177" i="4" s="1"/>
  <c r="X170" i="4"/>
  <c r="S170" i="4"/>
  <c r="R170" i="4"/>
  <c r="F170" i="4"/>
  <c r="G176" i="4" s="1"/>
  <c r="X169" i="4"/>
  <c r="S169" i="4"/>
  <c r="R169" i="4"/>
  <c r="F169" i="4"/>
  <c r="X168" i="4"/>
  <c r="S168" i="4"/>
  <c r="R168" i="4"/>
  <c r="F168" i="4"/>
  <c r="X167" i="4"/>
  <c r="S167" i="4"/>
  <c r="T173" i="4" s="1"/>
  <c r="R167" i="4"/>
  <c r="F167" i="4"/>
  <c r="X166" i="4"/>
  <c r="S166" i="4"/>
  <c r="U172" i="4" s="1"/>
  <c r="R166" i="4"/>
  <c r="F166" i="4"/>
  <c r="X165" i="4"/>
  <c r="S165" i="4"/>
  <c r="U171" i="4" s="1"/>
  <c r="R165" i="4"/>
  <c r="F165" i="4"/>
  <c r="X164" i="4"/>
  <c r="S164" i="4"/>
  <c r="U170" i="4" s="1"/>
  <c r="R164" i="4"/>
  <c r="F164" i="4"/>
  <c r="J164" i="4" s="1"/>
  <c r="B164" i="4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X163" i="4"/>
  <c r="S163" i="4"/>
  <c r="R163" i="4"/>
  <c r="F163" i="4"/>
  <c r="X162" i="4"/>
  <c r="S162" i="4"/>
  <c r="R162" i="4"/>
  <c r="F162" i="4"/>
  <c r="X161" i="4"/>
  <c r="S161" i="4"/>
  <c r="R161" i="4"/>
  <c r="F161" i="4"/>
  <c r="X160" i="4"/>
  <c r="S160" i="4"/>
  <c r="R160" i="4"/>
  <c r="F160" i="4"/>
  <c r="X159" i="4"/>
  <c r="S159" i="4"/>
  <c r="R159" i="4"/>
  <c r="F159" i="4"/>
  <c r="X158" i="4"/>
  <c r="S158" i="4"/>
  <c r="R158" i="4"/>
  <c r="F158" i="4"/>
  <c r="G164" i="4" s="1"/>
  <c r="X157" i="4"/>
  <c r="S157" i="4"/>
  <c r="U163" i="4" s="1"/>
  <c r="R157" i="4"/>
  <c r="F157" i="4"/>
  <c r="X156" i="4"/>
  <c r="S156" i="4"/>
  <c r="U162" i="4" s="1"/>
  <c r="R156" i="4"/>
  <c r="F156" i="4"/>
  <c r="X155" i="4"/>
  <c r="S155" i="4"/>
  <c r="R155" i="4"/>
  <c r="F155" i="4"/>
  <c r="X154" i="4"/>
  <c r="S154" i="4"/>
  <c r="U160" i="4" s="1"/>
  <c r="R154" i="4"/>
  <c r="F154" i="4"/>
  <c r="X153" i="4"/>
  <c r="S153" i="4"/>
  <c r="U159" i="4" s="1"/>
  <c r="R153" i="4"/>
  <c r="F153" i="4"/>
  <c r="X152" i="4"/>
  <c r="S152" i="4"/>
  <c r="U158" i="4" s="1"/>
  <c r="R152" i="4"/>
  <c r="F152" i="4"/>
  <c r="X151" i="4"/>
  <c r="S151" i="4"/>
  <c r="R151" i="4"/>
  <c r="F151" i="4"/>
  <c r="X150" i="4"/>
  <c r="S150" i="4"/>
  <c r="U156" i="4" s="1"/>
  <c r="R150" i="4"/>
  <c r="F150" i="4"/>
  <c r="X149" i="4"/>
  <c r="S149" i="4"/>
  <c r="U155" i="4" s="1"/>
  <c r="R149" i="4"/>
  <c r="F149" i="4"/>
  <c r="X148" i="4"/>
  <c r="S148" i="4"/>
  <c r="U154" i="4" s="1"/>
  <c r="R148" i="4"/>
  <c r="F148" i="4"/>
  <c r="X147" i="4"/>
  <c r="S147" i="4"/>
  <c r="R147" i="4"/>
  <c r="F147" i="4"/>
  <c r="X146" i="4"/>
  <c r="S146" i="4"/>
  <c r="U152" i="4" s="1"/>
  <c r="R146" i="4"/>
  <c r="F146" i="4"/>
  <c r="X145" i="4"/>
  <c r="S145" i="4"/>
  <c r="U151" i="4" s="1"/>
  <c r="R145" i="4"/>
  <c r="F145" i="4"/>
  <c r="X144" i="4"/>
  <c r="S144" i="4"/>
  <c r="U150" i="4" s="1"/>
  <c r="R144" i="4"/>
  <c r="F144" i="4"/>
  <c r="X143" i="4"/>
  <c r="S143" i="4"/>
  <c r="R143" i="4"/>
  <c r="F143" i="4"/>
  <c r="X142" i="4"/>
  <c r="S142" i="4"/>
  <c r="U148" i="4" s="1"/>
  <c r="R142" i="4"/>
  <c r="F142" i="4"/>
  <c r="X141" i="4"/>
  <c r="S141" i="4"/>
  <c r="U147" i="4" s="1"/>
  <c r="R141" i="4"/>
  <c r="F141" i="4"/>
  <c r="X140" i="4"/>
  <c r="S140" i="4"/>
  <c r="U146" i="4" s="1"/>
  <c r="R140" i="4"/>
  <c r="F140" i="4"/>
  <c r="X139" i="4"/>
  <c r="S139" i="4"/>
  <c r="R139" i="4"/>
  <c r="F139" i="4"/>
  <c r="X138" i="4"/>
  <c r="S138" i="4"/>
  <c r="U144" i="4" s="1"/>
  <c r="R138" i="4"/>
  <c r="F138" i="4"/>
  <c r="X137" i="4"/>
  <c r="S137" i="4"/>
  <c r="U143" i="4" s="1"/>
  <c r="R137" i="4"/>
  <c r="F137" i="4"/>
  <c r="X136" i="4"/>
  <c r="S136" i="4"/>
  <c r="U142" i="4" s="1"/>
  <c r="R136" i="4"/>
  <c r="F136" i="4"/>
  <c r="X135" i="4"/>
  <c r="S135" i="4"/>
  <c r="R135" i="4"/>
  <c r="F135" i="4"/>
  <c r="X134" i="4"/>
  <c r="S134" i="4"/>
  <c r="U140" i="4" s="1"/>
  <c r="R134" i="4"/>
  <c r="F134" i="4"/>
  <c r="X133" i="4"/>
  <c r="S133" i="4"/>
  <c r="U139" i="4" s="1"/>
  <c r="R133" i="4"/>
  <c r="F133" i="4"/>
  <c r="X132" i="4"/>
  <c r="S132" i="4"/>
  <c r="U138" i="4" s="1"/>
  <c r="R132" i="4"/>
  <c r="F132" i="4"/>
  <c r="X131" i="4"/>
  <c r="S131" i="4"/>
  <c r="R131" i="4"/>
  <c r="F131" i="4"/>
  <c r="X130" i="4"/>
  <c r="S130" i="4"/>
  <c r="U136" i="4" s="1"/>
  <c r="R130" i="4"/>
  <c r="F130" i="4"/>
  <c r="X129" i="4"/>
  <c r="S129" i="4"/>
  <c r="U135" i="4" s="1"/>
  <c r="R129" i="4"/>
  <c r="F129" i="4"/>
  <c r="X128" i="4"/>
  <c r="S128" i="4"/>
  <c r="U134" i="4" s="1"/>
  <c r="R128" i="4"/>
  <c r="F128" i="4"/>
  <c r="X127" i="4"/>
  <c r="S127" i="4"/>
  <c r="R127" i="4"/>
  <c r="F127" i="4"/>
  <c r="X126" i="4"/>
  <c r="S126" i="4"/>
  <c r="U132" i="4" s="1"/>
  <c r="R126" i="4"/>
  <c r="F126" i="4"/>
  <c r="X125" i="4"/>
  <c r="S125" i="4"/>
  <c r="U131" i="4" s="1"/>
  <c r="R125" i="4"/>
  <c r="F125" i="4"/>
  <c r="X124" i="4"/>
  <c r="S124" i="4"/>
  <c r="U130" i="4" s="1"/>
  <c r="R124" i="4"/>
  <c r="F124" i="4"/>
  <c r="X123" i="4"/>
  <c r="S123" i="4"/>
  <c r="R123" i="4"/>
  <c r="F123" i="4"/>
  <c r="X122" i="4"/>
  <c r="S122" i="4"/>
  <c r="U128" i="4" s="1"/>
  <c r="R122" i="4"/>
  <c r="F122" i="4"/>
  <c r="X121" i="4"/>
  <c r="S121" i="4"/>
  <c r="U127" i="4" s="1"/>
  <c r="R121" i="4"/>
  <c r="F121" i="4"/>
  <c r="X120" i="4"/>
  <c r="S120" i="4"/>
  <c r="U126" i="4" s="1"/>
  <c r="R120" i="4"/>
  <c r="F120" i="4"/>
  <c r="X119" i="4"/>
  <c r="S119" i="4"/>
  <c r="R119" i="4"/>
  <c r="F119" i="4"/>
  <c r="X118" i="4"/>
  <c r="S118" i="4"/>
  <c r="U124" i="4" s="1"/>
  <c r="R118" i="4"/>
  <c r="F118" i="4"/>
  <c r="X117" i="4"/>
  <c r="S117" i="4"/>
  <c r="U123" i="4" s="1"/>
  <c r="R117" i="4"/>
  <c r="F117" i="4"/>
  <c r="X116" i="4"/>
  <c r="S116" i="4"/>
  <c r="U122" i="4" s="1"/>
  <c r="R116" i="4"/>
  <c r="F116" i="4"/>
  <c r="X115" i="4"/>
  <c r="S115" i="4"/>
  <c r="R115" i="4"/>
  <c r="F115" i="4"/>
  <c r="X114" i="4"/>
  <c r="S114" i="4"/>
  <c r="U120" i="4" s="1"/>
  <c r="R114" i="4"/>
  <c r="F114" i="4"/>
  <c r="X113" i="4"/>
  <c r="S113" i="4"/>
  <c r="U119" i="4" s="1"/>
  <c r="R113" i="4"/>
  <c r="F113" i="4"/>
  <c r="X112" i="4"/>
  <c r="S112" i="4"/>
  <c r="U118" i="4" s="1"/>
  <c r="R112" i="4"/>
  <c r="F112" i="4"/>
  <c r="X111" i="4"/>
  <c r="S111" i="4"/>
  <c r="R111" i="4"/>
  <c r="F111" i="4"/>
  <c r="X110" i="4"/>
  <c r="S110" i="4"/>
  <c r="U116" i="4" s="1"/>
  <c r="R110" i="4"/>
  <c r="F110" i="4"/>
  <c r="X109" i="4"/>
  <c r="S109" i="4"/>
  <c r="U115" i="4" s="1"/>
  <c r="R109" i="4"/>
  <c r="F109" i="4"/>
  <c r="X108" i="4"/>
  <c r="S108" i="4"/>
  <c r="U114" i="4" s="1"/>
  <c r="R108" i="4"/>
  <c r="F108" i="4"/>
  <c r="X107" i="4"/>
  <c r="S107" i="4"/>
  <c r="R107" i="4"/>
  <c r="F107" i="4"/>
  <c r="G112" i="4" s="1"/>
  <c r="X106" i="4"/>
  <c r="S106" i="4"/>
  <c r="U112" i="4" s="1"/>
  <c r="R106" i="4"/>
  <c r="G106" i="4"/>
  <c r="F106" i="4"/>
  <c r="X105" i="4"/>
  <c r="S105" i="4"/>
  <c r="R105" i="4"/>
  <c r="G105" i="4"/>
  <c r="X104" i="4"/>
  <c r="S104" i="4"/>
  <c r="R104" i="4"/>
  <c r="G104" i="4"/>
  <c r="X103" i="4"/>
  <c r="S103" i="4"/>
  <c r="T109" i="4" s="1"/>
  <c r="R103" i="4"/>
  <c r="G103" i="4"/>
  <c r="X102" i="4"/>
  <c r="S102" i="4"/>
  <c r="T108" i="4" s="1"/>
  <c r="R102" i="4"/>
  <c r="G102" i="4"/>
  <c r="X101" i="4"/>
  <c r="U101" i="4"/>
  <c r="S101" i="4"/>
  <c r="R101" i="4"/>
  <c r="G101" i="4"/>
  <c r="X100" i="4"/>
  <c r="S100" i="4"/>
  <c r="R100" i="4"/>
  <c r="G100" i="4"/>
  <c r="X99" i="4"/>
  <c r="S99" i="4"/>
  <c r="R99" i="4"/>
  <c r="G99" i="4"/>
  <c r="X98" i="4"/>
  <c r="S98" i="4"/>
  <c r="R98" i="4"/>
  <c r="G98" i="4"/>
  <c r="X97" i="4"/>
  <c r="U97" i="4"/>
  <c r="S97" i="4"/>
  <c r="R97" i="4"/>
  <c r="G97" i="4"/>
  <c r="X96" i="4"/>
  <c r="S96" i="4"/>
  <c r="R96" i="4"/>
  <c r="G96" i="4"/>
  <c r="X95" i="4"/>
  <c r="S95" i="4"/>
  <c r="R95" i="4"/>
  <c r="G95" i="4"/>
  <c r="X94" i="4"/>
  <c r="S94" i="4"/>
  <c r="R94" i="4"/>
  <c r="G94" i="4"/>
  <c r="X93" i="4"/>
  <c r="S93" i="4"/>
  <c r="R93" i="4"/>
  <c r="G93" i="4"/>
  <c r="X92" i="4"/>
  <c r="S92" i="4"/>
  <c r="R92" i="4"/>
  <c r="G92" i="4"/>
  <c r="X91" i="4"/>
  <c r="S91" i="4"/>
  <c r="R91" i="4"/>
  <c r="G91" i="4"/>
  <c r="X90" i="4"/>
  <c r="S90" i="4"/>
  <c r="R90" i="4"/>
  <c r="G90" i="4"/>
  <c r="X89" i="4"/>
  <c r="S89" i="4"/>
  <c r="U95" i="4" s="1"/>
  <c r="R89" i="4"/>
  <c r="G89" i="4"/>
  <c r="X88" i="4"/>
  <c r="S88" i="4"/>
  <c r="R88" i="4"/>
  <c r="G88" i="4"/>
  <c r="X87" i="4"/>
  <c r="S87" i="4"/>
  <c r="R87" i="4"/>
  <c r="G87" i="4"/>
  <c r="X86" i="4"/>
  <c r="S86" i="4"/>
  <c r="U89" i="4" s="1"/>
  <c r="R86" i="4"/>
  <c r="G86" i="4"/>
  <c r="X85" i="4"/>
  <c r="U85" i="4"/>
  <c r="S85" i="4"/>
  <c r="R85" i="4"/>
  <c r="G85" i="4"/>
  <c r="X84" i="4"/>
  <c r="S84" i="4"/>
  <c r="R84" i="4"/>
  <c r="G84" i="4"/>
  <c r="X83" i="4"/>
  <c r="S83" i="4"/>
  <c r="R83" i="4"/>
  <c r="G83" i="4"/>
  <c r="X82" i="4"/>
  <c r="S82" i="4"/>
  <c r="R82" i="4"/>
  <c r="G82" i="4"/>
  <c r="X81" i="4"/>
  <c r="S81" i="4"/>
  <c r="R81" i="4"/>
  <c r="G81" i="4"/>
  <c r="X80" i="4"/>
  <c r="S80" i="4"/>
  <c r="R80" i="4"/>
  <c r="G80" i="4"/>
  <c r="X79" i="4"/>
  <c r="S79" i="4"/>
  <c r="R79" i="4"/>
  <c r="G79" i="4"/>
  <c r="X78" i="4"/>
  <c r="S78" i="4"/>
  <c r="R78" i="4"/>
  <c r="G78" i="4"/>
  <c r="X77" i="4"/>
  <c r="S77" i="4"/>
  <c r="U83" i="4" s="1"/>
  <c r="R77" i="4"/>
  <c r="G77" i="4"/>
  <c r="X76" i="4"/>
  <c r="S76" i="4"/>
  <c r="R76" i="4"/>
  <c r="G76" i="4"/>
  <c r="X75" i="4"/>
  <c r="S75" i="4"/>
  <c r="T81" i="4" s="1"/>
  <c r="V81" i="4" s="1"/>
  <c r="R75" i="4"/>
  <c r="G75" i="4"/>
  <c r="X74" i="4"/>
  <c r="S74" i="4"/>
  <c r="U78" i="4" s="1"/>
  <c r="R74" i="4"/>
  <c r="G74" i="4"/>
  <c r="X73" i="4"/>
  <c r="S73" i="4"/>
  <c r="R73" i="4"/>
  <c r="G73" i="4"/>
  <c r="X72" i="4"/>
  <c r="S72" i="4"/>
  <c r="R72" i="4"/>
  <c r="G72" i="4"/>
  <c r="X71" i="4"/>
  <c r="S71" i="4"/>
  <c r="R71" i="4"/>
  <c r="G71" i="4"/>
  <c r="X70" i="4"/>
  <c r="S70" i="4"/>
  <c r="R70" i="4"/>
  <c r="G70" i="4"/>
  <c r="X69" i="4"/>
  <c r="S69" i="4"/>
  <c r="U75" i="4" s="1"/>
  <c r="R69" i="4"/>
  <c r="G69" i="4"/>
  <c r="X68" i="4"/>
  <c r="S68" i="4"/>
  <c r="T74" i="4" s="1"/>
  <c r="V74" i="4" s="1"/>
  <c r="R68" i="4"/>
  <c r="G68" i="4"/>
  <c r="X67" i="4"/>
  <c r="S67" i="4"/>
  <c r="R67" i="4"/>
  <c r="G67" i="4"/>
  <c r="X66" i="4"/>
  <c r="S66" i="4"/>
  <c r="R66" i="4"/>
  <c r="G66" i="4"/>
  <c r="X65" i="4"/>
  <c r="S65" i="4"/>
  <c r="R65" i="4"/>
  <c r="G65" i="4"/>
  <c r="X64" i="4"/>
  <c r="S64" i="4"/>
  <c r="R64" i="4"/>
  <c r="G64" i="4"/>
  <c r="X63" i="4"/>
  <c r="S63" i="4"/>
  <c r="T69" i="4" s="1"/>
  <c r="V69" i="4" s="1"/>
  <c r="R63" i="4"/>
  <c r="G63" i="4"/>
  <c r="X62" i="4"/>
  <c r="U62" i="4"/>
  <c r="S62" i="4"/>
  <c r="R62" i="4"/>
  <c r="G62" i="4"/>
  <c r="X61" i="4"/>
  <c r="U61" i="4"/>
  <c r="S61" i="4"/>
  <c r="R61" i="4"/>
  <c r="G61" i="4"/>
  <c r="X60" i="4"/>
  <c r="S60" i="4"/>
  <c r="R60" i="4"/>
  <c r="G60" i="4"/>
  <c r="X59" i="4"/>
  <c r="S59" i="4"/>
  <c r="R59" i="4"/>
  <c r="G59" i="4"/>
  <c r="X58" i="4"/>
  <c r="S58" i="4"/>
  <c r="R58" i="4"/>
  <c r="G58" i="4"/>
  <c r="X57" i="4"/>
  <c r="S57" i="4"/>
  <c r="R57" i="4"/>
  <c r="G57" i="4"/>
  <c r="X56" i="4"/>
  <c r="S56" i="4"/>
  <c r="R56" i="4"/>
  <c r="G56" i="4"/>
  <c r="X55" i="4"/>
  <c r="S55" i="4"/>
  <c r="T61" i="4" s="1"/>
  <c r="R55" i="4"/>
  <c r="G55" i="4"/>
  <c r="X54" i="4"/>
  <c r="S54" i="4"/>
  <c r="T60" i="4" s="1"/>
  <c r="R54" i="4"/>
  <c r="G54" i="4"/>
  <c r="X53" i="4"/>
  <c r="S53" i="4"/>
  <c r="U59" i="4" s="1"/>
  <c r="R53" i="4"/>
  <c r="G53" i="4"/>
  <c r="X52" i="4"/>
  <c r="S52" i="4"/>
  <c r="U58" i="4" s="1"/>
  <c r="R52" i="4"/>
  <c r="G52" i="4"/>
  <c r="X51" i="4"/>
  <c r="S51" i="4"/>
  <c r="U57" i="4" s="1"/>
  <c r="R51" i="4"/>
  <c r="X50" i="4"/>
  <c r="S50" i="4"/>
  <c r="R50" i="4"/>
  <c r="X49" i="4"/>
  <c r="S49" i="4"/>
  <c r="U55" i="4" s="1"/>
  <c r="R49" i="4"/>
  <c r="X48" i="4"/>
  <c r="S48" i="4"/>
  <c r="U54" i="4" s="1"/>
  <c r="R48" i="4"/>
  <c r="X47" i="4"/>
  <c r="S47" i="4"/>
  <c r="R47" i="4"/>
  <c r="X46" i="4"/>
  <c r="S46" i="4"/>
  <c r="R46" i="4"/>
  <c r="X45" i="4"/>
  <c r="S45" i="4"/>
  <c r="R45" i="4"/>
  <c r="F45" i="4"/>
  <c r="G51" i="4" s="1"/>
  <c r="X44" i="4"/>
  <c r="S44" i="4"/>
  <c r="R44" i="4"/>
  <c r="F44" i="4"/>
  <c r="G50" i="4" s="1"/>
  <c r="X43" i="4"/>
  <c r="S43" i="4"/>
  <c r="R43" i="4"/>
  <c r="F43" i="4"/>
  <c r="G49" i="4" s="1"/>
  <c r="X42" i="4"/>
  <c r="S42" i="4"/>
  <c r="R42" i="4"/>
  <c r="F42" i="4"/>
  <c r="G48" i="4" s="1"/>
  <c r="X41" i="4"/>
  <c r="S41" i="4"/>
  <c r="U47" i="4" s="1"/>
  <c r="R41" i="4"/>
  <c r="F41" i="4"/>
  <c r="G47" i="4" s="1"/>
  <c r="X40" i="4"/>
  <c r="S40" i="4"/>
  <c r="T46" i="4" s="1"/>
  <c r="R40" i="4"/>
  <c r="F40" i="4"/>
  <c r="G46" i="4" s="1"/>
  <c r="X39" i="4"/>
  <c r="S39" i="4"/>
  <c r="R39" i="4"/>
  <c r="F39" i="4"/>
  <c r="X38" i="4"/>
  <c r="S38" i="4"/>
  <c r="U44" i="4" s="1"/>
  <c r="R38" i="4"/>
  <c r="F38" i="4"/>
  <c r="X37" i="4"/>
  <c r="S37" i="4"/>
  <c r="U43" i="4" s="1"/>
  <c r="R37" i="4"/>
  <c r="F37" i="4"/>
  <c r="G43" i="4" s="1"/>
  <c r="X36" i="4"/>
  <c r="S36" i="4"/>
  <c r="R36" i="4"/>
  <c r="F36" i="4"/>
  <c r="G42" i="4" s="1"/>
  <c r="X35" i="4"/>
  <c r="S35" i="4"/>
  <c r="T39" i="4" s="1"/>
  <c r="R35" i="4"/>
  <c r="F35" i="4"/>
  <c r="X34" i="4"/>
  <c r="X33" i="4"/>
  <c r="X32" i="4"/>
  <c r="X31" i="4"/>
  <c r="X30" i="4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Z313" i="3"/>
  <c r="Z312" i="3"/>
  <c r="Z311" i="3"/>
  <c r="Z310" i="3"/>
  <c r="Z309" i="3"/>
  <c r="T309" i="3"/>
  <c r="G309" i="3"/>
  <c r="D310" i="13" s="1"/>
  <c r="Z308" i="3"/>
  <c r="T308" i="3"/>
  <c r="G308" i="3"/>
  <c r="D309" i="13" s="1"/>
  <c r="Z307" i="3"/>
  <c r="T307" i="3"/>
  <c r="G307" i="3"/>
  <c r="D308" i="13" s="1"/>
  <c r="Z306" i="3"/>
  <c r="T306" i="3"/>
  <c r="G306" i="3"/>
  <c r="D307" i="13" s="1"/>
  <c r="Z305" i="3"/>
  <c r="T305" i="3"/>
  <c r="G305" i="3"/>
  <c r="D306" i="13" s="1"/>
  <c r="Z304" i="3"/>
  <c r="T304" i="3"/>
  <c r="G304" i="3"/>
  <c r="Z303" i="3"/>
  <c r="T303" i="3"/>
  <c r="G303" i="3"/>
  <c r="D304" i="13" s="1"/>
  <c r="Z302" i="3"/>
  <c r="T302" i="3"/>
  <c r="G302" i="3"/>
  <c r="D303" i="13" s="1"/>
  <c r="Z301" i="3"/>
  <c r="T301" i="3"/>
  <c r="G301" i="3"/>
  <c r="D302" i="13" s="1"/>
  <c r="Z300" i="3"/>
  <c r="T300" i="3"/>
  <c r="G300" i="3"/>
  <c r="Z299" i="3"/>
  <c r="T299" i="3"/>
  <c r="G299" i="3"/>
  <c r="D300" i="13" s="1"/>
  <c r="Z298" i="3"/>
  <c r="T298" i="3"/>
  <c r="G298" i="3"/>
  <c r="D299" i="13" s="1"/>
  <c r="Z297" i="3"/>
  <c r="T297" i="3"/>
  <c r="G297" i="3"/>
  <c r="Z296" i="3"/>
  <c r="T296" i="3"/>
  <c r="G296" i="3"/>
  <c r="D297" i="13" s="1"/>
  <c r="Z295" i="3"/>
  <c r="T295" i="3"/>
  <c r="G295" i="3"/>
  <c r="D296" i="13" s="1"/>
  <c r="Z294" i="3"/>
  <c r="T294" i="3"/>
  <c r="G294" i="3"/>
  <c r="D295" i="13" s="1"/>
  <c r="Z293" i="3"/>
  <c r="T293" i="3"/>
  <c r="G293" i="3"/>
  <c r="D294" i="13" s="1"/>
  <c r="Z292" i="3"/>
  <c r="T292" i="3"/>
  <c r="G292" i="3"/>
  <c r="D293" i="13" s="1"/>
  <c r="Z291" i="3"/>
  <c r="T291" i="3"/>
  <c r="G291" i="3"/>
  <c r="D292" i="13" s="1"/>
  <c r="Z290" i="3"/>
  <c r="T290" i="3"/>
  <c r="G290" i="3"/>
  <c r="D291" i="13" s="1"/>
  <c r="Z289" i="3"/>
  <c r="T289" i="3"/>
  <c r="G289" i="3"/>
  <c r="Z288" i="3"/>
  <c r="T288" i="3"/>
  <c r="G288" i="3"/>
  <c r="D289" i="13" s="1"/>
  <c r="Z287" i="3"/>
  <c r="T287" i="3"/>
  <c r="G287" i="3"/>
  <c r="Z286" i="3"/>
  <c r="T286" i="3"/>
  <c r="G286" i="3"/>
  <c r="D287" i="13" s="1"/>
  <c r="Z285" i="3"/>
  <c r="T285" i="3"/>
  <c r="G285" i="3"/>
  <c r="Z284" i="3"/>
  <c r="T284" i="3"/>
  <c r="G284" i="3"/>
  <c r="D285" i="13" s="1"/>
  <c r="Z283" i="3"/>
  <c r="T283" i="3"/>
  <c r="G283" i="3"/>
  <c r="D284" i="13" s="1"/>
  <c r="Z282" i="3"/>
  <c r="T282" i="3"/>
  <c r="G282" i="3"/>
  <c r="Z281" i="3"/>
  <c r="T281" i="3"/>
  <c r="G281" i="3"/>
  <c r="Z280" i="3"/>
  <c r="T280" i="3"/>
  <c r="G280" i="3"/>
  <c r="D281" i="13" s="1"/>
  <c r="Z279" i="3"/>
  <c r="T279" i="3"/>
  <c r="G279" i="3"/>
  <c r="D280" i="13" s="1"/>
  <c r="Z278" i="3"/>
  <c r="T278" i="3"/>
  <c r="G278" i="3"/>
  <c r="Z277" i="3"/>
  <c r="T277" i="3"/>
  <c r="G277" i="3"/>
  <c r="D278" i="13" s="1"/>
  <c r="Z276" i="3"/>
  <c r="T276" i="3"/>
  <c r="G276" i="3"/>
  <c r="Z275" i="3"/>
  <c r="T275" i="3"/>
  <c r="G275" i="3"/>
  <c r="D276" i="13" s="1"/>
  <c r="Z274" i="3"/>
  <c r="T274" i="3"/>
  <c r="G274" i="3"/>
  <c r="D275" i="13" s="1"/>
  <c r="Z273" i="3"/>
  <c r="T273" i="3"/>
  <c r="G273" i="3"/>
  <c r="D274" i="13" s="1"/>
  <c r="Z272" i="3"/>
  <c r="T272" i="3"/>
  <c r="G272" i="3"/>
  <c r="D273" i="13" s="1"/>
  <c r="Z271" i="3"/>
  <c r="T271" i="3"/>
  <c r="G271" i="3"/>
  <c r="D272" i="13" s="1"/>
  <c r="Z270" i="3"/>
  <c r="T270" i="3"/>
  <c r="G270" i="3"/>
  <c r="Z269" i="3"/>
  <c r="T269" i="3"/>
  <c r="G269" i="3"/>
  <c r="D270" i="13" s="1"/>
  <c r="Z268" i="3"/>
  <c r="T268" i="3"/>
  <c r="G268" i="3"/>
  <c r="Z267" i="3"/>
  <c r="T267" i="3"/>
  <c r="G267" i="3"/>
  <c r="D268" i="13" s="1"/>
  <c r="Z266" i="3"/>
  <c r="T266" i="3"/>
  <c r="G266" i="3"/>
  <c r="Z265" i="3"/>
  <c r="T265" i="3"/>
  <c r="G265" i="3"/>
  <c r="D266" i="13" s="1"/>
  <c r="Z264" i="3"/>
  <c r="T264" i="3"/>
  <c r="G264" i="3"/>
  <c r="Z263" i="3"/>
  <c r="T263" i="3"/>
  <c r="G263" i="3"/>
  <c r="D264" i="13" s="1"/>
  <c r="Z262" i="3"/>
  <c r="T262" i="3"/>
  <c r="G262" i="3"/>
  <c r="Z261" i="3"/>
  <c r="T261" i="3"/>
  <c r="G261" i="3"/>
  <c r="D262" i="13" s="1"/>
  <c r="Z260" i="3"/>
  <c r="T260" i="3"/>
  <c r="G260" i="3"/>
  <c r="Z259" i="3"/>
  <c r="T259" i="3"/>
  <c r="G259" i="3"/>
  <c r="Z258" i="3"/>
  <c r="T258" i="3"/>
  <c r="G258" i="3"/>
  <c r="Z257" i="3"/>
  <c r="T257" i="3"/>
  <c r="G257" i="3"/>
  <c r="D258" i="13" s="1"/>
  <c r="Z256" i="3"/>
  <c r="T256" i="3"/>
  <c r="G256" i="3"/>
  <c r="D257" i="13" s="1"/>
  <c r="Z255" i="3"/>
  <c r="T255" i="3"/>
  <c r="G255" i="3"/>
  <c r="Z254" i="3"/>
  <c r="T254" i="3"/>
  <c r="G254" i="3"/>
  <c r="D255" i="13" s="1"/>
  <c r="Z253" i="3"/>
  <c r="T253" i="3"/>
  <c r="G253" i="3"/>
  <c r="D254" i="13" s="1"/>
  <c r="Z252" i="3"/>
  <c r="T252" i="3"/>
  <c r="G252" i="3"/>
  <c r="D253" i="13" s="1"/>
  <c r="Z251" i="3"/>
  <c r="T251" i="3"/>
  <c r="G251" i="3"/>
  <c r="Z250" i="3"/>
  <c r="T250" i="3"/>
  <c r="G250" i="3"/>
  <c r="Z249" i="3"/>
  <c r="T249" i="3"/>
  <c r="G249" i="3"/>
  <c r="D250" i="13" s="1"/>
  <c r="Z248" i="3"/>
  <c r="T248" i="3"/>
  <c r="G248" i="3"/>
  <c r="Z247" i="3"/>
  <c r="T247" i="3"/>
  <c r="G247" i="3"/>
  <c r="D248" i="13" s="1"/>
  <c r="Z246" i="3"/>
  <c r="T246" i="3"/>
  <c r="G246" i="3"/>
  <c r="Z245" i="3"/>
  <c r="T245" i="3"/>
  <c r="G245" i="3"/>
  <c r="D246" i="13" s="1"/>
  <c r="Z244" i="3"/>
  <c r="T244" i="3"/>
  <c r="G244" i="3"/>
  <c r="Z243" i="3"/>
  <c r="T243" i="3"/>
  <c r="G243" i="3"/>
  <c r="Z242" i="3"/>
  <c r="T242" i="3"/>
  <c r="G242" i="3"/>
  <c r="D243" i="13" s="1"/>
  <c r="Z241" i="3"/>
  <c r="T241" i="3"/>
  <c r="G241" i="3"/>
  <c r="Z240" i="3"/>
  <c r="T240" i="3"/>
  <c r="G240" i="3"/>
  <c r="D241" i="13" s="1"/>
  <c r="Z239" i="3"/>
  <c r="T239" i="3"/>
  <c r="G239" i="3"/>
  <c r="Z238" i="3"/>
  <c r="T238" i="3"/>
  <c r="G238" i="3"/>
  <c r="D239" i="13" s="1"/>
  <c r="Z237" i="3"/>
  <c r="T237" i="3"/>
  <c r="G237" i="3"/>
  <c r="D238" i="13" s="1"/>
  <c r="Z236" i="3"/>
  <c r="T236" i="3"/>
  <c r="G236" i="3"/>
  <c r="D237" i="13" s="1"/>
  <c r="Z235" i="3"/>
  <c r="T235" i="3"/>
  <c r="G235" i="3"/>
  <c r="Z234" i="3"/>
  <c r="T234" i="3"/>
  <c r="G234" i="3"/>
  <c r="Z233" i="3"/>
  <c r="T233" i="3"/>
  <c r="G233" i="3"/>
  <c r="Z232" i="3"/>
  <c r="T232" i="3"/>
  <c r="G232" i="3"/>
  <c r="D233" i="13" s="1"/>
  <c r="Z231" i="3"/>
  <c r="T231" i="3"/>
  <c r="G231" i="3"/>
  <c r="Z230" i="3"/>
  <c r="T230" i="3"/>
  <c r="G230" i="3"/>
  <c r="D231" i="13" s="1"/>
  <c r="Z229" i="3"/>
  <c r="T229" i="3"/>
  <c r="G229" i="3"/>
  <c r="D230" i="13" s="1"/>
  <c r="Z228" i="3"/>
  <c r="T228" i="3"/>
  <c r="G228" i="3"/>
  <c r="Z227" i="3"/>
  <c r="T227" i="3"/>
  <c r="G227" i="3"/>
  <c r="D228" i="13" s="1"/>
  <c r="Z226" i="3"/>
  <c r="T226" i="3"/>
  <c r="G226" i="3"/>
  <c r="Z225" i="3"/>
  <c r="T225" i="3"/>
  <c r="G225" i="3"/>
  <c r="D226" i="13" s="1"/>
  <c r="Z224" i="3"/>
  <c r="T224" i="3"/>
  <c r="G224" i="3"/>
  <c r="Z223" i="3"/>
  <c r="T223" i="3"/>
  <c r="G223" i="3"/>
  <c r="D224" i="13" s="1"/>
  <c r="Z222" i="3"/>
  <c r="T222" i="3"/>
  <c r="G222" i="3"/>
  <c r="D223" i="13" s="1"/>
  <c r="Z221" i="3"/>
  <c r="T221" i="3"/>
  <c r="G221" i="3"/>
  <c r="Z220" i="3"/>
  <c r="T220" i="3"/>
  <c r="G220" i="3"/>
  <c r="Z219" i="3"/>
  <c r="T219" i="3"/>
  <c r="G219" i="3"/>
  <c r="Z218" i="3"/>
  <c r="T218" i="3"/>
  <c r="G218" i="3"/>
  <c r="D219" i="13" s="1"/>
  <c r="Z217" i="3"/>
  <c r="T217" i="3"/>
  <c r="G217" i="3"/>
  <c r="Z216" i="3"/>
  <c r="T216" i="3"/>
  <c r="G216" i="3"/>
  <c r="D217" i="13" s="1"/>
  <c r="Z215" i="3"/>
  <c r="T215" i="3"/>
  <c r="G215" i="3"/>
  <c r="D216" i="13" s="1"/>
  <c r="Z214" i="3"/>
  <c r="T214" i="3"/>
  <c r="G214" i="3"/>
  <c r="Z213" i="3"/>
  <c r="T213" i="3"/>
  <c r="G213" i="3"/>
  <c r="D214" i="13" s="1"/>
  <c r="Z212" i="3"/>
  <c r="T212" i="3"/>
  <c r="G212" i="3"/>
  <c r="Z211" i="3"/>
  <c r="T211" i="3"/>
  <c r="G211" i="3"/>
  <c r="D212" i="13" s="1"/>
  <c r="Z210" i="3"/>
  <c r="T210" i="3"/>
  <c r="G210" i="3"/>
  <c r="Z209" i="3"/>
  <c r="T209" i="3"/>
  <c r="G209" i="3"/>
  <c r="D210" i="13" s="1"/>
  <c r="Z208" i="3"/>
  <c r="T208" i="3"/>
  <c r="G208" i="3"/>
  <c r="D209" i="13" s="1"/>
  <c r="Z207" i="3"/>
  <c r="T207" i="3"/>
  <c r="G207" i="3"/>
  <c r="Z206" i="3"/>
  <c r="T206" i="3"/>
  <c r="G206" i="3"/>
  <c r="D207" i="13" s="1"/>
  <c r="Z205" i="3"/>
  <c r="T205" i="3"/>
  <c r="G205" i="3"/>
  <c r="D206" i="13" s="1"/>
  <c r="Z204" i="3"/>
  <c r="T204" i="3"/>
  <c r="G204" i="3"/>
  <c r="Z203" i="3"/>
  <c r="T203" i="3"/>
  <c r="S203" i="3"/>
  <c r="S204" i="3" s="1"/>
  <c r="S205" i="3" s="1"/>
  <c r="S206" i="3" s="1"/>
  <c r="S207" i="3" s="1"/>
  <c r="S208" i="3" s="1"/>
  <c r="S209" i="3" s="1"/>
  <c r="S210" i="3" s="1"/>
  <c r="S211" i="3" s="1"/>
  <c r="S212" i="3" s="1"/>
  <c r="S213" i="3" s="1"/>
  <c r="S214" i="3" s="1"/>
  <c r="S215" i="3" s="1"/>
  <c r="S216" i="3" s="1"/>
  <c r="S217" i="3" s="1"/>
  <c r="S218" i="3" s="1"/>
  <c r="S219" i="3" s="1"/>
  <c r="S220" i="3" s="1"/>
  <c r="S221" i="3" s="1"/>
  <c r="S222" i="3" s="1"/>
  <c r="S223" i="3" s="1"/>
  <c r="S224" i="3" s="1"/>
  <c r="S225" i="3" s="1"/>
  <c r="S226" i="3" s="1"/>
  <c r="S227" i="3" s="1"/>
  <c r="S228" i="3" s="1"/>
  <c r="S229" i="3" s="1"/>
  <c r="S230" i="3" s="1"/>
  <c r="S231" i="3" s="1"/>
  <c r="S232" i="3" s="1"/>
  <c r="S233" i="3" s="1"/>
  <c r="S234" i="3" s="1"/>
  <c r="S235" i="3" s="1"/>
  <c r="S236" i="3" s="1"/>
  <c r="S237" i="3" s="1"/>
  <c r="S238" i="3" s="1"/>
  <c r="S239" i="3" s="1"/>
  <c r="S240" i="3" s="1"/>
  <c r="S241" i="3" s="1"/>
  <c r="S242" i="3" s="1"/>
  <c r="S243" i="3" s="1"/>
  <c r="S244" i="3" s="1"/>
  <c r="S245" i="3" s="1"/>
  <c r="S246" i="3" s="1"/>
  <c r="S247" i="3" s="1"/>
  <c r="S248" i="3" s="1"/>
  <c r="S249" i="3" s="1"/>
  <c r="S250" i="3" s="1"/>
  <c r="S251" i="3" s="1"/>
  <c r="S252" i="3" s="1"/>
  <c r="S253" i="3" s="1"/>
  <c r="S254" i="3" s="1"/>
  <c r="S255" i="3" s="1"/>
  <c r="S256" i="3" s="1"/>
  <c r="S257" i="3" s="1"/>
  <c r="S258" i="3" s="1"/>
  <c r="S259" i="3" s="1"/>
  <c r="S260" i="3" s="1"/>
  <c r="S261" i="3" s="1"/>
  <c r="S262" i="3" s="1"/>
  <c r="S263" i="3" s="1"/>
  <c r="S264" i="3" s="1"/>
  <c r="S265" i="3" s="1"/>
  <c r="S266" i="3" s="1"/>
  <c r="S267" i="3" s="1"/>
  <c r="S268" i="3" s="1"/>
  <c r="S269" i="3" s="1"/>
  <c r="S270" i="3" s="1"/>
  <c r="S271" i="3" s="1"/>
  <c r="S272" i="3" s="1"/>
  <c r="S273" i="3" s="1"/>
  <c r="S274" i="3" s="1"/>
  <c r="S275" i="3" s="1"/>
  <c r="S276" i="3" s="1"/>
  <c r="S277" i="3" s="1"/>
  <c r="S278" i="3" s="1"/>
  <c r="S279" i="3" s="1"/>
  <c r="S280" i="3" s="1"/>
  <c r="S281" i="3" s="1"/>
  <c r="S282" i="3" s="1"/>
  <c r="S283" i="3" s="1"/>
  <c r="S284" i="3" s="1"/>
  <c r="S285" i="3" s="1"/>
  <c r="S286" i="3" s="1"/>
  <c r="S287" i="3" s="1"/>
  <c r="S288" i="3" s="1"/>
  <c r="S289" i="3" s="1"/>
  <c r="S290" i="3" s="1"/>
  <c r="S291" i="3" s="1"/>
  <c r="S292" i="3" s="1"/>
  <c r="S293" i="3" s="1"/>
  <c r="S294" i="3" s="1"/>
  <c r="S295" i="3" s="1"/>
  <c r="S296" i="3" s="1"/>
  <c r="S297" i="3" s="1"/>
  <c r="S298" i="3" s="1"/>
  <c r="S299" i="3" s="1"/>
  <c r="S300" i="3" s="1"/>
  <c r="S301" i="3" s="1"/>
  <c r="S302" i="3" s="1"/>
  <c r="S303" i="3" s="1"/>
  <c r="S304" i="3" s="1"/>
  <c r="S305" i="3" s="1"/>
  <c r="S306" i="3" s="1"/>
  <c r="S307" i="3" s="1"/>
  <c r="S308" i="3" s="1"/>
  <c r="S309" i="3" s="1"/>
  <c r="Q203" i="3"/>
  <c r="Q204" i="3" s="1"/>
  <c r="Q205" i="3" s="1"/>
  <c r="Q206" i="3" s="1"/>
  <c r="Q207" i="3" s="1"/>
  <c r="Q208" i="3" s="1"/>
  <c r="Q209" i="3" s="1"/>
  <c r="Q210" i="3" s="1"/>
  <c r="Q211" i="3" s="1"/>
  <c r="Q212" i="3" s="1"/>
  <c r="Q213" i="3" s="1"/>
  <c r="Q214" i="3" s="1"/>
  <c r="Q215" i="3" s="1"/>
  <c r="Q216" i="3" s="1"/>
  <c r="Q217" i="3" s="1"/>
  <c r="Q218" i="3" s="1"/>
  <c r="Q219" i="3" s="1"/>
  <c r="Q220" i="3" s="1"/>
  <c r="Q221" i="3" s="1"/>
  <c r="Q222" i="3" s="1"/>
  <c r="Q223" i="3" s="1"/>
  <c r="Q224" i="3" s="1"/>
  <c r="Q225" i="3" s="1"/>
  <c r="Q226" i="3" s="1"/>
  <c r="Q227" i="3" s="1"/>
  <c r="Q228" i="3" s="1"/>
  <c r="Q229" i="3" s="1"/>
  <c r="Q230" i="3" s="1"/>
  <c r="Q231" i="3" s="1"/>
  <c r="Q232" i="3" s="1"/>
  <c r="Q233" i="3" s="1"/>
  <c r="Q234" i="3" s="1"/>
  <c r="Q235" i="3" s="1"/>
  <c r="Q236" i="3" s="1"/>
  <c r="Q237" i="3" s="1"/>
  <c r="Q238" i="3" s="1"/>
  <c r="Q239" i="3" s="1"/>
  <c r="Q240" i="3" s="1"/>
  <c r="Q241" i="3" s="1"/>
  <c r="Q242" i="3" s="1"/>
  <c r="Q243" i="3" s="1"/>
  <c r="Q244" i="3" s="1"/>
  <c r="Q245" i="3" s="1"/>
  <c r="Q246" i="3" s="1"/>
  <c r="Q247" i="3" s="1"/>
  <c r="Q248" i="3" s="1"/>
  <c r="Q249" i="3" s="1"/>
  <c r="Q250" i="3" s="1"/>
  <c r="Q251" i="3" s="1"/>
  <c r="Q252" i="3" s="1"/>
  <c r="Q253" i="3" s="1"/>
  <c r="Q254" i="3" s="1"/>
  <c r="Q255" i="3" s="1"/>
  <c r="Q256" i="3" s="1"/>
  <c r="Q257" i="3" s="1"/>
  <c r="Q258" i="3" s="1"/>
  <c r="Q259" i="3" s="1"/>
  <c r="Q260" i="3" s="1"/>
  <c r="Q261" i="3" s="1"/>
  <c r="Q262" i="3" s="1"/>
  <c r="Q263" i="3" s="1"/>
  <c r="Q264" i="3" s="1"/>
  <c r="Q265" i="3" s="1"/>
  <c r="Q266" i="3" s="1"/>
  <c r="Q267" i="3" s="1"/>
  <c r="Q268" i="3" s="1"/>
  <c r="Q269" i="3" s="1"/>
  <c r="Q270" i="3" s="1"/>
  <c r="Q271" i="3" s="1"/>
  <c r="Q272" i="3" s="1"/>
  <c r="Q273" i="3" s="1"/>
  <c r="Q274" i="3" s="1"/>
  <c r="Q275" i="3" s="1"/>
  <c r="Q276" i="3" s="1"/>
  <c r="Q277" i="3" s="1"/>
  <c r="Q278" i="3" s="1"/>
  <c r="Q279" i="3" s="1"/>
  <c r="Q280" i="3" s="1"/>
  <c r="Q281" i="3" s="1"/>
  <c r="Q282" i="3" s="1"/>
  <c r="Q283" i="3" s="1"/>
  <c r="Q284" i="3" s="1"/>
  <c r="Q285" i="3" s="1"/>
  <c r="Q286" i="3" s="1"/>
  <c r="Q287" i="3" s="1"/>
  <c r="Q288" i="3" s="1"/>
  <c r="Q289" i="3" s="1"/>
  <c r="Q290" i="3" s="1"/>
  <c r="Q291" i="3" s="1"/>
  <c r="Q292" i="3" s="1"/>
  <c r="Q293" i="3" s="1"/>
  <c r="Q294" i="3" s="1"/>
  <c r="Q295" i="3" s="1"/>
  <c r="Q296" i="3" s="1"/>
  <c r="Q297" i="3" s="1"/>
  <c r="Q298" i="3" s="1"/>
  <c r="Q299" i="3" s="1"/>
  <c r="Q300" i="3" s="1"/>
  <c r="Q301" i="3" s="1"/>
  <c r="Q302" i="3" s="1"/>
  <c r="Q303" i="3" s="1"/>
  <c r="Q304" i="3" s="1"/>
  <c r="Q305" i="3" s="1"/>
  <c r="Q306" i="3" s="1"/>
  <c r="Q307" i="3" s="1"/>
  <c r="Q308" i="3" s="1"/>
  <c r="Q309" i="3" s="1"/>
  <c r="G203" i="3"/>
  <c r="Z202" i="3"/>
  <c r="T202" i="3"/>
  <c r="G202" i="3"/>
  <c r="D203" i="13" s="1"/>
  <c r="Z201" i="3"/>
  <c r="T201" i="3"/>
  <c r="G201" i="3"/>
  <c r="D202" i="13" s="1"/>
  <c r="Z200" i="3"/>
  <c r="T200" i="3"/>
  <c r="G200" i="3"/>
  <c r="Z199" i="3"/>
  <c r="T199" i="3"/>
  <c r="G199" i="3"/>
  <c r="D200" i="13" s="1"/>
  <c r="Z198" i="3"/>
  <c r="T198" i="3"/>
  <c r="G198" i="3"/>
  <c r="Z197" i="3"/>
  <c r="T197" i="3"/>
  <c r="G197" i="3"/>
  <c r="D198" i="13" s="1"/>
  <c r="Z196" i="3"/>
  <c r="T196" i="3"/>
  <c r="G196" i="3"/>
  <c r="Z195" i="3"/>
  <c r="T195" i="3"/>
  <c r="G195" i="3"/>
  <c r="D196" i="13" s="1"/>
  <c r="Z194" i="3"/>
  <c r="T194" i="3"/>
  <c r="G194" i="3"/>
  <c r="D195" i="13" s="1"/>
  <c r="Z193" i="3"/>
  <c r="T193" i="3"/>
  <c r="G193" i="3"/>
  <c r="Z192" i="3"/>
  <c r="T192" i="3"/>
  <c r="G192" i="3"/>
  <c r="D193" i="13" s="1"/>
  <c r="Z191" i="3"/>
  <c r="T191" i="3"/>
  <c r="G191" i="3"/>
  <c r="D192" i="13" s="1"/>
  <c r="Z190" i="3"/>
  <c r="T190" i="3"/>
  <c r="G190" i="3"/>
  <c r="Z189" i="3"/>
  <c r="T189" i="3"/>
  <c r="G189" i="3"/>
  <c r="Z188" i="3"/>
  <c r="T188" i="3"/>
  <c r="G188" i="3"/>
  <c r="D189" i="13" s="1"/>
  <c r="Z187" i="3"/>
  <c r="T187" i="3"/>
  <c r="G187" i="3"/>
  <c r="D188" i="13" s="1"/>
  <c r="Z186" i="3"/>
  <c r="T186" i="3"/>
  <c r="G186" i="3"/>
  <c r="Z185" i="3"/>
  <c r="T185" i="3"/>
  <c r="G185" i="3"/>
  <c r="D186" i="13" s="1"/>
  <c r="Z184" i="3"/>
  <c r="T184" i="3"/>
  <c r="G184" i="3"/>
  <c r="D185" i="13" s="1"/>
  <c r="Z183" i="3"/>
  <c r="T183" i="3"/>
  <c r="G183" i="3"/>
  <c r="D184" i="13" s="1"/>
  <c r="Z182" i="3"/>
  <c r="T182" i="3"/>
  <c r="G182" i="3"/>
  <c r="Z181" i="3"/>
  <c r="T181" i="3"/>
  <c r="G181" i="3"/>
  <c r="D182" i="13" s="1"/>
  <c r="Z180" i="3"/>
  <c r="T180" i="3"/>
  <c r="G180" i="3"/>
  <c r="D181" i="13" s="1"/>
  <c r="Z179" i="3"/>
  <c r="T179" i="3"/>
  <c r="G179" i="3"/>
  <c r="Z178" i="3"/>
  <c r="T178" i="3"/>
  <c r="G178" i="3"/>
  <c r="Z177" i="3"/>
  <c r="T177" i="3"/>
  <c r="G177" i="3"/>
  <c r="D178" i="13" s="1"/>
  <c r="Z176" i="3"/>
  <c r="T176" i="3"/>
  <c r="G176" i="3"/>
  <c r="D177" i="13" s="1"/>
  <c r="Z175" i="3"/>
  <c r="T175" i="3"/>
  <c r="G175" i="3"/>
  <c r="Z174" i="3"/>
  <c r="T174" i="3"/>
  <c r="G174" i="3"/>
  <c r="Z173" i="3"/>
  <c r="T173" i="3"/>
  <c r="G173" i="3"/>
  <c r="D174" i="13" s="1"/>
  <c r="Z172" i="3"/>
  <c r="T172" i="3"/>
  <c r="G172" i="3"/>
  <c r="Z171" i="3"/>
  <c r="T171" i="3"/>
  <c r="G171" i="3"/>
  <c r="D172" i="13" s="1"/>
  <c r="Z170" i="3"/>
  <c r="T170" i="3"/>
  <c r="G170" i="3"/>
  <c r="Z169" i="3"/>
  <c r="T169" i="3"/>
  <c r="G169" i="3"/>
  <c r="D170" i="13" s="1"/>
  <c r="Z168" i="3"/>
  <c r="T168" i="3"/>
  <c r="G168" i="3"/>
  <c r="Z167" i="3"/>
  <c r="T167" i="3"/>
  <c r="G167" i="3"/>
  <c r="D168" i="13" s="1"/>
  <c r="Z166" i="3"/>
  <c r="T166" i="3"/>
  <c r="G166" i="3"/>
  <c r="D167" i="13" s="1"/>
  <c r="Z165" i="3"/>
  <c r="T165" i="3"/>
  <c r="G165" i="3"/>
  <c r="D166" i="13" s="1"/>
  <c r="Z164" i="3"/>
  <c r="T164" i="3"/>
  <c r="G164" i="3"/>
  <c r="D165" i="13" s="1"/>
  <c r="B164" i="3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Z163" i="3"/>
  <c r="T163" i="3"/>
  <c r="G163" i="3"/>
  <c r="D164" i="13" s="1"/>
  <c r="Z162" i="3"/>
  <c r="T162" i="3"/>
  <c r="G162" i="3"/>
  <c r="D163" i="13" s="1"/>
  <c r="Z161" i="3"/>
  <c r="T161" i="3"/>
  <c r="G161" i="3"/>
  <c r="Z160" i="3"/>
  <c r="T160" i="3"/>
  <c r="G160" i="3"/>
  <c r="Z159" i="3"/>
  <c r="T159" i="3"/>
  <c r="G159" i="3"/>
  <c r="Z158" i="3"/>
  <c r="T158" i="3"/>
  <c r="G158" i="3"/>
  <c r="Z157" i="3"/>
  <c r="T157" i="3"/>
  <c r="G157" i="3"/>
  <c r="Z156" i="3"/>
  <c r="T156" i="3"/>
  <c r="G156" i="3"/>
  <c r="D157" i="13" s="1"/>
  <c r="Z155" i="3"/>
  <c r="T155" i="3"/>
  <c r="G155" i="3"/>
  <c r="D156" i="13" s="1"/>
  <c r="Z154" i="3"/>
  <c r="T154" i="3"/>
  <c r="G154" i="3"/>
  <c r="Z153" i="3"/>
  <c r="T153" i="3"/>
  <c r="G153" i="3"/>
  <c r="Z152" i="3"/>
  <c r="T152" i="3"/>
  <c r="G152" i="3"/>
  <c r="D153" i="13" s="1"/>
  <c r="Z151" i="3"/>
  <c r="T151" i="3"/>
  <c r="G151" i="3"/>
  <c r="Z150" i="3"/>
  <c r="T150" i="3"/>
  <c r="G150" i="3"/>
  <c r="Z149" i="3"/>
  <c r="T149" i="3"/>
  <c r="G149" i="3"/>
  <c r="Z148" i="3"/>
  <c r="T148" i="3"/>
  <c r="G148" i="3"/>
  <c r="D149" i="13" s="1"/>
  <c r="Z147" i="3"/>
  <c r="T147" i="3"/>
  <c r="G147" i="3"/>
  <c r="Z146" i="3"/>
  <c r="T146" i="3"/>
  <c r="G146" i="3"/>
  <c r="Z145" i="3"/>
  <c r="T145" i="3"/>
  <c r="G145" i="3"/>
  <c r="Z144" i="3"/>
  <c r="T144" i="3"/>
  <c r="G144" i="3"/>
  <c r="Z143" i="3"/>
  <c r="T143" i="3"/>
  <c r="G143" i="3"/>
  <c r="D144" i="13" s="1"/>
  <c r="Z142" i="3"/>
  <c r="T142" i="3"/>
  <c r="G142" i="3"/>
  <c r="D143" i="13" s="1"/>
  <c r="Z141" i="3"/>
  <c r="T141" i="3"/>
  <c r="G141" i="3"/>
  <c r="Z140" i="3"/>
  <c r="T140" i="3"/>
  <c r="G140" i="3"/>
  <c r="Z139" i="3"/>
  <c r="T139" i="3"/>
  <c r="G139" i="3"/>
  <c r="D140" i="13" s="1"/>
  <c r="Z138" i="3"/>
  <c r="T138" i="3"/>
  <c r="G138" i="3"/>
  <c r="Z137" i="3"/>
  <c r="T137" i="3"/>
  <c r="G137" i="3"/>
  <c r="Z136" i="3"/>
  <c r="T136" i="3"/>
  <c r="G136" i="3"/>
  <c r="Z135" i="3"/>
  <c r="T135" i="3"/>
  <c r="G135" i="3"/>
  <c r="D136" i="13" s="1"/>
  <c r="Z134" i="3"/>
  <c r="T134" i="3"/>
  <c r="G134" i="3"/>
  <c r="Z133" i="3"/>
  <c r="T133" i="3"/>
  <c r="G133" i="3"/>
  <c r="Z132" i="3"/>
  <c r="T132" i="3"/>
  <c r="G132" i="3"/>
  <c r="D133" i="13" s="1"/>
  <c r="Z131" i="3"/>
  <c r="T131" i="3"/>
  <c r="G131" i="3"/>
  <c r="Z130" i="3"/>
  <c r="T130" i="3"/>
  <c r="G130" i="3"/>
  <c r="Z129" i="3"/>
  <c r="T129" i="3"/>
  <c r="G129" i="3"/>
  <c r="D130" i="13" s="1"/>
  <c r="Z128" i="3"/>
  <c r="T128" i="3"/>
  <c r="G128" i="3"/>
  <c r="Z127" i="3"/>
  <c r="T127" i="3"/>
  <c r="G127" i="3"/>
  <c r="Z126" i="3"/>
  <c r="T126" i="3"/>
  <c r="G126" i="3"/>
  <c r="Z125" i="3"/>
  <c r="T125" i="3"/>
  <c r="G125" i="3"/>
  <c r="Z124" i="3"/>
  <c r="T124" i="3"/>
  <c r="G124" i="3"/>
  <c r="Z123" i="3"/>
  <c r="T123" i="3"/>
  <c r="G123" i="3"/>
  <c r="Z122" i="3"/>
  <c r="T122" i="3"/>
  <c r="G122" i="3"/>
  <c r="D123" i="13" s="1"/>
  <c r="Z121" i="3"/>
  <c r="T121" i="3"/>
  <c r="G121" i="3"/>
  <c r="D122" i="13" s="1"/>
  <c r="Z120" i="3"/>
  <c r="T120" i="3"/>
  <c r="G120" i="3"/>
  <c r="Z119" i="3"/>
  <c r="T119" i="3"/>
  <c r="G119" i="3"/>
  <c r="D120" i="13" s="1"/>
  <c r="Z118" i="3"/>
  <c r="T118" i="3"/>
  <c r="G118" i="3"/>
  <c r="Z117" i="3"/>
  <c r="T117" i="3"/>
  <c r="G117" i="3"/>
  <c r="Z116" i="3"/>
  <c r="T116" i="3"/>
  <c r="G116" i="3"/>
  <c r="Z115" i="3"/>
  <c r="T115" i="3"/>
  <c r="G115" i="3"/>
  <c r="D116" i="13" s="1"/>
  <c r="Z114" i="3"/>
  <c r="N114" i="3"/>
  <c r="T114" i="3" s="1"/>
  <c r="G114" i="3"/>
  <c r="D115" i="13" s="1"/>
  <c r="Z113" i="3"/>
  <c r="T113" i="3"/>
  <c r="G113" i="3"/>
  <c r="Z112" i="3"/>
  <c r="O112" i="3"/>
  <c r="N112" i="3"/>
  <c r="G112" i="3"/>
  <c r="Z111" i="3"/>
  <c r="T111" i="3"/>
  <c r="G111" i="3"/>
  <c r="D112" i="13" s="1"/>
  <c r="Z110" i="3"/>
  <c r="T110" i="3"/>
  <c r="G110" i="3"/>
  <c r="Z109" i="3"/>
  <c r="T109" i="3"/>
  <c r="G109" i="3"/>
  <c r="Z108" i="3"/>
  <c r="T108" i="3"/>
  <c r="G108" i="3"/>
  <c r="Z107" i="3"/>
  <c r="T107" i="3"/>
  <c r="G107" i="3"/>
  <c r="Z106" i="3"/>
  <c r="T106" i="3"/>
  <c r="G106" i="3"/>
  <c r="Z105" i="3"/>
  <c r="O105" i="3"/>
  <c r="N105" i="3"/>
  <c r="G105" i="3"/>
  <c r="D106" i="13" s="1"/>
  <c r="Z104" i="3"/>
  <c r="T104" i="3"/>
  <c r="G104" i="3"/>
  <c r="Z103" i="3"/>
  <c r="T103" i="3"/>
  <c r="G103" i="3"/>
  <c r="Z102" i="3"/>
  <c r="T102" i="3"/>
  <c r="G102" i="3"/>
  <c r="Z101" i="3"/>
  <c r="T101" i="3"/>
  <c r="G101" i="3"/>
  <c r="Z100" i="3"/>
  <c r="T100" i="3"/>
  <c r="G100" i="3"/>
  <c r="Z99" i="3"/>
  <c r="T99" i="3"/>
  <c r="G99" i="3"/>
  <c r="Z98" i="3"/>
  <c r="T98" i="3"/>
  <c r="G98" i="3"/>
  <c r="Z97" i="3"/>
  <c r="T97" i="3"/>
  <c r="G97" i="3"/>
  <c r="Z96" i="3"/>
  <c r="T96" i="3"/>
  <c r="G96" i="3"/>
  <c r="Z95" i="3"/>
  <c r="T95" i="3"/>
  <c r="G95" i="3"/>
  <c r="Z94" i="3"/>
  <c r="T94" i="3"/>
  <c r="G94" i="3"/>
  <c r="Z93" i="3"/>
  <c r="T93" i="3"/>
  <c r="G93" i="3"/>
  <c r="D94" i="13" s="1"/>
  <c r="Z92" i="3"/>
  <c r="O92" i="3"/>
  <c r="N92" i="3"/>
  <c r="G92" i="3"/>
  <c r="Z91" i="3"/>
  <c r="T91" i="3"/>
  <c r="G91" i="3"/>
  <c r="Z90" i="3"/>
  <c r="T90" i="3"/>
  <c r="G90" i="3"/>
  <c r="D91" i="13" s="1"/>
  <c r="Z89" i="3"/>
  <c r="T89" i="3"/>
  <c r="G89" i="3"/>
  <c r="Z88" i="3"/>
  <c r="T88" i="3"/>
  <c r="G88" i="3"/>
  <c r="D89" i="13" s="1"/>
  <c r="Z87" i="3"/>
  <c r="T87" i="3"/>
  <c r="G87" i="3"/>
  <c r="D88" i="13" s="1"/>
  <c r="Z86" i="3"/>
  <c r="T86" i="3"/>
  <c r="G86" i="3"/>
  <c r="D87" i="13" s="1"/>
  <c r="Z85" i="3"/>
  <c r="T85" i="3"/>
  <c r="G85" i="3"/>
  <c r="Z84" i="3"/>
  <c r="T84" i="3"/>
  <c r="G84" i="3"/>
  <c r="Z83" i="3"/>
  <c r="T83" i="3"/>
  <c r="G83" i="3"/>
  <c r="Z82" i="3"/>
  <c r="T82" i="3"/>
  <c r="G82" i="3"/>
  <c r="Z81" i="3"/>
  <c r="T81" i="3"/>
  <c r="G81" i="3"/>
  <c r="Z80" i="3"/>
  <c r="T80" i="3"/>
  <c r="G80" i="3"/>
  <c r="Z79" i="3"/>
  <c r="T79" i="3"/>
  <c r="G79" i="3"/>
  <c r="Z78" i="3"/>
  <c r="T78" i="3"/>
  <c r="G78" i="3"/>
  <c r="Z77" i="3"/>
  <c r="T77" i="3"/>
  <c r="G77" i="3"/>
  <c r="D78" i="13" s="1"/>
  <c r="Z76" i="3"/>
  <c r="T76" i="3"/>
  <c r="G76" i="3"/>
  <c r="Z75" i="3"/>
  <c r="T75" i="3"/>
  <c r="G75" i="3"/>
  <c r="Z74" i="3"/>
  <c r="T74" i="3"/>
  <c r="G74" i="3"/>
  <c r="D75" i="13" s="1"/>
  <c r="Z73" i="3"/>
  <c r="T73" i="3"/>
  <c r="G73" i="3"/>
  <c r="Z72" i="3"/>
  <c r="T72" i="3"/>
  <c r="G72" i="3"/>
  <c r="Z71" i="3"/>
  <c r="T71" i="3"/>
  <c r="G71" i="3"/>
  <c r="Z70" i="3"/>
  <c r="T70" i="3"/>
  <c r="G70" i="3"/>
  <c r="Z69" i="3"/>
  <c r="O69" i="3"/>
  <c r="N69" i="3"/>
  <c r="G69" i="3"/>
  <c r="D70" i="13" s="1"/>
  <c r="Z68" i="3"/>
  <c r="T68" i="3"/>
  <c r="G68" i="3"/>
  <c r="Z67" i="3"/>
  <c r="T67" i="3"/>
  <c r="G67" i="3"/>
  <c r="Z66" i="3"/>
  <c r="T66" i="3"/>
  <c r="G66" i="3"/>
  <c r="D67" i="13" s="1"/>
  <c r="Z65" i="3"/>
  <c r="T65" i="3"/>
  <c r="G65" i="3"/>
  <c r="Z64" i="3"/>
  <c r="T64" i="3"/>
  <c r="G64" i="3"/>
  <c r="Z63" i="3"/>
  <c r="T63" i="3"/>
  <c r="G63" i="3"/>
  <c r="D64" i="13" s="1"/>
  <c r="Z62" i="3"/>
  <c r="T62" i="3"/>
  <c r="G62" i="3"/>
  <c r="D63" i="13" s="1"/>
  <c r="Z61" i="3"/>
  <c r="T61" i="3"/>
  <c r="G61" i="3"/>
  <c r="Z60" i="3"/>
  <c r="T60" i="3"/>
  <c r="G60" i="3"/>
  <c r="Z59" i="3"/>
  <c r="T59" i="3"/>
  <c r="G59" i="3"/>
  <c r="Z58" i="3"/>
  <c r="N58" i="3"/>
  <c r="T58" i="3" s="1"/>
  <c r="G58" i="3"/>
  <c r="Z57" i="3"/>
  <c r="T57" i="3"/>
  <c r="G57" i="3"/>
  <c r="D58" i="13" s="1"/>
  <c r="Z56" i="3"/>
  <c r="T56" i="3"/>
  <c r="G56" i="3"/>
  <c r="Z55" i="3"/>
  <c r="T55" i="3"/>
  <c r="G55" i="3"/>
  <c r="D56" i="13" s="1"/>
  <c r="Z54" i="3"/>
  <c r="T54" i="3"/>
  <c r="G54" i="3"/>
  <c r="Z53" i="3"/>
  <c r="T53" i="3"/>
  <c r="G53" i="3"/>
  <c r="D54" i="13" s="1"/>
  <c r="Z52" i="3"/>
  <c r="T52" i="3"/>
  <c r="G52" i="3"/>
  <c r="Z51" i="3"/>
  <c r="T51" i="3"/>
  <c r="G51" i="3"/>
  <c r="Z50" i="3"/>
  <c r="T50" i="3"/>
  <c r="G50" i="3"/>
  <c r="D51" i="13" s="1"/>
  <c r="Z49" i="3"/>
  <c r="T49" i="3"/>
  <c r="G49" i="3"/>
  <c r="Z48" i="3"/>
  <c r="T48" i="3"/>
  <c r="G48" i="3"/>
  <c r="Z47" i="3"/>
  <c r="T47" i="3"/>
  <c r="G47" i="3"/>
  <c r="D48" i="13" s="1"/>
  <c r="Z46" i="3"/>
  <c r="T46" i="3"/>
  <c r="G46" i="3"/>
  <c r="D47" i="13" s="1"/>
  <c r="Z45" i="3"/>
  <c r="T45" i="3"/>
  <c r="G45" i="3"/>
  <c r="Z44" i="3"/>
  <c r="T44" i="3"/>
  <c r="G44" i="3"/>
  <c r="Z43" i="3"/>
  <c r="T43" i="3"/>
  <c r="G43" i="3"/>
  <c r="D44" i="13" s="1"/>
  <c r="Z42" i="3"/>
  <c r="T42" i="3"/>
  <c r="G42" i="3"/>
  <c r="D43" i="13" s="1"/>
  <c r="Z41" i="3"/>
  <c r="T41" i="3"/>
  <c r="G41" i="3"/>
  <c r="Z40" i="3"/>
  <c r="T40" i="3"/>
  <c r="G40" i="3"/>
  <c r="Z39" i="3"/>
  <c r="T39" i="3"/>
  <c r="G39" i="3"/>
  <c r="Z38" i="3"/>
  <c r="T38" i="3"/>
  <c r="G38" i="3"/>
  <c r="Z37" i="3"/>
  <c r="T37" i="3"/>
  <c r="G37" i="3"/>
  <c r="Z36" i="3"/>
  <c r="T36" i="3"/>
  <c r="G36" i="3"/>
  <c r="Z35" i="3"/>
  <c r="T35" i="3"/>
  <c r="G35" i="3"/>
  <c r="Z34" i="3"/>
  <c r="T34" i="3"/>
  <c r="P34" i="3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G34" i="3"/>
  <c r="Z33" i="3"/>
  <c r="T33" i="3"/>
  <c r="G33" i="3"/>
  <c r="D34" i="13" s="1"/>
  <c r="Z32" i="3"/>
  <c r="T32" i="3"/>
  <c r="G32" i="3"/>
  <c r="D33" i="13" s="1"/>
  <c r="Z31" i="3"/>
  <c r="T31" i="3"/>
  <c r="G31" i="3"/>
  <c r="D32" i="13" s="1"/>
  <c r="Z30" i="3"/>
  <c r="T30" i="3"/>
  <c r="G30" i="3"/>
  <c r="Z29" i="3"/>
  <c r="T29" i="3"/>
  <c r="R29" i="3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R64" i="3" s="1"/>
  <c r="R65" i="3" s="1"/>
  <c r="R66" i="3" s="1"/>
  <c r="R67" i="3" s="1"/>
  <c r="R68" i="3" s="1"/>
  <c r="G29" i="3"/>
  <c r="Z28" i="3"/>
  <c r="T28" i="3"/>
  <c r="G28" i="3"/>
  <c r="D29" i="13" s="1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V314" i="2"/>
  <c r="H314" i="2"/>
  <c r="E314" i="2"/>
  <c r="X313" i="2"/>
  <c r="V313" i="2"/>
  <c r="P314" i="2" s="1"/>
  <c r="H313" i="2"/>
  <c r="E313" i="2"/>
  <c r="X312" i="2"/>
  <c r="V312" i="2"/>
  <c r="P313" i="2" s="1"/>
  <c r="H312" i="2"/>
  <c r="E312" i="2"/>
  <c r="X311" i="2"/>
  <c r="V311" i="2"/>
  <c r="P312" i="2" s="1"/>
  <c r="H311" i="2"/>
  <c r="E311" i="2"/>
  <c r="X310" i="2"/>
  <c r="V310" i="2"/>
  <c r="H310" i="2"/>
  <c r="E310" i="2"/>
  <c r="X309" i="2"/>
  <c r="V309" i="2"/>
  <c r="H309" i="2"/>
  <c r="E309" i="2"/>
  <c r="X308" i="2"/>
  <c r="V308" i="2"/>
  <c r="P309" i="2" s="1"/>
  <c r="H308" i="2"/>
  <c r="E308" i="2"/>
  <c r="X307" i="2"/>
  <c r="V307" i="2"/>
  <c r="H307" i="2"/>
  <c r="E307" i="2"/>
  <c r="X306" i="2"/>
  <c r="V306" i="2"/>
  <c r="P307" i="2" s="1"/>
  <c r="H306" i="2"/>
  <c r="E306" i="2"/>
  <c r="X305" i="2"/>
  <c r="V305" i="2"/>
  <c r="P306" i="2" s="1"/>
  <c r="H305" i="2"/>
  <c r="E305" i="2"/>
  <c r="X304" i="2"/>
  <c r="V304" i="2"/>
  <c r="P305" i="2" s="1"/>
  <c r="H304" i="2"/>
  <c r="E304" i="2"/>
  <c r="X303" i="2"/>
  <c r="V303" i="2"/>
  <c r="P304" i="2" s="1"/>
  <c r="H303" i="2"/>
  <c r="E303" i="2"/>
  <c r="X302" i="2"/>
  <c r="V302" i="2"/>
  <c r="H302" i="2"/>
  <c r="E302" i="2"/>
  <c r="X301" i="2"/>
  <c r="V301" i="2"/>
  <c r="H301" i="2"/>
  <c r="E301" i="2"/>
  <c r="X300" i="2"/>
  <c r="V300" i="2"/>
  <c r="P301" i="2" s="1"/>
  <c r="H300" i="2"/>
  <c r="E300" i="2"/>
  <c r="X299" i="2"/>
  <c r="V299" i="2"/>
  <c r="H299" i="2"/>
  <c r="E299" i="2"/>
  <c r="X298" i="2"/>
  <c r="V298" i="2"/>
  <c r="P299" i="2" s="1"/>
  <c r="H298" i="2"/>
  <c r="E298" i="2"/>
  <c r="X297" i="2"/>
  <c r="V297" i="2"/>
  <c r="P298" i="2" s="1"/>
  <c r="H297" i="2"/>
  <c r="E297" i="2"/>
  <c r="X296" i="2"/>
  <c r="V296" i="2"/>
  <c r="P297" i="2" s="1"/>
  <c r="H296" i="2"/>
  <c r="E296" i="2"/>
  <c r="X295" i="2"/>
  <c r="V295" i="2"/>
  <c r="P296" i="2" s="1"/>
  <c r="H295" i="2"/>
  <c r="E295" i="2"/>
  <c r="X294" i="2"/>
  <c r="V294" i="2"/>
  <c r="H294" i="2"/>
  <c r="E294" i="2"/>
  <c r="X293" i="2"/>
  <c r="V293" i="2"/>
  <c r="H293" i="2"/>
  <c r="E293" i="2"/>
  <c r="X292" i="2"/>
  <c r="V292" i="2"/>
  <c r="P293" i="2" s="1"/>
  <c r="H292" i="2"/>
  <c r="E292" i="2"/>
  <c r="X291" i="2"/>
  <c r="V291" i="2"/>
  <c r="H291" i="2"/>
  <c r="E291" i="2"/>
  <c r="X290" i="2"/>
  <c r="V290" i="2"/>
  <c r="P291" i="2" s="1"/>
  <c r="H290" i="2"/>
  <c r="E290" i="2"/>
  <c r="X289" i="2"/>
  <c r="V289" i="2"/>
  <c r="P290" i="2" s="1"/>
  <c r="H289" i="2"/>
  <c r="E289" i="2"/>
  <c r="X288" i="2"/>
  <c r="V288" i="2"/>
  <c r="P289" i="2" s="1"/>
  <c r="H288" i="2"/>
  <c r="E288" i="2"/>
  <c r="X287" i="2"/>
  <c r="V287" i="2"/>
  <c r="P288" i="2" s="1"/>
  <c r="H287" i="2"/>
  <c r="E287" i="2"/>
  <c r="X286" i="2"/>
  <c r="V286" i="2"/>
  <c r="H286" i="2"/>
  <c r="E286" i="2"/>
  <c r="X285" i="2"/>
  <c r="V285" i="2"/>
  <c r="H285" i="2"/>
  <c r="E285" i="2"/>
  <c r="X284" i="2"/>
  <c r="V284" i="2"/>
  <c r="P285" i="2" s="1"/>
  <c r="H284" i="2"/>
  <c r="E284" i="2"/>
  <c r="X283" i="2"/>
  <c r="V283" i="2"/>
  <c r="H283" i="2"/>
  <c r="E283" i="2"/>
  <c r="X282" i="2"/>
  <c r="V282" i="2"/>
  <c r="P283" i="2" s="1"/>
  <c r="H282" i="2"/>
  <c r="E282" i="2"/>
  <c r="X281" i="2"/>
  <c r="V281" i="2"/>
  <c r="P282" i="2" s="1"/>
  <c r="H281" i="2"/>
  <c r="E281" i="2"/>
  <c r="X280" i="2"/>
  <c r="V280" i="2"/>
  <c r="P281" i="2" s="1"/>
  <c r="H280" i="2"/>
  <c r="E280" i="2"/>
  <c r="X279" i="2"/>
  <c r="V279" i="2"/>
  <c r="P280" i="2" s="1"/>
  <c r="H279" i="2"/>
  <c r="E279" i="2"/>
  <c r="X278" i="2"/>
  <c r="V278" i="2"/>
  <c r="H278" i="2"/>
  <c r="E278" i="2"/>
  <c r="X277" i="2"/>
  <c r="V277" i="2"/>
  <c r="E277" i="2"/>
  <c r="X276" i="2"/>
  <c r="V276" i="2"/>
  <c r="E276" i="2"/>
  <c r="X275" i="2"/>
  <c r="V275" i="2"/>
  <c r="E275" i="2"/>
  <c r="X274" i="2"/>
  <c r="V274" i="2"/>
  <c r="E274" i="2"/>
  <c r="X273" i="2"/>
  <c r="V273" i="2"/>
  <c r="E273" i="2"/>
  <c r="X272" i="2"/>
  <c r="V272" i="2"/>
  <c r="E272" i="2"/>
  <c r="X271" i="2"/>
  <c r="V271" i="2"/>
  <c r="G271" i="2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F271" i="2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E271" i="2"/>
  <c r="X270" i="2"/>
  <c r="V270" i="2"/>
  <c r="E270" i="2"/>
  <c r="X269" i="2"/>
  <c r="V269" i="2"/>
  <c r="E269" i="2"/>
  <c r="X268" i="2"/>
  <c r="V268" i="2"/>
  <c r="E268" i="2"/>
  <c r="X267" i="2"/>
  <c r="V267" i="2"/>
  <c r="E267" i="2"/>
  <c r="X266" i="2"/>
  <c r="V266" i="2"/>
  <c r="E266" i="2"/>
  <c r="X265" i="2"/>
  <c r="V265" i="2"/>
  <c r="E265" i="2"/>
  <c r="X264" i="2"/>
  <c r="V264" i="2"/>
  <c r="E264" i="2"/>
  <c r="X263" i="2"/>
  <c r="V263" i="2"/>
  <c r="E263" i="2"/>
  <c r="X262" i="2"/>
  <c r="V262" i="2"/>
  <c r="E262" i="2"/>
  <c r="X261" i="2"/>
  <c r="V261" i="2"/>
  <c r="E261" i="2"/>
  <c r="X260" i="2"/>
  <c r="V260" i="2"/>
  <c r="E260" i="2"/>
  <c r="X259" i="2"/>
  <c r="V259" i="2"/>
  <c r="E259" i="2"/>
  <c r="X258" i="2"/>
  <c r="V258" i="2"/>
  <c r="E258" i="2"/>
  <c r="X257" i="2"/>
  <c r="V257" i="2"/>
  <c r="P257" i="2"/>
  <c r="E257" i="2"/>
  <c r="X256" i="2"/>
  <c r="V256" i="2"/>
  <c r="E256" i="2"/>
  <c r="X255" i="2"/>
  <c r="V255" i="2"/>
  <c r="E255" i="2"/>
  <c r="X254" i="2"/>
  <c r="V254" i="2"/>
  <c r="E254" i="2"/>
  <c r="X253" i="2"/>
  <c r="V253" i="2"/>
  <c r="P253" i="2" s="1"/>
  <c r="E253" i="2"/>
  <c r="X252" i="2"/>
  <c r="V252" i="2"/>
  <c r="E252" i="2"/>
  <c r="X251" i="2"/>
  <c r="V251" i="2"/>
  <c r="E251" i="2"/>
  <c r="X250" i="2"/>
  <c r="V250" i="2"/>
  <c r="E250" i="2"/>
  <c r="X249" i="2"/>
  <c r="V249" i="2"/>
  <c r="E249" i="2"/>
  <c r="X248" i="2"/>
  <c r="V248" i="2"/>
  <c r="E248" i="2"/>
  <c r="X247" i="2"/>
  <c r="V247" i="2"/>
  <c r="E247" i="2"/>
  <c r="X246" i="2"/>
  <c r="V246" i="2"/>
  <c r="E246" i="2"/>
  <c r="X245" i="2"/>
  <c r="V245" i="2"/>
  <c r="E245" i="2"/>
  <c r="X244" i="2"/>
  <c r="V244" i="2"/>
  <c r="E244" i="2"/>
  <c r="X243" i="2"/>
  <c r="V243" i="2"/>
  <c r="E243" i="2"/>
  <c r="X242" i="2"/>
  <c r="V242" i="2"/>
  <c r="E242" i="2"/>
  <c r="X241" i="2"/>
  <c r="V241" i="2"/>
  <c r="E241" i="2"/>
  <c r="X240" i="2"/>
  <c r="V240" i="2"/>
  <c r="E240" i="2"/>
  <c r="X239" i="2"/>
  <c r="V239" i="2"/>
  <c r="E239" i="2"/>
  <c r="X238" i="2"/>
  <c r="V238" i="2"/>
  <c r="E238" i="2"/>
  <c r="X237" i="2"/>
  <c r="V237" i="2"/>
  <c r="E237" i="2"/>
  <c r="X236" i="2"/>
  <c r="V236" i="2"/>
  <c r="E236" i="2"/>
  <c r="X235" i="2"/>
  <c r="V235" i="2"/>
  <c r="E235" i="2"/>
  <c r="X234" i="2"/>
  <c r="V234" i="2"/>
  <c r="E234" i="2"/>
  <c r="X233" i="2"/>
  <c r="V233" i="2"/>
  <c r="E233" i="2"/>
  <c r="X232" i="2"/>
  <c r="V232" i="2"/>
  <c r="E232" i="2"/>
  <c r="X231" i="2"/>
  <c r="V231" i="2"/>
  <c r="E231" i="2"/>
  <c r="X230" i="2"/>
  <c r="V230" i="2"/>
  <c r="E230" i="2"/>
  <c r="X229" i="2"/>
  <c r="V229" i="2"/>
  <c r="E229" i="2"/>
  <c r="X228" i="2"/>
  <c r="V228" i="2"/>
  <c r="E228" i="2"/>
  <c r="X227" i="2"/>
  <c r="V227" i="2"/>
  <c r="E227" i="2"/>
  <c r="X226" i="2"/>
  <c r="V226" i="2"/>
  <c r="E226" i="2"/>
  <c r="X225" i="2"/>
  <c r="V225" i="2"/>
  <c r="E225" i="2"/>
  <c r="X224" i="2"/>
  <c r="V224" i="2"/>
  <c r="E224" i="2"/>
  <c r="X223" i="2"/>
  <c r="V223" i="2"/>
  <c r="E223" i="2"/>
  <c r="X222" i="2"/>
  <c r="V222" i="2"/>
  <c r="E222" i="2"/>
  <c r="X221" i="2"/>
  <c r="V221" i="2"/>
  <c r="P221" i="2" s="1"/>
  <c r="E221" i="2"/>
  <c r="X220" i="2"/>
  <c r="V220" i="2"/>
  <c r="E220" i="2"/>
  <c r="X219" i="2"/>
  <c r="V219" i="2"/>
  <c r="E219" i="2"/>
  <c r="X218" i="2"/>
  <c r="V218" i="2"/>
  <c r="E218" i="2"/>
  <c r="X217" i="2"/>
  <c r="V217" i="2"/>
  <c r="P217" i="2" s="1"/>
  <c r="E217" i="2"/>
  <c r="X216" i="2"/>
  <c r="V216" i="2"/>
  <c r="E216" i="2"/>
  <c r="X215" i="2"/>
  <c r="V215" i="2"/>
  <c r="E215" i="2"/>
  <c r="X214" i="2"/>
  <c r="V214" i="2"/>
  <c r="P216" i="2" s="1"/>
  <c r="E214" i="2"/>
  <c r="X213" i="2"/>
  <c r="V213" i="2"/>
  <c r="P213" i="2" s="1"/>
  <c r="E213" i="2"/>
  <c r="X212" i="2"/>
  <c r="V212" i="2"/>
  <c r="E212" i="2"/>
  <c r="X211" i="2"/>
  <c r="V211" i="2"/>
  <c r="E211" i="2"/>
  <c r="X210" i="2"/>
  <c r="V210" i="2"/>
  <c r="E210" i="2"/>
  <c r="X209" i="2"/>
  <c r="V209" i="2"/>
  <c r="P210" i="2" s="1"/>
  <c r="E209" i="2"/>
  <c r="X208" i="2"/>
  <c r="V208" i="2"/>
  <c r="E208" i="2"/>
  <c r="X207" i="2"/>
  <c r="V207" i="2"/>
  <c r="E207" i="2"/>
  <c r="X206" i="2"/>
  <c r="V206" i="2"/>
  <c r="E206" i="2"/>
  <c r="X205" i="2"/>
  <c r="V205" i="2"/>
  <c r="P206" i="2" s="1"/>
  <c r="E205" i="2"/>
  <c r="X204" i="2"/>
  <c r="V204" i="2"/>
  <c r="E204" i="2"/>
  <c r="X203" i="2"/>
  <c r="V203" i="2"/>
  <c r="E203" i="2"/>
  <c r="X202" i="2"/>
  <c r="V202" i="2"/>
  <c r="E202" i="2"/>
  <c r="X201" i="2"/>
  <c r="V201" i="2"/>
  <c r="E201" i="2"/>
  <c r="X200" i="2"/>
  <c r="V200" i="2"/>
  <c r="E200" i="2"/>
  <c r="X199" i="2"/>
  <c r="V199" i="2"/>
  <c r="E199" i="2"/>
  <c r="X198" i="2"/>
  <c r="V198" i="2"/>
  <c r="E198" i="2"/>
  <c r="X197" i="2"/>
  <c r="V197" i="2"/>
  <c r="E197" i="2"/>
  <c r="X196" i="2"/>
  <c r="V196" i="2"/>
  <c r="P196" i="2" s="1"/>
  <c r="E196" i="2"/>
  <c r="X195" i="2"/>
  <c r="P195" i="2"/>
  <c r="E195" i="2"/>
  <c r="X194" i="2"/>
  <c r="P194" i="2"/>
  <c r="E194" i="2"/>
  <c r="X193" i="2"/>
  <c r="P193" i="2"/>
  <c r="E193" i="2"/>
  <c r="X192" i="2"/>
  <c r="P192" i="2"/>
  <c r="E192" i="2"/>
  <c r="X191" i="2"/>
  <c r="P191" i="2"/>
  <c r="E191" i="2"/>
  <c r="X190" i="2"/>
  <c r="P190" i="2"/>
  <c r="E190" i="2"/>
  <c r="X189" i="2"/>
  <c r="P189" i="2"/>
  <c r="E189" i="2"/>
  <c r="X188" i="2"/>
  <c r="P188" i="2"/>
  <c r="E188" i="2"/>
  <c r="X187" i="2"/>
  <c r="P187" i="2"/>
  <c r="E187" i="2"/>
  <c r="X186" i="2"/>
  <c r="P186" i="2"/>
  <c r="E186" i="2"/>
  <c r="X185" i="2"/>
  <c r="P185" i="2"/>
  <c r="E185" i="2"/>
  <c r="X184" i="2"/>
  <c r="P184" i="2"/>
  <c r="E184" i="2"/>
  <c r="X183" i="2"/>
  <c r="P183" i="2"/>
  <c r="E183" i="2"/>
  <c r="X182" i="2"/>
  <c r="P182" i="2"/>
  <c r="E182" i="2"/>
  <c r="X181" i="2"/>
  <c r="P181" i="2"/>
  <c r="E181" i="2"/>
  <c r="X180" i="2"/>
  <c r="P180" i="2"/>
  <c r="E180" i="2"/>
  <c r="X179" i="2"/>
  <c r="P179" i="2"/>
  <c r="E179" i="2"/>
  <c r="X178" i="2"/>
  <c r="P178" i="2"/>
  <c r="E178" i="2"/>
  <c r="X177" i="2"/>
  <c r="P177" i="2"/>
  <c r="E177" i="2"/>
  <c r="X176" i="2"/>
  <c r="P176" i="2"/>
  <c r="E176" i="2"/>
  <c r="X175" i="2"/>
  <c r="P175" i="2"/>
  <c r="E175" i="2"/>
  <c r="X174" i="2"/>
  <c r="P174" i="2"/>
  <c r="E174" i="2"/>
  <c r="X173" i="2"/>
  <c r="P173" i="2"/>
  <c r="E173" i="2"/>
  <c r="X172" i="2"/>
  <c r="P172" i="2"/>
  <c r="E172" i="2"/>
  <c r="X171" i="2"/>
  <c r="P171" i="2"/>
  <c r="E171" i="2"/>
  <c r="X170" i="2"/>
  <c r="P170" i="2"/>
  <c r="E170" i="2"/>
  <c r="X169" i="2"/>
  <c r="P169" i="2"/>
  <c r="E169" i="2"/>
  <c r="X168" i="2"/>
  <c r="P168" i="2"/>
  <c r="E168" i="2"/>
  <c r="X167" i="2"/>
  <c r="P167" i="2"/>
  <c r="E167" i="2"/>
  <c r="X166" i="2"/>
  <c r="P166" i="2"/>
  <c r="E166" i="2"/>
  <c r="X165" i="2"/>
  <c r="P165" i="2"/>
  <c r="E165" i="2"/>
  <c r="X164" i="2"/>
  <c r="P164" i="2"/>
  <c r="G164" i="2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E164" i="2"/>
  <c r="B164" i="2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X163" i="2"/>
  <c r="P163" i="2"/>
  <c r="E163" i="2"/>
  <c r="X162" i="2"/>
  <c r="P162" i="2"/>
  <c r="E162" i="2"/>
  <c r="X161" i="2"/>
  <c r="P161" i="2"/>
  <c r="E161" i="2"/>
  <c r="X160" i="2"/>
  <c r="P160" i="2"/>
  <c r="E160" i="2"/>
  <c r="X159" i="2"/>
  <c r="P159" i="2"/>
  <c r="E159" i="2"/>
  <c r="X158" i="2"/>
  <c r="P158" i="2"/>
  <c r="E158" i="2"/>
  <c r="X157" i="2"/>
  <c r="P157" i="2"/>
  <c r="E157" i="2"/>
  <c r="X156" i="2"/>
  <c r="P156" i="2"/>
  <c r="E156" i="2"/>
  <c r="X155" i="2"/>
  <c r="P155" i="2"/>
  <c r="E155" i="2"/>
  <c r="X154" i="2"/>
  <c r="P154" i="2"/>
  <c r="E154" i="2"/>
  <c r="X153" i="2"/>
  <c r="P153" i="2"/>
  <c r="E153" i="2"/>
  <c r="X152" i="2"/>
  <c r="P152" i="2"/>
  <c r="E152" i="2"/>
  <c r="X151" i="2"/>
  <c r="P151" i="2"/>
  <c r="E151" i="2"/>
  <c r="X150" i="2"/>
  <c r="P150" i="2"/>
  <c r="E150" i="2"/>
  <c r="X149" i="2"/>
  <c r="P149" i="2"/>
  <c r="E149" i="2"/>
  <c r="X148" i="2"/>
  <c r="P148" i="2"/>
  <c r="E148" i="2"/>
  <c r="X147" i="2"/>
  <c r="P147" i="2"/>
  <c r="E147" i="2"/>
  <c r="X146" i="2"/>
  <c r="P146" i="2"/>
  <c r="E146" i="2"/>
  <c r="X145" i="2"/>
  <c r="P145" i="2"/>
  <c r="E145" i="2"/>
  <c r="X144" i="2"/>
  <c r="P144" i="2"/>
  <c r="E144" i="2"/>
  <c r="X143" i="2"/>
  <c r="P143" i="2"/>
  <c r="E143" i="2"/>
  <c r="X142" i="2"/>
  <c r="P142" i="2"/>
  <c r="E142" i="2"/>
  <c r="X141" i="2"/>
  <c r="P141" i="2"/>
  <c r="E141" i="2"/>
  <c r="X140" i="2"/>
  <c r="P140" i="2"/>
  <c r="E140" i="2"/>
  <c r="X139" i="2"/>
  <c r="P139" i="2"/>
  <c r="E139" i="2"/>
  <c r="X138" i="2"/>
  <c r="P138" i="2"/>
  <c r="E138" i="2"/>
  <c r="X137" i="2"/>
  <c r="P137" i="2"/>
  <c r="E137" i="2"/>
  <c r="X136" i="2"/>
  <c r="P136" i="2"/>
  <c r="E136" i="2"/>
  <c r="X135" i="2"/>
  <c r="P135" i="2"/>
  <c r="E135" i="2"/>
  <c r="X134" i="2"/>
  <c r="P134" i="2"/>
  <c r="E134" i="2"/>
  <c r="X133" i="2"/>
  <c r="P133" i="2"/>
  <c r="E133" i="2"/>
  <c r="X132" i="2"/>
  <c r="P132" i="2"/>
  <c r="E132" i="2"/>
  <c r="X131" i="2"/>
  <c r="P131" i="2"/>
  <c r="E131" i="2"/>
  <c r="X130" i="2"/>
  <c r="P130" i="2"/>
  <c r="E130" i="2"/>
  <c r="X129" i="2"/>
  <c r="P129" i="2"/>
  <c r="E129" i="2"/>
  <c r="X128" i="2"/>
  <c r="P128" i="2"/>
  <c r="E128" i="2"/>
  <c r="X127" i="2"/>
  <c r="P127" i="2"/>
  <c r="E127" i="2"/>
  <c r="X126" i="2"/>
  <c r="P126" i="2"/>
  <c r="E126" i="2"/>
  <c r="X125" i="2"/>
  <c r="P125" i="2"/>
  <c r="E125" i="2"/>
  <c r="X124" i="2"/>
  <c r="P124" i="2"/>
  <c r="E124" i="2"/>
  <c r="X123" i="2"/>
  <c r="P123" i="2"/>
  <c r="E123" i="2"/>
  <c r="X122" i="2"/>
  <c r="P122" i="2"/>
  <c r="E122" i="2"/>
  <c r="X121" i="2"/>
  <c r="P121" i="2"/>
  <c r="E121" i="2"/>
  <c r="X120" i="2"/>
  <c r="P120" i="2"/>
  <c r="E120" i="2"/>
  <c r="X119" i="2"/>
  <c r="P119" i="2"/>
  <c r="E119" i="2"/>
  <c r="X118" i="2"/>
  <c r="P118" i="2"/>
  <c r="E118" i="2"/>
  <c r="X117" i="2"/>
  <c r="P117" i="2"/>
  <c r="E117" i="2"/>
  <c r="X116" i="2"/>
  <c r="P116" i="2"/>
  <c r="E116" i="2"/>
  <c r="X115" i="2"/>
  <c r="P115" i="2"/>
  <c r="E115" i="2"/>
  <c r="X114" i="2"/>
  <c r="P114" i="2"/>
  <c r="E114" i="2"/>
  <c r="X113" i="2"/>
  <c r="P113" i="2"/>
  <c r="E113" i="2"/>
  <c r="X112" i="2"/>
  <c r="P112" i="2"/>
  <c r="E112" i="2"/>
  <c r="X111" i="2"/>
  <c r="P111" i="2"/>
  <c r="E111" i="2"/>
  <c r="X110" i="2"/>
  <c r="P110" i="2"/>
  <c r="E110" i="2"/>
  <c r="X109" i="2"/>
  <c r="P109" i="2"/>
  <c r="E109" i="2"/>
  <c r="X108" i="2"/>
  <c r="P108" i="2"/>
  <c r="E108" i="2"/>
  <c r="X107" i="2"/>
  <c r="P107" i="2"/>
  <c r="E107" i="2"/>
  <c r="X106" i="2"/>
  <c r="P106" i="2"/>
  <c r="E106" i="2"/>
  <c r="X105" i="2"/>
  <c r="P105" i="2"/>
  <c r="E105" i="2"/>
  <c r="X104" i="2"/>
  <c r="P104" i="2"/>
  <c r="E104" i="2"/>
  <c r="X103" i="2"/>
  <c r="P103" i="2"/>
  <c r="E103" i="2"/>
  <c r="X102" i="2"/>
  <c r="P102" i="2"/>
  <c r="E102" i="2"/>
  <c r="X101" i="2"/>
  <c r="P101" i="2"/>
  <c r="E101" i="2"/>
  <c r="X100" i="2"/>
  <c r="P100" i="2"/>
  <c r="E100" i="2"/>
  <c r="X99" i="2"/>
  <c r="P99" i="2"/>
  <c r="E99" i="2"/>
  <c r="X98" i="2"/>
  <c r="P98" i="2"/>
  <c r="E98" i="2"/>
  <c r="X97" i="2"/>
  <c r="P97" i="2"/>
  <c r="E97" i="2"/>
  <c r="X96" i="2"/>
  <c r="P96" i="2"/>
  <c r="E96" i="2"/>
  <c r="X95" i="2"/>
  <c r="P95" i="2"/>
  <c r="E95" i="2"/>
  <c r="X94" i="2"/>
  <c r="P94" i="2"/>
  <c r="E94" i="2"/>
  <c r="X93" i="2"/>
  <c r="P93" i="2"/>
  <c r="E93" i="2"/>
  <c r="X92" i="2"/>
  <c r="P92" i="2"/>
  <c r="E92" i="2"/>
  <c r="X91" i="2"/>
  <c r="P91" i="2"/>
  <c r="E91" i="2"/>
  <c r="X90" i="2"/>
  <c r="P90" i="2"/>
  <c r="E90" i="2"/>
  <c r="X89" i="2"/>
  <c r="P89" i="2"/>
  <c r="E89" i="2"/>
  <c r="X88" i="2"/>
  <c r="P88" i="2"/>
  <c r="E88" i="2"/>
  <c r="X87" i="2"/>
  <c r="P87" i="2"/>
  <c r="E87" i="2"/>
  <c r="X86" i="2"/>
  <c r="P86" i="2"/>
  <c r="E86" i="2"/>
  <c r="X85" i="2"/>
  <c r="P85" i="2"/>
  <c r="E85" i="2"/>
  <c r="X84" i="2"/>
  <c r="P84" i="2"/>
  <c r="E84" i="2"/>
  <c r="X83" i="2"/>
  <c r="P83" i="2"/>
  <c r="E83" i="2"/>
  <c r="X82" i="2"/>
  <c r="P82" i="2"/>
  <c r="E82" i="2"/>
  <c r="X81" i="2"/>
  <c r="P81" i="2"/>
  <c r="E81" i="2"/>
  <c r="X80" i="2"/>
  <c r="P80" i="2"/>
  <c r="E80" i="2"/>
  <c r="X79" i="2"/>
  <c r="P79" i="2"/>
  <c r="E79" i="2"/>
  <c r="X78" i="2"/>
  <c r="P78" i="2"/>
  <c r="E78" i="2"/>
  <c r="X77" i="2"/>
  <c r="P77" i="2"/>
  <c r="E77" i="2"/>
  <c r="X76" i="2"/>
  <c r="P76" i="2"/>
  <c r="E76" i="2"/>
  <c r="X75" i="2"/>
  <c r="P75" i="2"/>
  <c r="E75" i="2"/>
  <c r="X74" i="2"/>
  <c r="P74" i="2"/>
  <c r="E74" i="2"/>
  <c r="X73" i="2"/>
  <c r="P73" i="2"/>
  <c r="E73" i="2"/>
  <c r="X72" i="2"/>
  <c r="E72" i="2"/>
  <c r="X71" i="2"/>
  <c r="P71" i="2"/>
  <c r="E71" i="2"/>
  <c r="X70" i="2"/>
  <c r="P70" i="2"/>
  <c r="E70" i="2"/>
  <c r="X69" i="2"/>
  <c r="E69" i="2"/>
  <c r="X68" i="2"/>
  <c r="P68" i="2"/>
  <c r="E68" i="2"/>
  <c r="X67" i="2"/>
  <c r="P67" i="2"/>
  <c r="E67" i="2"/>
  <c r="X66" i="2"/>
  <c r="P66" i="2"/>
  <c r="E66" i="2"/>
  <c r="X65" i="2"/>
  <c r="P65" i="2"/>
  <c r="E65" i="2"/>
  <c r="X64" i="2"/>
  <c r="P64" i="2"/>
  <c r="E64" i="2"/>
  <c r="X63" i="2"/>
  <c r="P63" i="2"/>
  <c r="E63" i="2"/>
  <c r="X62" i="2"/>
  <c r="E62" i="2"/>
  <c r="X61" i="2"/>
  <c r="P61" i="2"/>
  <c r="E61" i="2"/>
  <c r="X60" i="2"/>
  <c r="P60" i="2"/>
  <c r="E60" i="2"/>
  <c r="X59" i="2"/>
  <c r="P59" i="2"/>
  <c r="E59" i="2"/>
  <c r="X58" i="2"/>
  <c r="P58" i="2"/>
  <c r="E58" i="2"/>
  <c r="X57" i="2"/>
  <c r="P57" i="2"/>
  <c r="E57" i="2"/>
  <c r="X56" i="2"/>
  <c r="P56" i="2"/>
  <c r="E56" i="2"/>
  <c r="X55" i="2"/>
  <c r="E55" i="2"/>
  <c r="X54" i="2"/>
  <c r="P54" i="2"/>
  <c r="E54" i="2"/>
  <c r="X53" i="2"/>
  <c r="P53" i="2"/>
  <c r="E53" i="2"/>
  <c r="X52" i="2"/>
  <c r="P52" i="2"/>
  <c r="E52" i="2"/>
  <c r="X51" i="2"/>
  <c r="P51" i="2"/>
  <c r="E51" i="2"/>
  <c r="X50" i="2"/>
  <c r="P50" i="2"/>
  <c r="E50" i="2"/>
  <c r="X49" i="2"/>
  <c r="E49" i="2"/>
  <c r="X48" i="2"/>
  <c r="E48" i="2"/>
  <c r="X47" i="2"/>
  <c r="P47" i="2"/>
  <c r="E47" i="2"/>
  <c r="X46" i="2"/>
  <c r="P46" i="2"/>
  <c r="E46" i="2"/>
  <c r="X45" i="2"/>
  <c r="P45" i="2"/>
  <c r="E45" i="2"/>
  <c r="X44" i="2"/>
  <c r="P44" i="2"/>
  <c r="E44" i="2"/>
  <c r="X43" i="2"/>
  <c r="P43" i="2"/>
  <c r="E43" i="2"/>
  <c r="X42" i="2"/>
  <c r="P42" i="2"/>
  <c r="E42" i="2"/>
  <c r="X41" i="2"/>
  <c r="E41" i="2"/>
  <c r="X40" i="2"/>
  <c r="P40" i="2"/>
  <c r="E40" i="2"/>
  <c r="X39" i="2"/>
  <c r="P39" i="2"/>
  <c r="N39" i="2"/>
  <c r="E39" i="2"/>
  <c r="X38" i="2"/>
  <c r="P38" i="2"/>
  <c r="N38" i="2"/>
  <c r="E38" i="2"/>
  <c r="X37" i="2"/>
  <c r="P37" i="2"/>
  <c r="N37" i="2"/>
  <c r="E37" i="2"/>
  <c r="X36" i="2"/>
  <c r="P36" i="2"/>
  <c r="N36" i="2"/>
  <c r="E36" i="2"/>
  <c r="X35" i="2"/>
  <c r="P35" i="2"/>
  <c r="N35" i="2"/>
  <c r="E35" i="2"/>
  <c r="X34" i="2"/>
  <c r="N34" i="2"/>
  <c r="E34" i="2"/>
  <c r="X33" i="2"/>
  <c r="P33" i="2"/>
  <c r="Q39" i="2" s="1"/>
  <c r="N33" i="2"/>
  <c r="M33" i="2" s="1"/>
  <c r="E33" i="2"/>
  <c r="X32" i="2"/>
  <c r="P32" i="2"/>
  <c r="N32" i="2"/>
  <c r="E32" i="2"/>
  <c r="X31" i="2"/>
  <c r="P31" i="2"/>
  <c r="N31" i="2"/>
  <c r="E31" i="2"/>
  <c r="X30" i="2"/>
  <c r="P30" i="2"/>
  <c r="N30" i="2"/>
  <c r="E30" i="2"/>
  <c r="X29" i="2"/>
  <c r="P29" i="2"/>
  <c r="N29" i="2"/>
  <c r="E29" i="2"/>
  <c r="X28" i="2"/>
  <c r="P28" i="2"/>
  <c r="N28" i="2"/>
  <c r="E28" i="2"/>
  <c r="X27" i="2"/>
  <c r="R27" i="2"/>
  <c r="Q27" i="2"/>
  <c r="N27" i="2"/>
  <c r="E27" i="2"/>
  <c r="X26" i="2"/>
  <c r="R26" i="2"/>
  <c r="Q26" i="2"/>
  <c r="O26" i="2"/>
  <c r="N26" i="2"/>
  <c r="E26" i="2"/>
  <c r="X25" i="2"/>
  <c r="R25" i="2"/>
  <c r="Q25" i="2"/>
  <c r="N25" i="2"/>
  <c r="E25" i="2"/>
  <c r="S25" i="2" s="1"/>
  <c r="X24" i="2"/>
  <c r="R24" i="2"/>
  <c r="Q24" i="2"/>
  <c r="N24" i="2"/>
  <c r="E24" i="2"/>
  <c r="X23" i="2"/>
  <c r="R23" i="2"/>
  <c r="Q23" i="2"/>
  <c r="N23" i="2"/>
  <c r="E23" i="2"/>
  <c r="X22" i="2"/>
  <c r="R22" i="2"/>
  <c r="Q22" i="2"/>
  <c r="N22" i="2"/>
  <c r="E22" i="2"/>
  <c r="X21" i="2"/>
  <c r="R21" i="2"/>
  <c r="Q21" i="2"/>
  <c r="N21" i="2"/>
  <c r="E21" i="2"/>
  <c r="S21" i="2" s="1"/>
  <c r="X20" i="2"/>
  <c r="R20" i="2"/>
  <c r="Q20" i="2"/>
  <c r="N20" i="2"/>
  <c r="E20" i="2"/>
  <c r="X19" i="2"/>
  <c r="R19" i="2"/>
  <c r="Q19" i="2"/>
  <c r="O19" i="2"/>
  <c r="N19" i="2"/>
  <c r="E19" i="2"/>
  <c r="X18" i="2"/>
  <c r="R18" i="2"/>
  <c r="Q18" i="2"/>
  <c r="N18" i="2"/>
  <c r="E18" i="2"/>
  <c r="S18" i="2" s="1"/>
  <c r="X17" i="2"/>
  <c r="R17" i="2"/>
  <c r="Q17" i="2"/>
  <c r="N17" i="2"/>
  <c r="E17" i="2"/>
  <c r="X16" i="2"/>
  <c r="R16" i="2"/>
  <c r="Q16" i="2"/>
  <c r="N16" i="2"/>
  <c r="E16" i="2"/>
  <c r="X15" i="2"/>
  <c r="R15" i="2"/>
  <c r="Q15" i="2"/>
  <c r="N15" i="2"/>
  <c r="E15" i="2"/>
  <c r="X14" i="2"/>
  <c r="R14" i="2"/>
  <c r="Q14" i="2"/>
  <c r="N14" i="2"/>
  <c r="E14" i="2"/>
  <c r="S14" i="2" s="1"/>
  <c r="X13" i="2"/>
  <c r="R13" i="2"/>
  <c r="Q13" i="2"/>
  <c r="N13" i="2"/>
  <c r="E13" i="2"/>
  <c r="X12" i="2"/>
  <c r="R12" i="2"/>
  <c r="Q12" i="2"/>
  <c r="N12" i="2"/>
  <c r="E12" i="2"/>
  <c r="X11" i="2"/>
  <c r="V11" i="2"/>
  <c r="V12" i="2" s="1"/>
  <c r="V13" i="2" s="1"/>
  <c r="V14" i="2" s="1"/>
  <c r="U11" i="2"/>
  <c r="U12" i="2" s="1"/>
  <c r="U13" i="2" s="1"/>
  <c r="U14" i="2" s="1"/>
  <c r="U15" i="2" s="1"/>
  <c r="U16" i="2" s="1"/>
  <c r="U17" i="2" s="1"/>
  <c r="U18" i="2" s="1"/>
  <c r="R11" i="2"/>
  <c r="Q11" i="2"/>
  <c r="N11" i="2"/>
  <c r="F11" i="2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E11" i="2"/>
  <c r="N10" i="2"/>
  <c r="N9" i="2"/>
  <c r="N8" i="2"/>
  <c r="N7" i="2"/>
  <c r="N6" i="2"/>
  <c r="L12" i="1"/>
  <c r="L13" i="1" s="1"/>
  <c r="J12" i="1"/>
  <c r="J13" i="1" s="1"/>
  <c r="H12" i="1"/>
  <c r="H13" i="1" s="1"/>
  <c r="E12" i="1"/>
  <c r="E14" i="1" s="1"/>
  <c r="G98" i="10" l="1"/>
  <c r="H98" i="10" s="1"/>
  <c r="G114" i="10"/>
  <c r="H114" i="10" s="1"/>
  <c r="G130" i="10"/>
  <c r="H130" i="10" s="1"/>
  <c r="G146" i="10"/>
  <c r="H146" i="10" s="1"/>
  <c r="G178" i="10"/>
  <c r="H178" i="10" s="1"/>
  <c r="G186" i="10"/>
  <c r="H186" i="10" s="1"/>
  <c r="G194" i="10"/>
  <c r="H194" i="10" s="1"/>
  <c r="N314" i="10"/>
  <c r="Q35" i="10"/>
  <c r="N94" i="10"/>
  <c r="G101" i="10"/>
  <c r="H101" i="10" s="1"/>
  <c r="G181" i="10"/>
  <c r="H181" i="10" s="1"/>
  <c r="G189" i="10"/>
  <c r="H189" i="10" s="1"/>
  <c r="G197" i="10"/>
  <c r="H197" i="10" s="1"/>
  <c r="G205" i="10"/>
  <c r="H205" i="10" s="1"/>
  <c r="G92" i="10"/>
  <c r="H92" i="10" s="1"/>
  <c r="G100" i="10"/>
  <c r="H100" i="10" s="1"/>
  <c r="G116" i="10"/>
  <c r="H116" i="10" s="1"/>
  <c r="G132" i="10"/>
  <c r="H132" i="10" s="1"/>
  <c r="G148" i="10"/>
  <c r="H148" i="10" s="1"/>
  <c r="G156" i="10"/>
  <c r="H156" i="10" s="1"/>
  <c r="N158" i="10"/>
  <c r="G157" i="10"/>
  <c r="H157" i="10" s="1"/>
  <c r="G175" i="10"/>
  <c r="H175" i="10" s="1"/>
  <c r="G179" i="10"/>
  <c r="H179" i="10" s="1"/>
  <c r="N182" i="10"/>
  <c r="G187" i="10"/>
  <c r="H187" i="10" s="1"/>
  <c r="G182" i="10"/>
  <c r="H182" i="10" s="1"/>
  <c r="N190" i="10"/>
  <c r="G195" i="10"/>
  <c r="H195" i="10" s="1"/>
  <c r="G190" i="10"/>
  <c r="H190" i="10" s="1"/>
  <c r="N198" i="10"/>
  <c r="G203" i="10"/>
  <c r="H203" i="10" s="1"/>
  <c r="G198" i="10"/>
  <c r="H198" i="10" s="1"/>
  <c r="G206" i="10"/>
  <c r="H206" i="10" s="1"/>
  <c r="N234" i="10"/>
  <c r="N238" i="10"/>
  <c r="R286" i="10"/>
  <c r="G107" i="10"/>
  <c r="H107" i="10" s="1"/>
  <c r="G115" i="10"/>
  <c r="H115" i="10" s="1"/>
  <c r="N116" i="10"/>
  <c r="G123" i="10"/>
  <c r="H123" i="10" s="1"/>
  <c r="G131" i="10"/>
  <c r="H131" i="10" s="1"/>
  <c r="N132" i="10"/>
  <c r="G139" i="10"/>
  <c r="H139" i="10" s="1"/>
  <c r="G147" i="10"/>
  <c r="H147" i="10" s="1"/>
  <c r="N148" i="10"/>
  <c r="G164" i="10"/>
  <c r="H164" i="10" s="1"/>
  <c r="G185" i="10"/>
  <c r="H185" i="10" s="1"/>
  <c r="G193" i="10"/>
  <c r="H193" i="10" s="1"/>
  <c r="G201" i="10"/>
  <c r="H201" i="10" s="1"/>
  <c r="G208" i="10"/>
  <c r="H208" i="10" s="1"/>
  <c r="N269" i="12"/>
  <c r="N273" i="12"/>
  <c r="N277" i="12"/>
  <c r="N46" i="12"/>
  <c r="N54" i="12"/>
  <c r="N106" i="12"/>
  <c r="N114" i="12"/>
  <c r="N122" i="12"/>
  <c r="N130" i="12"/>
  <c r="N138" i="12"/>
  <c r="N146" i="12"/>
  <c r="N154" i="12"/>
  <c r="N162" i="12"/>
  <c r="N268" i="12"/>
  <c r="N272" i="12"/>
  <c r="N276" i="12"/>
  <c r="R280" i="12"/>
  <c r="R278" i="12"/>
  <c r="G76" i="11"/>
  <c r="T93" i="11"/>
  <c r="R90" i="11"/>
  <c r="R240" i="11"/>
  <c r="R241" i="11"/>
  <c r="R291" i="11"/>
  <c r="R98" i="11"/>
  <c r="R186" i="11"/>
  <c r="D30" i="13"/>
  <c r="D31" i="13"/>
  <c r="E33" i="13" s="1"/>
  <c r="D35" i="13"/>
  <c r="D40" i="13"/>
  <c r="D85" i="13"/>
  <c r="D124" i="13"/>
  <c r="D160" i="13"/>
  <c r="D235" i="13"/>
  <c r="D283" i="13"/>
  <c r="T31" i="11"/>
  <c r="I30" i="11"/>
  <c r="I31" i="11" s="1"/>
  <c r="G31" i="11"/>
  <c r="T38" i="11"/>
  <c r="T42" i="11"/>
  <c r="T46" i="11"/>
  <c r="R42" i="11"/>
  <c r="R50" i="11"/>
  <c r="T77" i="11"/>
  <c r="G80" i="11"/>
  <c r="R77" i="11"/>
  <c r="R78" i="11"/>
  <c r="R79" i="11"/>
  <c r="R80" i="11"/>
  <c r="R81" i="11"/>
  <c r="R82" i="11"/>
  <c r="T94" i="11"/>
  <c r="T95" i="11"/>
  <c r="R99" i="11"/>
  <c r="R100" i="11"/>
  <c r="R110" i="11"/>
  <c r="G116" i="11"/>
  <c r="R125" i="11"/>
  <c r="R154" i="11"/>
  <c r="G163" i="11"/>
  <c r="R159" i="11"/>
  <c r="R161" i="11"/>
  <c r="T167" i="11"/>
  <c r="T170" i="11"/>
  <c r="T177" i="11"/>
  <c r="R195" i="11"/>
  <c r="T202" i="11"/>
  <c r="G207" i="11"/>
  <c r="R204" i="11"/>
  <c r="R205" i="11"/>
  <c r="R206" i="11"/>
  <c r="G223" i="11"/>
  <c r="G224" i="11"/>
  <c r="T226" i="11"/>
  <c r="R222" i="11"/>
  <c r="G284" i="11"/>
  <c r="T297" i="11"/>
  <c r="U304" i="11"/>
  <c r="U306" i="11"/>
  <c r="D72" i="13"/>
  <c r="D76" i="13"/>
  <c r="D80" i="13"/>
  <c r="D84" i="13"/>
  <c r="D101" i="13"/>
  <c r="D119" i="13"/>
  <c r="D147" i="13"/>
  <c r="D234" i="13"/>
  <c r="G29" i="11"/>
  <c r="T36" i="11"/>
  <c r="T41" i="11"/>
  <c r="T45" i="11"/>
  <c r="T48" i="11"/>
  <c r="T52" i="11"/>
  <c r="G61" i="11"/>
  <c r="G62" i="11"/>
  <c r="R57" i="11"/>
  <c r="T72" i="11"/>
  <c r="G77" i="11"/>
  <c r="T78" i="11"/>
  <c r="R73" i="11"/>
  <c r="G81" i="11"/>
  <c r="T87" i="11"/>
  <c r="T88" i="11"/>
  <c r="T99" i="11"/>
  <c r="T106" i="11"/>
  <c r="T107" i="11"/>
  <c r="T108" i="11"/>
  <c r="R103" i="11"/>
  <c r="G112" i="11"/>
  <c r="T109" i="11"/>
  <c r="R118" i="11"/>
  <c r="T125" i="11"/>
  <c r="R121" i="11"/>
  <c r="R126" i="11"/>
  <c r="R129" i="11"/>
  <c r="T141" i="11"/>
  <c r="G136" i="11"/>
  <c r="G144" i="11"/>
  <c r="G145" i="11"/>
  <c r="G146" i="11"/>
  <c r="R145" i="11"/>
  <c r="T153" i="11"/>
  <c r="R149" i="11"/>
  <c r="T152" i="11"/>
  <c r="R156" i="11"/>
  <c r="R157" i="11"/>
  <c r="T187" i="11"/>
  <c r="R201" i="11"/>
  <c r="G222" i="11"/>
  <c r="G288" i="11"/>
  <c r="G286" i="11"/>
  <c r="U298" i="11"/>
  <c r="T305" i="11"/>
  <c r="U305" i="11"/>
  <c r="U302" i="11"/>
  <c r="R309" i="11"/>
  <c r="D109" i="13"/>
  <c r="D126" i="13"/>
  <c r="D205" i="13"/>
  <c r="D221" i="13"/>
  <c r="T39" i="11"/>
  <c r="T44" i="11"/>
  <c r="T49" i="11"/>
  <c r="G57" i="11"/>
  <c r="G58" i="11"/>
  <c r="T59" i="11"/>
  <c r="R56" i="11"/>
  <c r="T64" i="11"/>
  <c r="T65" i="11"/>
  <c r="T66" i="11"/>
  <c r="T67" i="11"/>
  <c r="T68" i="11"/>
  <c r="T73" i="11"/>
  <c r="G78" i="11"/>
  <c r="T79" i="11"/>
  <c r="G82" i="11"/>
  <c r="T82" i="11"/>
  <c r="R83" i="11"/>
  <c r="T92" i="11"/>
  <c r="R89" i="11"/>
  <c r="T100" i="11"/>
  <c r="R104" i="11"/>
  <c r="T111" i="11"/>
  <c r="R106" i="11"/>
  <c r="R108" i="11"/>
  <c r="G115" i="11"/>
  <c r="T110" i="11"/>
  <c r="T119" i="11"/>
  <c r="R122" i="11"/>
  <c r="T134" i="11"/>
  <c r="T136" i="11"/>
  <c r="T137" i="11"/>
  <c r="T138" i="11"/>
  <c r="R133" i="11"/>
  <c r="G134" i="11"/>
  <c r="R137" i="11"/>
  <c r="R139" i="11"/>
  <c r="R140" i="11"/>
  <c r="T151" i="11"/>
  <c r="T155" i="11"/>
  <c r="R150" i="11"/>
  <c r="G158" i="11"/>
  <c r="T169" i="11"/>
  <c r="T165" i="11"/>
  <c r="R166" i="11"/>
  <c r="G210" i="11"/>
  <c r="G215" i="11"/>
  <c r="G237" i="11"/>
  <c r="G234" i="11"/>
  <c r="T281" i="11"/>
  <c r="U281" i="11"/>
  <c r="U286" i="11"/>
  <c r="U285" i="11"/>
  <c r="U284" i="11"/>
  <c r="K307" i="11"/>
  <c r="T306" i="11"/>
  <c r="R167" i="11"/>
  <c r="G187" i="11"/>
  <c r="T190" i="11"/>
  <c r="T191" i="11"/>
  <c r="R187" i="11"/>
  <c r="G202" i="11"/>
  <c r="G203" i="11"/>
  <c r="T206" i="11"/>
  <c r="R202" i="11"/>
  <c r="R209" i="11"/>
  <c r="R218" i="11"/>
  <c r="G225" i="11"/>
  <c r="G238" i="11"/>
  <c r="R235" i="11"/>
  <c r="G245" i="11"/>
  <c r="T243" i="11"/>
  <c r="T265" i="11"/>
  <c r="T269" i="11"/>
  <c r="T270" i="11"/>
  <c r="K279" i="11"/>
  <c r="T282" i="11"/>
  <c r="T283" i="11"/>
  <c r="G278" i="11"/>
  <c r="U287" i="11"/>
  <c r="U289" i="11"/>
  <c r="G293" i="11"/>
  <c r="G294" i="11"/>
  <c r="T300" i="11"/>
  <c r="T303" i="11"/>
  <c r="T299" i="11"/>
  <c r="R301" i="11"/>
  <c r="G308" i="11"/>
  <c r="U303" i="11"/>
  <c r="U310" i="11"/>
  <c r="R305" i="11"/>
  <c r="T120" i="11"/>
  <c r="T121" i="11"/>
  <c r="T122" i="11"/>
  <c r="T123" i="11"/>
  <c r="T126" i="11"/>
  <c r="T130" i="11"/>
  <c r="R127" i="11"/>
  <c r="T147" i="11"/>
  <c r="T150" i="11"/>
  <c r="T154" i="11"/>
  <c r="G157" i="11"/>
  <c r="G159" i="11"/>
  <c r="G160" i="11"/>
  <c r="G161" i="11"/>
  <c r="G162" i="11"/>
  <c r="G166" i="11"/>
  <c r="T172" i="11"/>
  <c r="T173" i="11"/>
  <c r="R169" i="11"/>
  <c r="T176" i="11"/>
  <c r="R171" i="11"/>
  <c r="R173" i="11"/>
  <c r="G189" i="11"/>
  <c r="G190" i="11"/>
  <c r="R196" i="11"/>
  <c r="G205" i="11"/>
  <c r="G211" i="11"/>
  <c r="T220" i="11"/>
  <c r="T221" i="11"/>
  <c r="T223" i="11"/>
  <c r="T224" i="11"/>
  <c r="T222" i="11"/>
  <c r="R230" i="11"/>
  <c r="T237" i="11"/>
  <c r="G240" i="11"/>
  <c r="T241" i="11"/>
  <c r="R237" i="11"/>
  <c r="R244" i="11"/>
  <c r="T263" i="11"/>
  <c r="G274" i="11"/>
  <c r="G277" i="11"/>
  <c r="K280" i="11"/>
  <c r="G281" i="11"/>
  <c r="R278" i="11"/>
  <c r="G285" i="11"/>
  <c r="K286" i="11"/>
  <c r="G287" i="11"/>
  <c r="G289" i="11"/>
  <c r="U283" i="11"/>
  <c r="G291" i="11"/>
  <c r="G295" i="11"/>
  <c r="U300" i="11"/>
  <c r="U307" i="11"/>
  <c r="G309" i="11"/>
  <c r="T229" i="11"/>
  <c r="T232" i="11"/>
  <c r="T233" i="11"/>
  <c r="T235" i="11"/>
  <c r="T231" i="11"/>
  <c r="R275" i="11"/>
  <c r="G282" i="11"/>
  <c r="G283" i="11"/>
  <c r="T284" i="11"/>
  <c r="G279" i="11"/>
  <c r="T293" i="11"/>
  <c r="G296" i="11"/>
  <c r="R294" i="11"/>
  <c r="K294" i="11"/>
  <c r="T301" i="11"/>
  <c r="T304" i="11"/>
  <c r="U301" i="11"/>
  <c r="U308" i="11"/>
  <c r="G310" i="11"/>
  <c r="O23" i="8"/>
  <c r="O24" i="8"/>
  <c r="O25" i="8"/>
  <c r="O26" i="8"/>
  <c r="O27" i="8"/>
  <c r="O28" i="8"/>
  <c r="O29" i="8"/>
  <c r="O30" i="8"/>
  <c r="O43" i="8"/>
  <c r="O44" i="8"/>
  <c r="O48" i="8"/>
  <c r="O52" i="8"/>
  <c r="O56" i="8"/>
  <c r="O60" i="8"/>
  <c r="O64" i="8"/>
  <c r="O68" i="8"/>
  <c r="O72" i="8"/>
  <c r="O76" i="8"/>
  <c r="O80" i="8"/>
  <c r="O84" i="8"/>
  <c r="O88" i="8"/>
  <c r="O92" i="8"/>
  <c r="O131" i="8"/>
  <c r="O163" i="8"/>
  <c r="O170" i="8"/>
  <c r="O174" i="8"/>
  <c r="O178" i="8"/>
  <c r="O182" i="8"/>
  <c r="P290" i="8"/>
  <c r="P294" i="8"/>
  <c r="P302" i="8"/>
  <c r="O301" i="8"/>
  <c r="P310" i="8"/>
  <c r="O309" i="8"/>
  <c r="O51" i="8"/>
  <c r="O55" i="8"/>
  <c r="O59" i="8"/>
  <c r="O63" i="8"/>
  <c r="O67" i="8"/>
  <c r="O71" i="8"/>
  <c r="O75" i="8"/>
  <c r="O79" i="8"/>
  <c r="O83" i="8"/>
  <c r="O87" i="8"/>
  <c r="O91" i="8"/>
  <c r="O95" i="8"/>
  <c r="O99" i="8"/>
  <c r="O107" i="8"/>
  <c r="O139" i="8"/>
  <c r="O172" i="8"/>
  <c r="O176" i="8"/>
  <c r="O181" i="8"/>
  <c r="O275" i="8"/>
  <c r="O278" i="8"/>
  <c r="O279" i="8"/>
  <c r="P300" i="8"/>
  <c r="P308" i="8"/>
  <c r="K20" i="13"/>
  <c r="O115" i="8"/>
  <c r="O147" i="8"/>
  <c r="O180" i="8"/>
  <c r="P288" i="8"/>
  <c r="P292" i="8"/>
  <c r="P298" i="8"/>
  <c r="P306" i="8"/>
  <c r="O295" i="8"/>
  <c r="O303" i="8"/>
  <c r="O311" i="8"/>
  <c r="V64" i="7"/>
  <c r="V80" i="7"/>
  <c r="G119" i="7"/>
  <c r="X119" i="7" s="1"/>
  <c r="G122" i="7"/>
  <c r="X122" i="7" s="1"/>
  <c r="X123" i="7"/>
  <c r="X127" i="7"/>
  <c r="X131" i="7"/>
  <c r="X135" i="7"/>
  <c r="X139" i="7"/>
  <c r="X143" i="7"/>
  <c r="X147" i="7"/>
  <c r="X151" i="7"/>
  <c r="X155" i="7"/>
  <c r="X159" i="7"/>
  <c r="T28" i="7"/>
  <c r="G36" i="7"/>
  <c r="G38" i="7"/>
  <c r="G43" i="7"/>
  <c r="G46" i="7"/>
  <c r="G53" i="7"/>
  <c r="V54" i="7"/>
  <c r="V63" i="7"/>
  <c r="V58" i="7"/>
  <c r="X58" i="7" s="1"/>
  <c r="V68" i="7"/>
  <c r="X68" i="7" s="1"/>
  <c r="V79" i="7"/>
  <c r="V74" i="7"/>
  <c r="X74" i="7" s="1"/>
  <c r="V84" i="7"/>
  <c r="X84" i="7" s="1"/>
  <c r="V94" i="7"/>
  <c r="X94" i="7" s="1"/>
  <c r="V98" i="7"/>
  <c r="V93" i="7"/>
  <c r="G104" i="7"/>
  <c r="V106" i="7"/>
  <c r="X106" i="7" s="1"/>
  <c r="G112" i="7"/>
  <c r="X112" i="7" s="1"/>
  <c r="X107" i="7"/>
  <c r="V114" i="7"/>
  <c r="X114" i="7" s="1"/>
  <c r="G120" i="7"/>
  <c r="X115" i="7"/>
  <c r="G32" i="7"/>
  <c r="V37" i="7"/>
  <c r="G39" i="7"/>
  <c r="V38" i="7"/>
  <c r="V45" i="7"/>
  <c r="G47" i="7"/>
  <c r="V46" i="7"/>
  <c r="V53" i="7"/>
  <c r="V57" i="7"/>
  <c r="G60" i="7"/>
  <c r="V61" i="7"/>
  <c r="V56" i="7"/>
  <c r="G66" i="7"/>
  <c r="G76" i="7"/>
  <c r="V77" i="7"/>
  <c r="V72" i="7"/>
  <c r="G82" i="7"/>
  <c r="X96" i="7"/>
  <c r="X98" i="7"/>
  <c r="G102" i="7"/>
  <c r="X102" i="7" s="1"/>
  <c r="V103" i="7"/>
  <c r="V104" i="7"/>
  <c r="G109" i="7"/>
  <c r="X109" i="7" s="1"/>
  <c r="G110" i="7"/>
  <c r="X110" i="7" s="1"/>
  <c r="V111" i="7"/>
  <c r="V112" i="7"/>
  <c r="G117" i="7"/>
  <c r="G118" i="7"/>
  <c r="X118" i="7" s="1"/>
  <c r="V117" i="7"/>
  <c r="V120" i="7"/>
  <c r="V28" i="7"/>
  <c r="V60" i="7"/>
  <c r="V71" i="7"/>
  <c r="V66" i="7"/>
  <c r="V76" i="7"/>
  <c r="V87" i="7"/>
  <c r="V82" i="7"/>
  <c r="V92" i="7"/>
  <c r="V91" i="7"/>
  <c r="V90" i="7"/>
  <c r="G100" i="7"/>
  <c r="X100" i="7" s="1"/>
  <c r="X95" i="7"/>
  <c r="V102" i="7"/>
  <c r="V97" i="7"/>
  <c r="X97" i="7" s="1"/>
  <c r="G108" i="7"/>
  <c r="X108" i="7" s="1"/>
  <c r="G103" i="7"/>
  <c r="X103" i="7" s="1"/>
  <c r="V110" i="7"/>
  <c r="V105" i="7"/>
  <c r="X105" i="7" s="1"/>
  <c r="G116" i="7"/>
  <c r="X116" i="7" s="1"/>
  <c r="G111" i="7"/>
  <c r="X111" i="7" s="1"/>
  <c r="V118" i="7"/>
  <c r="V113" i="7"/>
  <c r="X113" i="7" s="1"/>
  <c r="G62" i="7"/>
  <c r="X62" i="7" s="1"/>
  <c r="V65" i="7"/>
  <c r="G70" i="7"/>
  <c r="X70" i="7" s="1"/>
  <c r="V73" i="7"/>
  <c r="G78" i="7"/>
  <c r="X78" i="7" s="1"/>
  <c r="V81" i="7"/>
  <c r="G86" i="7"/>
  <c r="X86" i="7" s="1"/>
  <c r="V88" i="7"/>
  <c r="G93" i="7"/>
  <c r="X93" i="7" s="1"/>
  <c r="V99" i="7"/>
  <c r="X99" i="7" s="1"/>
  <c r="G101" i="7"/>
  <c r="X101" i="7" s="1"/>
  <c r="V163" i="7"/>
  <c r="X163" i="7" s="1"/>
  <c r="V250" i="7"/>
  <c r="V252" i="7"/>
  <c r="V253" i="7"/>
  <c r="G257" i="7"/>
  <c r="V257" i="7"/>
  <c r="G261" i="7"/>
  <c r="X261" i="7" s="1"/>
  <c r="V261" i="7"/>
  <c r="G265" i="7"/>
  <c r="V265" i="7"/>
  <c r="G269" i="7"/>
  <c r="X269" i="7" s="1"/>
  <c r="V269" i="7"/>
  <c r="G273" i="7"/>
  <c r="V273" i="7"/>
  <c r="G277" i="7"/>
  <c r="W278" i="7"/>
  <c r="G281" i="7"/>
  <c r="W282" i="7"/>
  <c r="G91" i="7"/>
  <c r="X91" i="7" s="1"/>
  <c r="I96" i="7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93" i="7" s="1"/>
  <c r="I194" i="7" s="1"/>
  <c r="I195" i="7" s="1"/>
  <c r="I196" i="7" s="1"/>
  <c r="I197" i="7" s="1"/>
  <c r="I198" i="7" s="1"/>
  <c r="I199" i="7" s="1"/>
  <c r="I200" i="7" s="1"/>
  <c r="I201" i="7" s="1"/>
  <c r="I202" i="7" s="1"/>
  <c r="I203" i="7" s="1"/>
  <c r="I204" i="7" s="1"/>
  <c r="I205" i="7" s="1"/>
  <c r="I206" i="7" s="1"/>
  <c r="I207" i="7" s="1"/>
  <c r="I208" i="7" s="1"/>
  <c r="I209" i="7" s="1"/>
  <c r="I210" i="7" s="1"/>
  <c r="I211" i="7" s="1"/>
  <c r="I212" i="7" s="1"/>
  <c r="I213" i="7" s="1"/>
  <c r="I214" i="7" s="1"/>
  <c r="I215" i="7" s="1"/>
  <c r="I216" i="7" s="1"/>
  <c r="I217" i="7" s="1"/>
  <c r="I218" i="7" s="1"/>
  <c r="I219" i="7" s="1"/>
  <c r="I220" i="7" s="1"/>
  <c r="I221" i="7" s="1"/>
  <c r="I222" i="7" s="1"/>
  <c r="I223" i="7" s="1"/>
  <c r="I224" i="7" s="1"/>
  <c r="I225" i="7" s="1"/>
  <c r="I226" i="7" s="1"/>
  <c r="I227" i="7" s="1"/>
  <c r="I228" i="7" s="1"/>
  <c r="I229" i="7" s="1"/>
  <c r="I230" i="7" s="1"/>
  <c r="I231" i="7" s="1"/>
  <c r="I232" i="7" s="1"/>
  <c r="I233" i="7" s="1"/>
  <c r="I234" i="7" s="1"/>
  <c r="I235" i="7" s="1"/>
  <c r="I236" i="7" s="1"/>
  <c r="I237" i="7" s="1"/>
  <c r="I238" i="7" s="1"/>
  <c r="I239" i="7" s="1"/>
  <c r="I240" i="7" s="1"/>
  <c r="I241" i="7" s="1"/>
  <c r="I242" i="7" s="1"/>
  <c r="I243" i="7" s="1"/>
  <c r="I244" i="7" s="1"/>
  <c r="I245" i="7" s="1"/>
  <c r="I246" i="7" s="1"/>
  <c r="I247" i="7" s="1"/>
  <c r="I248" i="7" s="1"/>
  <c r="I249" i="7" s="1"/>
  <c r="I250" i="7" s="1"/>
  <c r="I251" i="7" s="1"/>
  <c r="I252" i="7" s="1"/>
  <c r="I253" i="7" s="1"/>
  <c r="I254" i="7" s="1"/>
  <c r="I255" i="7" s="1"/>
  <c r="I256" i="7" s="1"/>
  <c r="I257" i="7" s="1"/>
  <c r="I258" i="7" s="1"/>
  <c r="I259" i="7" s="1"/>
  <c r="I260" i="7" s="1"/>
  <c r="I261" i="7" s="1"/>
  <c r="I262" i="7" s="1"/>
  <c r="I263" i="7" s="1"/>
  <c r="I264" i="7" s="1"/>
  <c r="I265" i="7" s="1"/>
  <c r="I266" i="7" s="1"/>
  <c r="I267" i="7" s="1"/>
  <c r="I268" i="7" s="1"/>
  <c r="I269" i="7" s="1"/>
  <c r="I270" i="7" s="1"/>
  <c r="I271" i="7" s="1"/>
  <c r="I272" i="7" s="1"/>
  <c r="I273" i="7" s="1"/>
  <c r="I274" i="7" s="1"/>
  <c r="I275" i="7" s="1"/>
  <c r="I276" i="7" s="1"/>
  <c r="I277" i="7" s="1"/>
  <c r="I278" i="7" s="1"/>
  <c r="I279" i="7" s="1"/>
  <c r="I280" i="7" s="1"/>
  <c r="I281" i="7" s="1"/>
  <c r="I282" i="7" s="1"/>
  <c r="I283" i="7" s="1"/>
  <c r="I284" i="7" s="1"/>
  <c r="I285" i="7" s="1"/>
  <c r="I286" i="7" s="1"/>
  <c r="I287" i="7" s="1"/>
  <c r="I288" i="7" s="1"/>
  <c r="I289" i="7" s="1"/>
  <c r="I290" i="7" s="1"/>
  <c r="I291" i="7" s="1"/>
  <c r="I292" i="7" s="1"/>
  <c r="I293" i="7" s="1"/>
  <c r="I294" i="7" s="1"/>
  <c r="I295" i="7" s="1"/>
  <c r="I296" i="7" s="1"/>
  <c r="I297" i="7" s="1"/>
  <c r="I298" i="7" s="1"/>
  <c r="I299" i="7" s="1"/>
  <c r="I300" i="7" s="1"/>
  <c r="I301" i="7" s="1"/>
  <c r="I302" i="7" s="1"/>
  <c r="I303" i="7" s="1"/>
  <c r="I304" i="7" s="1"/>
  <c r="I305" i="7" s="1"/>
  <c r="I306" i="7" s="1"/>
  <c r="V124" i="7"/>
  <c r="X124" i="7" s="1"/>
  <c r="G126" i="7"/>
  <c r="X126" i="7" s="1"/>
  <c r="V128" i="7"/>
  <c r="X128" i="7" s="1"/>
  <c r="G130" i="7"/>
  <c r="X130" i="7" s="1"/>
  <c r="V132" i="7"/>
  <c r="X132" i="7" s="1"/>
  <c r="G134" i="7"/>
  <c r="X134" i="7" s="1"/>
  <c r="V136" i="7"/>
  <c r="X136" i="7" s="1"/>
  <c r="G138" i="7"/>
  <c r="X138" i="7" s="1"/>
  <c r="V140" i="7"/>
  <c r="X140" i="7" s="1"/>
  <c r="G142" i="7"/>
  <c r="X142" i="7" s="1"/>
  <c r="V144" i="7"/>
  <c r="X144" i="7" s="1"/>
  <c r="G146" i="7"/>
  <c r="X146" i="7" s="1"/>
  <c r="V148" i="7"/>
  <c r="X148" i="7" s="1"/>
  <c r="G150" i="7"/>
  <c r="X150" i="7" s="1"/>
  <c r="V152" i="7"/>
  <c r="X152" i="7" s="1"/>
  <c r="G154" i="7"/>
  <c r="X154" i="7" s="1"/>
  <c r="V156" i="7"/>
  <c r="X156" i="7" s="1"/>
  <c r="G158" i="7"/>
  <c r="X158" i="7" s="1"/>
  <c r="G165" i="7"/>
  <c r="V160" i="7"/>
  <c r="X160" i="7" s="1"/>
  <c r="G162" i="7"/>
  <c r="X162" i="7" s="1"/>
  <c r="V164" i="7"/>
  <c r="V165" i="7"/>
  <c r="V166" i="7"/>
  <c r="G288" i="7"/>
  <c r="V256" i="7"/>
  <c r="V260" i="7"/>
  <c r="V264" i="7"/>
  <c r="V268" i="7"/>
  <c r="V272" i="7"/>
  <c r="V276" i="7"/>
  <c r="K279" i="7"/>
  <c r="W280" i="7"/>
  <c r="G283" i="7"/>
  <c r="X283" i="7" s="1"/>
  <c r="W284" i="7"/>
  <c r="G287" i="7"/>
  <c r="V284" i="7"/>
  <c r="X284" i="7" s="1"/>
  <c r="V285" i="7"/>
  <c r="X285" i="7" s="1"/>
  <c r="V286" i="7"/>
  <c r="V287" i="7"/>
  <c r="V288" i="7"/>
  <c r="V289" i="7"/>
  <c r="X289" i="7" s="1"/>
  <c r="V290" i="7"/>
  <c r="X290" i="7" s="1"/>
  <c r="V291" i="7"/>
  <c r="X291" i="7" s="1"/>
  <c r="V59" i="7"/>
  <c r="G64" i="7"/>
  <c r="X64" i="7" s="1"/>
  <c r="V67" i="7"/>
  <c r="G72" i="7"/>
  <c r="X72" i="7" s="1"/>
  <c r="V75" i="7"/>
  <c r="G80" i="7"/>
  <c r="X80" i="7" s="1"/>
  <c r="V83" i="7"/>
  <c r="G87" i="7"/>
  <c r="X87" i="7" s="1"/>
  <c r="G167" i="7"/>
  <c r="X167" i="7" s="1"/>
  <c r="X190" i="7"/>
  <c r="X192" i="7"/>
  <c r="X194" i="7"/>
  <c r="X196" i="7"/>
  <c r="X198" i="7"/>
  <c r="X200" i="7"/>
  <c r="X202" i="7"/>
  <c r="X204" i="7"/>
  <c r="X206" i="7"/>
  <c r="X208" i="7"/>
  <c r="X210" i="7"/>
  <c r="X212" i="7"/>
  <c r="X214" i="7"/>
  <c r="X216" i="7"/>
  <c r="X218" i="7"/>
  <c r="X220" i="7"/>
  <c r="X222" i="7"/>
  <c r="X224" i="7"/>
  <c r="X226" i="7"/>
  <c r="X228" i="7"/>
  <c r="X230" i="7"/>
  <c r="X232" i="7"/>
  <c r="X234" i="7"/>
  <c r="X236" i="7"/>
  <c r="X238" i="7"/>
  <c r="X240" i="7"/>
  <c r="X242" i="7"/>
  <c r="X244" i="7"/>
  <c r="X246" i="7"/>
  <c r="G250" i="7"/>
  <c r="G251" i="7"/>
  <c r="G253" i="7"/>
  <c r="G254" i="7"/>
  <c r="W283" i="7"/>
  <c r="G286" i="7"/>
  <c r="D137" i="13"/>
  <c r="G68" i="5"/>
  <c r="G100" i="5"/>
  <c r="G132" i="5"/>
  <c r="D36" i="13"/>
  <c r="D68" i="13"/>
  <c r="D73" i="13"/>
  <c r="G40" i="5"/>
  <c r="G46" i="5"/>
  <c r="G47" i="5"/>
  <c r="Q50" i="5"/>
  <c r="G60" i="5"/>
  <c r="G92" i="5"/>
  <c r="G124" i="5"/>
  <c r="D39" i="13"/>
  <c r="D105" i="13"/>
  <c r="G39" i="5"/>
  <c r="Q42" i="5"/>
  <c r="G50" i="5"/>
  <c r="G52" i="5"/>
  <c r="G84" i="5"/>
  <c r="G116" i="5"/>
  <c r="G48" i="5"/>
  <c r="G54" i="5"/>
  <c r="G56" i="5"/>
  <c r="G62" i="5"/>
  <c r="G64" i="5"/>
  <c r="G70" i="5"/>
  <c r="G72" i="5"/>
  <c r="G78" i="5"/>
  <c r="G80" i="5"/>
  <c r="G86" i="5"/>
  <c r="G88" i="5"/>
  <c r="G94" i="5"/>
  <c r="G96" i="5"/>
  <c r="G102" i="5"/>
  <c r="G104" i="5"/>
  <c r="G110" i="5"/>
  <c r="G112" i="5"/>
  <c r="G118" i="5"/>
  <c r="G120" i="5"/>
  <c r="G126" i="5"/>
  <c r="G128" i="5"/>
  <c r="G134" i="5"/>
  <c r="G136" i="5"/>
  <c r="G142" i="5"/>
  <c r="G144" i="5"/>
  <c r="G150" i="5"/>
  <c r="G152" i="5"/>
  <c r="G158" i="5"/>
  <c r="G160" i="5"/>
  <c r="G169" i="5"/>
  <c r="Q164" i="5"/>
  <c r="Q166" i="5"/>
  <c r="K282" i="5"/>
  <c r="K284" i="5"/>
  <c r="K286" i="5"/>
  <c r="K298" i="5"/>
  <c r="G63" i="5"/>
  <c r="G71" i="5"/>
  <c r="G79" i="5"/>
  <c r="G87" i="5"/>
  <c r="G95" i="5"/>
  <c r="G103" i="5"/>
  <c r="G111" i="5"/>
  <c r="G119" i="5"/>
  <c r="G127" i="5"/>
  <c r="G135" i="5"/>
  <c r="G143" i="5"/>
  <c r="G151" i="5"/>
  <c r="G159" i="5"/>
  <c r="G170" i="5"/>
  <c r="G172" i="5"/>
  <c r="G176" i="5"/>
  <c r="G178" i="5"/>
  <c r="G180" i="5"/>
  <c r="G182" i="5"/>
  <c r="G184" i="5"/>
  <c r="G186" i="5"/>
  <c r="G188" i="5"/>
  <c r="G190" i="5"/>
  <c r="G192" i="5"/>
  <c r="G196" i="5"/>
  <c r="G198" i="5"/>
  <c r="G200" i="5"/>
  <c r="G202" i="5"/>
  <c r="G204" i="5"/>
  <c r="G206" i="5"/>
  <c r="G208" i="5"/>
  <c r="G210" i="5"/>
  <c r="G212" i="5"/>
  <c r="G214" i="5"/>
  <c r="G216" i="5"/>
  <c r="G218" i="5"/>
  <c r="G220" i="5"/>
  <c r="G222" i="5"/>
  <c r="G224" i="5"/>
  <c r="G226" i="5"/>
  <c r="G228" i="5"/>
  <c r="G241" i="5"/>
  <c r="G243" i="5"/>
  <c r="G245" i="5"/>
  <c r="G247" i="5"/>
  <c r="G249" i="5"/>
  <c r="G251" i="5"/>
  <c r="G253" i="5"/>
  <c r="G258" i="5"/>
  <c r="G267" i="5"/>
  <c r="G275" i="5"/>
  <c r="G173" i="5"/>
  <c r="Q169" i="5"/>
  <c r="Q171" i="5"/>
  <c r="Q173" i="5"/>
  <c r="Q175" i="5"/>
  <c r="Q177" i="5"/>
  <c r="Q179" i="5"/>
  <c r="R185" i="5" s="1"/>
  <c r="T185" i="5" s="1"/>
  <c r="Q181" i="5"/>
  <c r="Q183" i="5"/>
  <c r="Q185" i="5"/>
  <c r="Q187" i="5"/>
  <c r="R193" i="5" s="1"/>
  <c r="T193" i="5" s="1"/>
  <c r="Q189" i="5"/>
  <c r="Q191" i="5"/>
  <c r="Q193" i="5"/>
  <c r="Q195" i="5"/>
  <c r="R201" i="5" s="1"/>
  <c r="Q197" i="5"/>
  <c r="Q199" i="5"/>
  <c r="Q201" i="5"/>
  <c r="Q203" i="5"/>
  <c r="R209" i="5" s="1"/>
  <c r="Q205" i="5"/>
  <c r="Q207" i="5"/>
  <c r="Q209" i="5"/>
  <c r="Q211" i="5"/>
  <c r="R217" i="5" s="1"/>
  <c r="Q213" i="5"/>
  <c r="Q215" i="5"/>
  <c r="Q217" i="5"/>
  <c r="Q219" i="5"/>
  <c r="R225" i="5" s="1"/>
  <c r="Q221" i="5"/>
  <c r="Q223" i="5"/>
  <c r="Q225" i="5"/>
  <c r="Q227" i="5"/>
  <c r="R233" i="5" s="1"/>
  <c r="Q229" i="5"/>
  <c r="Q231" i="5"/>
  <c r="Q233" i="5"/>
  <c r="Q235" i="5"/>
  <c r="R241" i="5" s="1"/>
  <c r="Q237" i="5"/>
  <c r="Q239" i="5"/>
  <c r="Q241" i="5"/>
  <c r="Q243" i="5"/>
  <c r="Q245" i="5"/>
  <c r="Q247" i="5"/>
  <c r="Q248" i="5"/>
  <c r="G261" i="5"/>
  <c r="G270" i="5"/>
  <c r="G278" i="5"/>
  <c r="Q273" i="5"/>
  <c r="Q278" i="5"/>
  <c r="G34" i="5"/>
  <c r="G38" i="5"/>
  <c r="G33" i="5"/>
  <c r="G43" i="5"/>
  <c r="G51" i="5"/>
  <c r="G59" i="5"/>
  <c r="G67" i="5"/>
  <c r="G75" i="5"/>
  <c r="G83" i="5"/>
  <c r="G91" i="5"/>
  <c r="G99" i="5"/>
  <c r="G107" i="5"/>
  <c r="G115" i="5"/>
  <c r="G123" i="5"/>
  <c r="G131" i="5"/>
  <c r="G139" i="5"/>
  <c r="G147" i="5"/>
  <c r="G155" i="5"/>
  <c r="G163" i="5"/>
  <c r="Q161" i="5"/>
  <c r="G171" i="5"/>
  <c r="Q167" i="5"/>
  <c r="Q259" i="5"/>
  <c r="G44" i="4"/>
  <c r="V46" i="4"/>
  <c r="V50" i="4"/>
  <c r="U53" i="4"/>
  <c r="V60" i="4"/>
  <c r="V61" i="4"/>
  <c r="T62" i="4"/>
  <c r="V62" i="4" s="1"/>
  <c r="T63" i="4"/>
  <c r="V63" i="4" s="1"/>
  <c r="T64" i="4"/>
  <c r="V64" i="4" s="1"/>
  <c r="U64" i="4"/>
  <c r="T65" i="4"/>
  <c r="V65" i="4" s="1"/>
  <c r="T66" i="4"/>
  <c r="V66" i="4" s="1"/>
  <c r="U63" i="4"/>
  <c r="T70" i="4"/>
  <c r="V70" i="4" s="1"/>
  <c r="U69" i="4"/>
  <c r="T76" i="4"/>
  <c r="V76" i="4" s="1"/>
  <c r="U76" i="4"/>
  <c r="U77" i="4"/>
  <c r="T84" i="4"/>
  <c r="V84" i="4" s="1"/>
  <c r="U84" i="4"/>
  <c r="U82" i="4"/>
  <c r="T96" i="4"/>
  <c r="V96" i="4" s="1"/>
  <c r="U96" i="4"/>
  <c r="U94" i="4"/>
  <c r="U99" i="4"/>
  <c r="U105" i="4"/>
  <c r="G170" i="4"/>
  <c r="J165" i="4"/>
  <c r="S193" i="4"/>
  <c r="R193" i="4"/>
  <c r="S225" i="4"/>
  <c r="U231" i="4" s="1"/>
  <c r="R225" i="4"/>
  <c r="S251" i="4"/>
  <c r="R259" i="4"/>
  <c r="S259" i="4"/>
  <c r="T35" i="4"/>
  <c r="U42" i="4"/>
  <c r="U52" i="4"/>
  <c r="U56" i="4"/>
  <c r="U60" i="4"/>
  <c r="T67" i="4"/>
  <c r="V67" i="4" s="1"/>
  <c r="U65" i="4"/>
  <c r="T72" i="4"/>
  <c r="V72" i="4" s="1"/>
  <c r="U72" i="4"/>
  <c r="U71" i="4"/>
  <c r="U70" i="4"/>
  <c r="T77" i="4"/>
  <c r="V77" i="4" s="1"/>
  <c r="U79" i="4"/>
  <c r="T85" i="4"/>
  <c r="V85" i="4" s="1"/>
  <c r="U87" i="4"/>
  <c r="U93" i="4"/>
  <c r="T100" i="4"/>
  <c r="V100" i="4" s="1"/>
  <c r="U100" i="4"/>
  <c r="U98" i="4"/>
  <c r="U103" i="4"/>
  <c r="S201" i="4"/>
  <c r="R201" i="4"/>
  <c r="S233" i="4"/>
  <c r="R233" i="4"/>
  <c r="S268" i="4"/>
  <c r="S267" i="4"/>
  <c r="G290" i="4"/>
  <c r="G298" i="4"/>
  <c r="G40" i="4"/>
  <c r="T36" i="4"/>
  <c r="T44" i="4"/>
  <c r="T48" i="4"/>
  <c r="V48" i="4" s="1"/>
  <c r="U49" i="4"/>
  <c r="T50" i="4"/>
  <c r="U51" i="4"/>
  <c r="T68" i="4"/>
  <c r="V68" i="4" s="1"/>
  <c r="U68" i="4"/>
  <c r="U66" i="4"/>
  <c r="T73" i="4"/>
  <c r="V73" i="4" s="1"/>
  <c r="U73" i="4"/>
  <c r="T80" i="4"/>
  <c r="V80" i="4" s="1"/>
  <c r="U80" i="4"/>
  <c r="U81" i="4"/>
  <c r="T88" i="4"/>
  <c r="V88" i="4" s="1"/>
  <c r="U88" i="4"/>
  <c r="U86" i="4"/>
  <c r="U91" i="4"/>
  <c r="T104" i="4"/>
  <c r="V104" i="4" s="1"/>
  <c r="U104" i="4"/>
  <c r="T106" i="4"/>
  <c r="S177" i="4"/>
  <c r="R177" i="4"/>
  <c r="S209" i="4"/>
  <c r="R209" i="4"/>
  <c r="S241" i="4"/>
  <c r="R241" i="4"/>
  <c r="G292" i="4"/>
  <c r="G300" i="4"/>
  <c r="G302" i="4"/>
  <c r="U67" i="4"/>
  <c r="U74" i="4"/>
  <c r="T92" i="4"/>
  <c r="V92" i="4" s="1"/>
  <c r="U92" i="4"/>
  <c r="U90" i="4"/>
  <c r="S185" i="4"/>
  <c r="R185" i="4"/>
  <c r="S217" i="4"/>
  <c r="R217" i="4"/>
  <c r="R272" i="4"/>
  <c r="R285" i="4"/>
  <c r="R305" i="4"/>
  <c r="T89" i="4"/>
  <c r="V89" i="4" s="1"/>
  <c r="T93" i="4"/>
  <c r="V93" i="4" s="1"/>
  <c r="T97" i="4"/>
  <c r="V97" i="4" s="1"/>
  <c r="T101" i="4"/>
  <c r="V101" i="4" s="1"/>
  <c r="T105" i="4"/>
  <c r="V105" i="4" s="1"/>
  <c r="U102" i="4"/>
  <c r="G116" i="4"/>
  <c r="G120" i="4"/>
  <c r="G124" i="4"/>
  <c r="V124" i="4" s="1"/>
  <c r="G128" i="4"/>
  <c r="G132" i="4"/>
  <c r="G136" i="4"/>
  <c r="G140" i="4"/>
  <c r="V140" i="4" s="1"/>
  <c r="G144" i="4"/>
  <c r="G148" i="4"/>
  <c r="G152" i="4"/>
  <c r="G156" i="4"/>
  <c r="V156" i="4" s="1"/>
  <c r="G160" i="4"/>
  <c r="G165" i="4"/>
  <c r="G166" i="4"/>
  <c r="G168" i="4"/>
  <c r="G169" i="4"/>
  <c r="G171" i="4"/>
  <c r="G173" i="4"/>
  <c r="V173" i="4" s="1"/>
  <c r="G181" i="4"/>
  <c r="R203" i="4"/>
  <c r="R211" i="4"/>
  <c r="R219" i="4"/>
  <c r="R227" i="4"/>
  <c r="G249" i="4"/>
  <c r="R245" i="4"/>
  <c r="S249" i="4"/>
  <c r="G254" i="4"/>
  <c r="G269" i="4"/>
  <c r="R265" i="4"/>
  <c r="G275" i="4"/>
  <c r="G277" i="4"/>
  <c r="R273" i="4"/>
  <c r="G285" i="4"/>
  <c r="R294" i="4"/>
  <c r="R298" i="4"/>
  <c r="R302" i="4"/>
  <c r="R306" i="4"/>
  <c r="T78" i="4"/>
  <c r="V78" i="4" s="1"/>
  <c r="T82" i="4"/>
  <c r="V82" i="4" s="1"/>
  <c r="T86" i="4"/>
  <c r="V86" i="4" s="1"/>
  <c r="T90" i="4"/>
  <c r="V90" i="4" s="1"/>
  <c r="T94" i="4"/>
  <c r="V94" i="4" s="1"/>
  <c r="T98" i="4"/>
  <c r="V98" i="4" s="1"/>
  <c r="T102" i="4"/>
  <c r="V102" i="4" s="1"/>
  <c r="G109" i="4"/>
  <c r="G189" i="4"/>
  <c r="G197" i="4"/>
  <c r="G205" i="4"/>
  <c r="G213" i="4"/>
  <c r="G221" i="4"/>
  <c r="G227" i="4"/>
  <c r="G229" i="4"/>
  <c r="G235" i="4"/>
  <c r="G237" i="4"/>
  <c r="G243" i="4"/>
  <c r="G245" i="4"/>
  <c r="G257" i="4"/>
  <c r="R253" i="4"/>
  <c r="S257" i="4"/>
  <c r="G262" i="4"/>
  <c r="G271" i="4"/>
  <c r="S272" i="4"/>
  <c r="G287" i="4"/>
  <c r="G291" i="4"/>
  <c r="G295" i="4"/>
  <c r="G299" i="4"/>
  <c r="G303" i="4"/>
  <c r="G307" i="4"/>
  <c r="T71" i="4"/>
  <c r="V71" i="4" s="1"/>
  <c r="T75" i="4"/>
  <c r="V75" i="4" s="1"/>
  <c r="T79" i="4"/>
  <c r="V79" i="4" s="1"/>
  <c r="T83" i="4"/>
  <c r="V83" i="4" s="1"/>
  <c r="T87" i="4"/>
  <c r="V87" i="4" s="1"/>
  <c r="T91" i="4"/>
  <c r="V91" i="4" s="1"/>
  <c r="T95" i="4"/>
  <c r="V95" i="4" s="1"/>
  <c r="T99" i="4"/>
  <c r="V99" i="4" s="1"/>
  <c r="T103" i="4"/>
  <c r="V103" i="4" s="1"/>
  <c r="U107" i="4"/>
  <c r="U111" i="4"/>
  <c r="V106" i="4"/>
  <c r="U106" i="4"/>
  <c r="T112" i="4"/>
  <c r="T116" i="4"/>
  <c r="V116" i="4" s="1"/>
  <c r="T120" i="4"/>
  <c r="T124" i="4"/>
  <c r="T128" i="4"/>
  <c r="T132" i="4"/>
  <c r="V132" i="4" s="1"/>
  <c r="T136" i="4"/>
  <c r="T140" i="4"/>
  <c r="T144" i="4"/>
  <c r="T148" i="4"/>
  <c r="V148" i="4" s="1"/>
  <c r="T152" i="4"/>
  <c r="T156" i="4"/>
  <c r="T160" i="4"/>
  <c r="U164" i="4"/>
  <c r="T166" i="4"/>
  <c r="U167" i="4"/>
  <c r="U168" i="4"/>
  <c r="S179" i="4"/>
  <c r="G180" i="13" s="1"/>
  <c r="S181" i="4"/>
  <c r="R183" i="4"/>
  <c r="S187" i="4"/>
  <c r="S189" i="4"/>
  <c r="R191" i="4"/>
  <c r="S195" i="4"/>
  <c r="S197" i="4"/>
  <c r="R199" i="4"/>
  <c r="S203" i="4"/>
  <c r="S205" i="4"/>
  <c r="R207" i="4"/>
  <c r="S211" i="4"/>
  <c r="G212" i="13" s="1"/>
  <c r="K212" i="13" s="1"/>
  <c r="S213" i="4"/>
  <c r="R215" i="4"/>
  <c r="S219" i="4"/>
  <c r="S221" i="4"/>
  <c r="R223" i="4"/>
  <c r="S227" i="4"/>
  <c r="S229" i="4"/>
  <c r="R231" i="4"/>
  <c r="S235" i="4"/>
  <c r="S237" i="4"/>
  <c r="R239" i="4"/>
  <c r="G251" i="4"/>
  <c r="G253" i="4"/>
  <c r="R249" i="4"/>
  <c r="R251" i="4"/>
  <c r="G281" i="4"/>
  <c r="R292" i="4"/>
  <c r="R296" i="4"/>
  <c r="R300" i="4"/>
  <c r="R304" i="4"/>
  <c r="R308" i="4"/>
  <c r="S11" i="2"/>
  <c r="S15" i="2"/>
  <c r="S17" i="2"/>
  <c r="S19" i="2"/>
  <c r="S22" i="2"/>
  <c r="S26" i="2"/>
  <c r="Q42" i="2"/>
  <c r="S42" i="2" s="1"/>
  <c r="P199" i="2"/>
  <c r="Q202" i="2" s="1"/>
  <c r="S202" i="2" s="1"/>
  <c r="P204" i="2"/>
  <c r="P212" i="2"/>
  <c r="P255" i="2"/>
  <c r="P269" i="2"/>
  <c r="Q274" i="2" s="1"/>
  <c r="S274" i="2" s="1"/>
  <c r="S39" i="2"/>
  <c r="P273" i="2"/>
  <c r="U19" i="2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Q43" i="2"/>
  <c r="S43" i="2" s="1"/>
  <c r="Q44" i="2"/>
  <c r="S44" i="2" s="1"/>
  <c r="R63" i="2"/>
  <c r="R67" i="2"/>
  <c r="R80" i="2"/>
  <c r="R84" i="2"/>
  <c r="R88" i="2"/>
  <c r="R92" i="2"/>
  <c r="R96" i="2"/>
  <c r="R100" i="2"/>
  <c r="R104" i="2"/>
  <c r="R108" i="2"/>
  <c r="R112" i="2"/>
  <c r="R116" i="2"/>
  <c r="R120" i="2"/>
  <c r="R124" i="2"/>
  <c r="R128" i="2"/>
  <c r="R132" i="2"/>
  <c r="R136" i="2"/>
  <c r="R140" i="2"/>
  <c r="R144" i="2"/>
  <c r="R148" i="2"/>
  <c r="R152" i="2"/>
  <c r="R156" i="2"/>
  <c r="R160" i="2"/>
  <c r="Q163" i="2"/>
  <c r="S163" i="2" s="1"/>
  <c r="P208" i="2"/>
  <c r="P211" i="2"/>
  <c r="P214" i="2"/>
  <c r="Q216" i="2" s="1"/>
  <c r="S216" i="2" s="1"/>
  <c r="P252" i="2"/>
  <c r="P259" i="2"/>
  <c r="S20" i="2"/>
  <c r="S24" i="2"/>
  <c r="S27" i="2"/>
  <c r="R173" i="2"/>
  <c r="Q181" i="2"/>
  <c r="Q185" i="2"/>
  <c r="Q189" i="2"/>
  <c r="Q193" i="2"/>
  <c r="P205" i="2"/>
  <c r="P266" i="2"/>
  <c r="R269" i="2" s="1"/>
  <c r="P270" i="2"/>
  <c r="R41" i="2"/>
  <c r="R52" i="2"/>
  <c r="P203" i="2"/>
  <c r="P215" i="2"/>
  <c r="P277" i="2"/>
  <c r="Q31" i="2"/>
  <c r="S31" i="2" s="1"/>
  <c r="Q32" i="2"/>
  <c r="S32" i="2" s="1"/>
  <c r="Q34" i="2"/>
  <c r="S34" i="2" s="1"/>
  <c r="R33" i="2"/>
  <c r="Q28" i="2"/>
  <c r="S28" i="2" s="1"/>
  <c r="S13" i="2"/>
  <c r="S16" i="2"/>
  <c r="Q36" i="2"/>
  <c r="Q167" i="2"/>
  <c r="S167" i="2" s="1"/>
  <c r="R170" i="2"/>
  <c r="P202" i="2"/>
  <c r="P201" i="2"/>
  <c r="P207" i="2"/>
  <c r="P276" i="2"/>
  <c r="Q282" i="2" s="1"/>
  <c r="S282" i="2" s="1"/>
  <c r="P275" i="2"/>
  <c r="P295" i="2"/>
  <c r="P294" i="2"/>
  <c r="P262" i="2"/>
  <c r="R266" i="2" s="1"/>
  <c r="P261" i="2"/>
  <c r="P272" i="2"/>
  <c r="P271" i="2"/>
  <c r="P303" i="2"/>
  <c r="R309" i="2" s="1"/>
  <c r="P302" i="2"/>
  <c r="R58" i="2"/>
  <c r="R82" i="2"/>
  <c r="R86" i="2"/>
  <c r="R90" i="2"/>
  <c r="R94" i="2"/>
  <c r="R98" i="2"/>
  <c r="R102" i="2"/>
  <c r="R106" i="2"/>
  <c r="R110" i="2"/>
  <c r="R114" i="2"/>
  <c r="R118" i="2"/>
  <c r="R122" i="2"/>
  <c r="R126" i="2"/>
  <c r="R130" i="2"/>
  <c r="R134" i="2"/>
  <c r="R138" i="2"/>
  <c r="R142" i="2"/>
  <c r="R146" i="2"/>
  <c r="R150" i="2"/>
  <c r="R154" i="2"/>
  <c r="R158" i="2"/>
  <c r="R162" i="2"/>
  <c r="R166" i="2"/>
  <c r="P220" i="2"/>
  <c r="P219" i="2"/>
  <c r="P279" i="2"/>
  <c r="P278" i="2"/>
  <c r="Q283" i="2" s="1"/>
  <c r="S283" i="2" s="1"/>
  <c r="P311" i="2"/>
  <c r="P310" i="2"/>
  <c r="Q30" i="2"/>
  <c r="Q37" i="2"/>
  <c r="S37" i="2" s="1"/>
  <c r="R38" i="2"/>
  <c r="Q38" i="2"/>
  <c r="S38" i="2" s="1"/>
  <c r="R40" i="2"/>
  <c r="R46" i="2"/>
  <c r="R171" i="2"/>
  <c r="Q183" i="2"/>
  <c r="Q187" i="2"/>
  <c r="Q191" i="2"/>
  <c r="S191" i="2" s="1"/>
  <c r="Q195" i="2"/>
  <c r="P198" i="2"/>
  <c r="P197" i="2"/>
  <c r="R197" i="2" s="1"/>
  <c r="P209" i="2"/>
  <c r="Q215" i="2" s="1"/>
  <c r="S215" i="2" s="1"/>
  <c r="P264" i="2"/>
  <c r="P263" i="2"/>
  <c r="P287" i="2"/>
  <c r="P286" i="2"/>
  <c r="Q291" i="2" s="1"/>
  <c r="S291" i="2" s="1"/>
  <c r="M19" i="2"/>
  <c r="Q35" i="2"/>
  <c r="S35" i="2" s="1"/>
  <c r="R36" i="2"/>
  <c r="R42" i="2"/>
  <c r="R48" i="2"/>
  <c r="R49" i="2"/>
  <c r="R53" i="2"/>
  <c r="Q59" i="2"/>
  <c r="S59" i="2" s="1"/>
  <c r="R62" i="2"/>
  <c r="R66" i="2"/>
  <c r="Q69" i="2"/>
  <c r="S69" i="2" s="1"/>
  <c r="Q79" i="2"/>
  <c r="S79" i="2" s="1"/>
  <c r="R83" i="2"/>
  <c r="R87" i="2"/>
  <c r="R91" i="2"/>
  <c r="R95" i="2"/>
  <c r="R99" i="2"/>
  <c r="R103" i="2"/>
  <c r="R107" i="2"/>
  <c r="R111" i="2"/>
  <c r="R115" i="2"/>
  <c r="R119" i="2"/>
  <c r="R123" i="2"/>
  <c r="R127" i="2"/>
  <c r="R131" i="2"/>
  <c r="R135" i="2"/>
  <c r="R139" i="2"/>
  <c r="R143" i="2"/>
  <c r="R147" i="2"/>
  <c r="R151" i="2"/>
  <c r="R155" i="2"/>
  <c r="R159" i="2"/>
  <c r="R163" i="2"/>
  <c r="R167" i="2"/>
  <c r="R174" i="2"/>
  <c r="P200" i="2"/>
  <c r="Q205" i="2" s="1"/>
  <c r="S205" i="2" s="1"/>
  <c r="P222" i="2"/>
  <c r="P224" i="2"/>
  <c r="P226" i="2"/>
  <c r="P228" i="2"/>
  <c r="Q232" i="2" s="1"/>
  <c r="S232" i="2" s="1"/>
  <c r="P230" i="2"/>
  <c r="P232" i="2"/>
  <c r="P234" i="2"/>
  <c r="P236" i="2"/>
  <c r="Q238" i="2" s="1"/>
  <c r="S238" i="2" s="1"/>
  <c r="P238" i="2"/>
  <c r="P240" i="2"/>
  <c r="P242" i="2"/>
  <c r="P244" i="2"/>
  <c r="Q248" i="2" s="1"/>
  <c r="S248" i="2" s="1"/>
  <c r="P246" i="2"/>
  <c r="P248" i="2"/>
  <c r="P250" i="2"/>
  <c r="K22" i="13"/>
  <c r="S12" i="2"/>
  <c r="S23" i="2"/>
  <c r="M26" i="2"/>
  <c r="S30" i="2"/>
  <c r="S36" i="2"/>
  <c r="Q50" i="2"/>
  <c r="S50" i="2" s="1"/>
  <c r="Q55" i="2"/>
  <c r="S55" i="2" s="1"/>
  <c r="Q64" i="2"/>
  <c r="S64" i="2" s="1"/>
  <c r="R71" i="2"/>
  <c r="R81" i="2"/>
  <c r="R85" i="2"/>
  <c r="R89" i="2"/>
  <c r="R93" i="2"/>
  <c r="R97" i="2"/>
  <c r="R101" i="2"/>
  <c r="R105" i="2"/>
  <c r="R109" i="2"/>
  <c r="R113" i="2"/>
  <c r="R117" i="2"/>
  <c r="R121" i="2"/>
  <c r="R125" i="2"/>
  <c r="R129" i="2"/>
  <c r="R133" i="2"/>
  <c r="R137" i="2"/>
  <c r="R141" i="2"/>
  <c r="R145" i="2"/>
  <c r="R149" i="2"/>
  <c r="R153" i="2"/>
  <c r="R157" i="2"/>
  <c r="R161" i="2"/>
  <c r="R165" i="2"/>
  <c r="R169" i="2"/>
  <c r="Q171" i="2"/>
  <c r="S171" i="2" s="1"/>
  <c r="R176" i="2"/>
  <c r="R180" i="2"/>
  <c r="P218" i="2"/>
  <c r="Q223" i="2" s="1"/>
  <c r="S223" i="2" s="1"/>
  <c r="P223" i="2"/>
  <c r="P225" i="2"/>
  <c r="P227" i="2"/>
  <c r="P229" i="2"/>
  <c r="R235" i="2" s="1"/>
  <c r="P231" i="2"/>
  <c r="P233" i="2"/>
  <c r="P235" i="2"/>
  <c r="P237" i="2"/>
  <c r="R243" i="2" s="1"/>
  <c r="P239" i="2"/>
  <c r="P241" i="2"/>
  <c r="P243" i="2"/>
  <c r="P245" i="2"/>
  <c r="R251" i="2" s="1"/>
  <c r="P247" i="2"/>
  <c r="P249" i="2"/>
  <c r="P251" i="2"/>
  <c r="P258" i="2"/>
  <c r="Q263" i="2" s="1"/>
  <c r="S263" i="2" s="1"/>
  <c r="P260" i="2"/>
  <c r="P268" i="2"/>
  <c r="P274" i="2"/>
  <c r="P254" i="2"/>
  <c r="Q259" i="2" s="1"/>
  <c r="S259" i="2" s="1"/>
  <c r="P256" i="2"/>
  <c r="P265" i="2"/>
  <c r="P267" i="2"/>
  <c r="P284" i="2"/>
  <c r="R288" i="2" s="1"/>
  <c r="P292" i="2"/>
  <c r="R296" i="2" s="1"/>
  <c r="P300" i="2"/>
  <c r="P308" i="2"/>
  <c r="R312" i="2" s="1"/>
  <c r="V267" i="3"/>
  <c r="V271" i="3"/>
  <c r="V275" i="3"/>
  <c r="U286" i="3"/>
  <c r="V291" i="3"/>
  <c r="V299" i="3"/>
  <c r="V307" i="3"/>
  <c r="Q36" i="10"/>
  <c r="G93" i="10"/>
  <c r="H93" i="10" s="1"/>
  <c r="D53" i="13"/>
  <c r="D108" i="13"/>
  <c r="G94" i="10"/>
  <c r="H94" i="10" s="1"/>
  <c r="G89" i="10"/>
  <c r="H89" i="10" s="1"/>
  <c r="N96" i="10"/>
  <c r="G95" i="10"/>
  <c r="H95" i="10" s="1"/>
  <c r="G111" i="10"/>
  <c r="H111" i="10" s="1"/>
  <c r="G127" i="10"/>
  <c r="H127" i="10" s="1"/>
  <c r="G143" i="10"/>
  <c r="H143" i="10" s="1"/>
  <c r="G149" i="10"/>
  <c r="H149" i="10" s="1"/>
  <c r="G153" i="10"/>
  <c r="H153" i="10" s="1"/>
  <c r="N170" i="10"/>
  <c r="Q170" i="10"/>
  <c r="N174" i="10"/>
  <c r="Q174" i="10"/>
  <c r="N173" i="10"/>
  <c r="Q172" i="10"/>
  <c r="Q181" i="10"/>
  <c r="N181" i="10"/>
  <c r="Q180" i="10"/>
  <c r="Q189" i="10"/>
  <c r="N189" i="10"/>
  <c r="Q188" i="10"/>
  <c r="Q197" i="10"/>
  <c r="N197" i="10"/>
  <c r="Q196" i="10"/>
  <c r="Q205" i="10"/>
  <c r="N205" i="10"/>
  <c r="Q204" i="10"/>
  <c r="N284" i="10"/>
  <c r="N291" i="10"/>
  <c r="Q291" i="10"/>
  <c r="N299" i="10"/>
  <c r="Q299" i="10"/>
  <c r="N307" i="10"/>
  <c r="Q307" i="10"/>
  <c r="Q173" i="10"/>
  <c r="G172" i="10"/>
  <c r="H172" i="10" s="1"/>
  <c r="Q179" i="10"/>
  <c r="N179" i="10"/>
  <c r="Q178" i="10"/>
  <c r="N180" i="10"/>
  <c r="Q187" i="10"/>
  <c r="N187" i="10"/>
  <c r="Q186" i="10"/>
  <c r="N188" i="10"/>
  <c r="Q195" i="10"/>
  <c r="N195" i="10"/>
  <c r="Q194" i="10"/>
  <c r="N196" i="10"/>
  <c r="Q203" i="10"/>
  <c r="N203" i="10"/>
  <c r="Q202" i="10"/>
  <c r="N204" i="10"/>
  <c r="N290" i="10"/>
  <c r="N297" i="10"/>
  <c r="Q297" i="10"/>
  <c r="N298" i="10"/>
  <c r="N305" i="10"/>
  <c r="Q305" i="10"/>
  <c r="N306" i="10"/>
  <c r="N313" i="10"/>
  <c r="Q313" i="10"/>
  <c r="G109" i="10"/>
  <c r="H109" i="10" s="1"/>
  <c r="G125" i="10"/>
  <c r="H125" i="10" s="1"/>
  <c r="G141" i="10"/>
  <c r="H141" i="10" s="1"/>
  <c r="Q32" i="10"/>
  <c r="Q33" i="10"/>
  <c r="G42" i="10"/>
  <c r="H42" i="10" s="1"/>
  <c r="Q43" i="10"/>
  <c r="G46" i="10"/>
  <c r="H46" i="10" s="1"/>
  <c r="Q47" i="10"/>
  <c r="G50" i="10"/>
  <c r="H50" i="10" s="1"/>
  <c r="Q51" i="10"/>
  <c r="G54" i="10"/>
  <c r="H54" i="10" s="1"/>
  <c r="Q55" i="10"/>
  <c r="G58" i="10"/>
  <c r="H58" i="10" s="1"/>
  <c r="Q59" i="10"/>
  <c r="G62" i="10"/>
  <c r="H62" i="10" s="1"/>
  <c r="Q63" i="10"/>
  <c r="G66" i="10"/>
  <c r="H66" i="10" s="1"/>
  <c r="Q67" i="10"/>
  <c r="G70" i="10"/>
  <c r="H70" i="10" s="1"/>
  <c r="Q71" i="10"/>
  <c r="G74" i="10"/>
  <c r="H74" i="10" s="1"/>
  <c r="Q75" i="10"/>
  <c r="G78" i="10"/>
  <c r="H78" i="10" s="1"/>
  <c r="Q79" i="10"/>
  <c r="G82" i="10"/>
  <c r="H82" i="10" s="1"/>
  <c r="Q83" i="10"/>
  <c r="G86" i="10"/>
  <c r="H86" i="10" s="1"/>
  <c r="G90" i="10"/>
  <c r="H90" i="10" s="1"/>
  <c r="G85" i="10"/>
  <c r="H85" i="10" s="1"/>
  <c r="N92" i="10"/>
  <c r="G97" i="10"/>
  <c r="H97" i="10" s="1"/>
  <c r="G108" i="10"/>
  <c r="H108" i="10" s="1"/>
  <c r="G103" i="10"/>
  <c r="H103" i="10" s="1"/>
  <c r="N110" i="10"/>
  <c r="G113" i="10"/>
  <c r="H113" i="10" s="1"/>
  <c r="G124" i="10"/>
  <c r="H124" i="10" s="1"/>
  <c r="G119" i="10"/>
  <c r="H119" i="10" s="1"/>
  <c r="N126" i="10"/>
  <c r="G129" i="10"/>
  <c r="H129" i="10" s="1"/>
  <c r="G140" i="10"/>
  <c r="H140" i="10" s="1"/>
  <c r="G135" i="10"/>
  <c r="H135" i="10" s="1"/>
  <c r="N142" i="10"/>
  <c r="G145" i="10"/>
  <c r="H145" i="10" s="1"/>
  <c r="G155" i="10"/>
  <c r="H155" i="10" s="1"/>
  <c r="G159" i="10"/>
  <c r="H159" i="10" s="1"/>
  <c r="Q166" i="10"/>
  <c r="G171" i="10"/>
  <c r="H171" i="10" s="1"/>
  <c r="N172" i="10"/>
  <c r="G170" i="10"/>
  <c r="H170" i="10" s="1"/>
  <c r="Q177" i="10"/>
  <c r="N177" i="10"/>
  <c r="Q176" i="10"/>
  <c r="N178" i="10"/>
  <c r="Q185" i="10"/>
  <c r="N185" i="10"/>
  <c r="Q184" i="10"/>
  <c r="N186" i="10"/>
  <c r="Q193" i="10"/>
  <c r="N193" i="10"/>
  <c r="Q192" i="10"/>
  <c r="N194" i="10"/>
  <c r="Q201" i="10"/>
  <c r="N201" i="10"/>
  <c r="Q200" i="10"/>
  <c r="N202" i="10"/>
  <c r="N209" i="10"/>
  <c r="N288" i="10"/>
  <c r="N295" i="10"/>
  <c r="Q295" i="10"/>
  <c r="N296" i="10"/>
  <c r="N303" i="10"/>
  <c r="Q303" i="10"/>
  <c r="N304" i="10"/>
  <c r="N311" i="10"/>
  <c r="Q311" i="10"/>
  <c r="N312" i="10"/>
  <c r="G41" i="10"/>
  <c r="H41" i="10" s="1"/>
  <c r="G45" i="10"/>
  <c r="H45" i="10" s="1"/>
  <c r="G49" i="10"/>
  <c r="H49" i="10" s="1"/>
  <c r="G53" i="10"/>
  <c r="H53" i="10" s="1"/>
  <c r="G57" i="10"/>
  <c r="H57" i="10" s="1"/>
  <c r="G61" i="10"/>
  <c r="H61" i="10" s="1"/>
  <c r="G65" i="10"/>
  <c r="H65" i="10" s="1"/>
  <c r="G69" i="10"/>
  <c r="H69" i="10" s="1"/>
  <c r="G73" i="10"/>
  <c r="H73" i="10" s="1"/>
  <c r="G77" i="10"/>
  <c r="H77" i="10" s="1"/>
  <c r="N86" i="10"/>
  <c r="G102" i="10"/>
  <c r="H102" i="10" s="1"/>
  <c r="G106" i="10"/>
  <c r="H106" i="10" s="1"/>
  <c r="N108" i="10"/>
  <c r="G122" i="10"/>
  <c r="H122" i="10" s="1"/>
  <c r="G117" i="10"/>
  <c r="H117" i="10" s="1"/>
  <c r="N124" i="10"/>
  <c r="G138" i="10"/>
  <c r="H138" i="10" s="1"/>
  <c r="G133" i="10"/>
  <c r="H133" i="10" s="1"/>
  <c r="N140" i="10"/>
  <c r="G154" i="10"/>
  <c r="H154" i="10" s="1"/>
  <c r="G163" i="10"/>
  <c r="H163" i="10" s="1"/>
  <c r="Q169" i="10"/>
  <c r="Q171" i="10"/>
  <c r="Q175" i="10"/>
  <c r="N175" i="10"/>
  <c r="N176" i="10"/>
  <c r="Q183" i="10"/>
  <c r="N183" i="10"/>
  <c r="Q182" i="10"/>
  <c r="N184" i="10"/>
  <c r="Q191" i="10"/>
  <c r="N191" i="10"/>
  <c r="Q190" i="10"/>
  <c r="N192" i="10"/>
  <c r="Q199" i="10"/>
  <c r="N199" i="10"/>
  <c r="Q198" i="10"/>
  <c r="N200" i="10"/>
  <c r="Q207" i="10"/>
  <c r="N286" i="10"/>
  <c r="N293" i="10"/>
  <c r="Q293" i="10"/>
  <c r="N294" i="10"/>
  <c r="N301" i="10"/>
  <c r="Q301" i="10"/>
  <c r="N302" i="10"/>
  <c r="N309" i="10"/>
  <c r="Q309" i="10"/>
  <c r="N310" i="10"/>
  <c r="N104" i="10"/>
  <c r="G110" i="10"/>
  <c r="H110" i="10" s="1"/>
  <c r="N112" i="10"/>
  <c r="G118" i="10"/>
  <c r="H118" i="10" s="1"/>
  <c r="N120" i="10"/>
  <c r="G126" i="10"/>
  <c r="H126" i="10" s="1"/>
  <c r="N128" i="10"/>
  <c r="G134" i="10"/>
  <c r="H134" i="10" s="1"/>
  <c r="N136" i="10"/>
  <c r="G142" i="10"/>
  <c r="H142" i="10" s="1"/>
  <c r="N144" i="10"/>
  <c r="G150" i="10"/>
  <c r="H150" i="10" s="1"/>
  <c r="N152" i="10"/>
  <c r="G158" i="10"/>
  <c r="H158" i="10" s="1"/>
  <c r="N160" i="10"/>
  <c r="G165" i="10"/>
  <c r="H165" i="10" s="1"/>
  <c r="G166" i="10"/>
  <c r="H166" i="10" s="1"/>
  <c r="G161" i="10"/>
  <c r="H161" i="10" s="1"/>
  <c r="Q168" i="10"/>
  <c r="J167" i="10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N169" i="10"/>
  <c r="N171" i="10"/>
  <c r="N214" i="10"/>
  <c r="N215" i="10"/>
  <c r="G218" i="10"/>
  <c r="H218" i="10" s="1"/>
  <c r="N219" i="10"/>
  <c r="G222" i="10"/>
  <c r="H222" i="10" s="1"/>
  <c r="N223" i="10"/>
  <c r="G226" i="10"/>
  <c r="H226" i="10" s="1"/>
  <c r="N227" i="10"/>
  <c r="G230" i="10"/>
  <c r="H230" i="10" s="1"/>
  <c r="N231" i="10"/>
  <c r="G234" i="10"/>
  <c r="H234" i="10" s="1"/>
  <c r="N235" i="10"/>
  <c r="G238" i="10"/>
  <c r="H238" i="10" s="1"/>
  <c r="N239" i="10"/>
  <c r="G242" i="10"/>
  <c r="H242" i="10" s="1"/>
  <c r="G246" i="10"/>
  <c r="H246" i="10" s="1"/>
  <c r="G250" i="10"/>
  <c r="H250" i="10" s="1"/>
  <c r="G254" i="10"/>
  <c r="H254" i="10" s="1"/>
  <c r="N287" i="10"/>
  <c r="N156" i="10"/>
  <c r="G162" i="10"/>
  <c r="H162" i="10" s="1"/>
  <c r="Q164" i="10"/>
  <c r="G169" i="10"/>
  <c r="H169" i="10" s="1"/>
  <c r="J208" i="10"/>
  <c r="Q217" i="10"/>
  <c r="Q221" i="10"/>
  <c r="Q225" i="10"/>
  <c r="Q229" i="10"/>
  <c r="Q233" i="10"/>
  <c r="Q237" i="10"/>
  <c r="Q241" i="10"/>
  <c r="N249" i="10"/>
  <c r="N253" i="10"/>
  <c r="N285" i="10"/>
  <c r="N289" i="10"/>
  <c r="R290" i="10"/>
  <c r="Q285" i="10"/>
  <c r="R292" i="10"/>
  <c r="Q287" i="10"/>
  <c r="R294" i="10"/>
  <c r="Q289" i="10"/>
  <c r="R296" i="10"/>
  <c r="R298" i="10"/>
  <c r="R300" i="10"/>
  <c r="R302" i="10"/>
  <c r="R304" i="10"/>
  <c r="R306" i="10"/>
  <c r="R308" i="10"/>
  <c r="R310" i="10"/>
  <c r="R312" i="10"/>
  <c r="R314" i="10"/>
  <c r="G38" i="10"/>
  <c r="H38" i="10" s="1"/>
  <c r="G80" i="10"/>
  <c r="H80" i="10" s="1"/>
  <c r="Q81" i="10"/>
  <c r="G84" i="10"/>
  <c r="H84" i="10" s="1"/>
  <c r="G88" i="10"/>
  <c r="H88" i="10" s="1"/>
  <c r="N90" i="10"/>
  <c r="G96" i="10"/>
  <c r="H96" i="10" s="1"/>
  <c r="N98" i="10"/>
  <c r="G104" i="10"/>
  <c r="H104" i="10" s="1"/>
  <c r="N106" i="10"/>
  <c r="G112" i="10"/>
  <c r="H112" i="10" s="1"/>
  <c r="N114" i="10"/>
  <c r="G120" i="10"/>
  <c r="H120" i="10" s="1"/>
  <c r="N122" i="10"/>
  <c r="G128" i="10"/>
  <c r="H128" i="10" s="1"/>
  <c r="N130" i="10"/>
  <c r="G136" i="10"/>
  <c r="H136" i="10" s="1"/>
  <c r="N138" i="10"/>
  <c r="G144" i="10"/>
  <c r="H144" i="10" s="1"/>
  <c r="N146" i="10"/>
  <c r="G152" i="10"/>
  <c r="H152" i="10" s="1"/>
  <c r="N154" i="10"/>
  <c r="G160" i="10"/>
  <c r="H160" i="10" s="1"/>
  <c r="N162" i="10"/>
  <c r="G167" i="10"/>
  <c r="H167" i="10" s="1"/>
  <c r="G168" i="10"/>
  <c r="H168" i="10" s="1"/>
  <c r="Q212" i="10"/>
  <c r="Q213" i="10"/>
  <c r="Q216" i="10"/>
  <c r="Q220" i="10"/>
  <c r="Q224" i="10"/>
  <c r="Q228" i="10"/>
  <c r="Q232" i="10"/>
  <c r="Q236" i="10"/>
  <c r="Q240" i="10"/>
  <c r="N244" i="10"/>
  <c r="Q248" i="10"/>
  <c r="Q252" i="10"/>
  <c r="R284" i="10"/>
  <c r="R288" i="10"/>
  <c r="Q42" i="6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Q72" i="6" s="1"/>
  <c r="Q73" i="6" s="1"/>
  <c r="Q74" i="6" s="1"/>
  <c r="Q75" i="6" s="1"/>
  <c r="Q76" i="6" s="1"/>
  <c r="Q77" i="6" s="1"/>
  <c r="Q78" i="6" s="1"/>
  <c r="Q79" i="6" s="1"/>
  <c r="Q80" i="6" s="1"/>
  <c r="Q81" i="6" s="1"/>
  <c r="Q82" i="6" s="1"/>
  <c r="Q83" i="6" s="1"/>
  <c r="Q84" i="6" s="1"/>
  <c r="Q85" i="6" s="1"/>
  <c r="Q86" i="6" s="1"/>
  <c r="Q87" i="6" s="1"/>
  <c r="Q88" i="6" s="1"/>
  <c r="Q89" i="6" s="1"/>
  <c r="Q90" i="6" s="1"/>
  <c r="Q91" i="6" s="1"/>
  <c r="Q92" i="6" s="1"/>
  <c r="Q93" i="6" s="1"/>
  <c r="Q94" i="6" s="1"/>
  <c r="Q95" i="6" s="1"/>
  <c r="Q96" i="6" s="1"/>
  <c r="Q97" i="6" s="1"/>
  <c r="Q98" i="6" s="1"/>
  <c r="Q99" i="6" s="1"/>
  <c r="Q100" i="6" s="1"/>
  <c r="Q101" i="6" s="1"/>
  <c r="Q102" i="6" s="1"/>
  <c r="Q103" i="6" s="1"/>
  <c r="Q104" i="6" s="1"/>
  <c r="Q105" i="6" s="1"/>
  <c r="Q106" i="6" s="1"/>
  <c r="Q107" i="6" s="1"/>
  <c r="Q108" i="6" s="1"/>
  <c r="Q109" i="6" s="1"/>
  <c r="Q110" i="6" s="1"/>
  <c r="Q111" i="6" s="1"/>
  <c r="Q112" i="6" s="1"/>
  <c r="Q113" i="6" s="1"/>
  <c r="Q114" i="6" s="1"/>
  <c r="Q115" i="6" s="1"/>
  <c r="Q116" i="6" s="1"/>
  <c r="Q117" i="6" s="1"/>
  <c r="Q118" i="6" s="1"/>
  <c r="Q119" i="6" s="1"/>
  <c r="Q120" i="6" s="1"/>
  <c r="Q121" i="6" s="1"/>
  <c r="Q122" i="6" s="1"/>
  <c r="Q123" i="6" s="1"/>
  <c r="Q124" i="6" s="1"/>
  <c r="Q125" i="6" s="1"/>
  <c r="Q126" i="6" s="1"/>
  <c r="Q127" i="6" s="1"/>
  <c r="Q128" i="6" s="1"/>
  <c r="Q129" i="6" s="1"/>
  <c r="Q130" i="6" s="1"/>
  <c r="Q131" i="6" s="1"/>
  <c r="Q132" i="6" s="1"/>
  <c r="Q133" i="6" s="1"/>
  <c r="Q134" i="6" s="1"/>
  <c r="Q135" i="6" s="1"/>
  <c r="Q136" i="6" s="1"/>
  <c r="Q137" i="6" s="1"/>
  <c r="Q138" i="6" s="1"/>
  <c r="Q139" i="6" s="1"/>
  <c r="Q140" i="6" s="1"/>
  <c r="Q141" i="6" s="1"/>
  <c r="Q142" i="6" s="1"/>
  <c r="Q143" i="6" s="1"/>
  <c r="Q144" i="6" s="1"/>
  <c r="Q145" i="6" s="1"/>
  <c r="Q146" i="6" s="1"/>
  <c r="Q147" i="6" s="1"/>
  <c r="Q148" i="6" s="1"/>
  <c r="Q149" i="6" s="1"/>
  <c r="Q150" i="6" s="1"/>
  <c r="Q151" i="6" s="1"/>
  <c r="Q152" i="6" s="1"/>
  <c r="Q153" i="6" s="1"/>
  <c r="Q154" i="6" s="1"/>
  <c r="Q155" i="6" s="1"/>
  <c r="Q156" i="6" s="1"/>
  <c r="Q157" i="6" s="1"/>
  <c r="Q158" i="6" s="1"/>
  <c r="Q159" i="6" s="1"/>
  <c r="Q160" i="6" s="1"/>
  <c r="Q161" i="6" s="1"/>
  <c r="Q162" i="6" s="1"/>
  <c r="Q163" i="6" s="1"/>
  <c r="Q164" i="6" s="1"/>
  <c r="Q165" i="6" s="1"/>
  <c r="Q166" i="6" s="1"/>
  <c r="Q167" i="6" s="1"/>
  <c r="Q168" i="6" s="1"/>
  <c r="Q169" i="6" s="1"/>
  <c r="Q170" i="6" s="1"/>
  <c r="Q171" i="6" s="1"/>
  <c r="Q172" i="6" s="1"/>
  <c r="Q173" i="6" s="1"/>
  <c r="Q174" i="6" s="1"/>
  <c r="Q175" i="6" s="1"/>
  <c r="Q176" i="6" s="1"/>
  <c r="Q177" i="6" s="1"/>
  <c r="Q178" i="6" s="1"/>
  <c r="Q179" i="6" s="1"/>
  <c r="Q180" i="6" s="1"/>
  <c r="Q181" i="6" s="1"/>
  <c r="Q182" i="6" s="1"/>
  <c r="Q183" i="6" s="1"/>
  <c r="Q184" i="6" s="1"/>
  <c r="Q185" i="6" s="1"/>
  <c r="Q186" i="6" s="1"/>
  <c r="Q187" i="6" s="1"/>
  <c r="Q188" i="6" s="1"/>
  <c r="Q189" i="6" s="1"/>
  <c r="Q190" i="6" s="1"/>
  <c r="Q191" i="6" s="1"/>
  <c r="Q192" i="6" s="1"/>
  <c r="Q193" i="6" s="1"/>
  <c r="Q194" i="6" s="1"/>
  <c r="Q195" i="6" s="1"/>
  <c r="Q196" i="6" s="1"/>
  <c r="Q197" i="6" s="1"/>
  <c r="Q198" i="6" s="1"/>
  <c r="Q199" i="6" s="1"/>
  <c r="Q200" i="6" s="1"/>
  <c r="Q201" i="6" s="1"/>
  <c r="Q202" i="6" s="1"/>
  <c r="Q203" i="6" s="1"/>
  <c r="Q204" i="6" s="1"/>
  <c r="Q205" i="6" s="1"/>
  <c r="Q206" i="6" s="1"/>
  <c r="Q207" i="6" s="1"/>
  <c r="Q208" i="6" s="1"/>
  <c r="Q209" i="6" s="1"/>
  <c r="Q210" i="6" s="1"/>
  <c r="Q211" i="6" s="1"/>
  <c r="Q212" i="6" s="1"/>
  <c r="Q213" i="6" s="1"/>
  <c r="Q214" i="6" s="1"/>
  <c r="Q215" i="6" s="1"/>
  <c r="Q216" i="6" s="1"/>
  <c r="Q217" i="6" s="1"/>
  <c r="Q218" i="6" s="1"/>
  <c r="Q219" i="6" s="1"/>
  <c r="Q220" i="6" s="1"/>
  <c r="Q221" i="6" s="1"/>
  <c r="Q222" i="6" s="1"/>
  <c r="Q223" i="6" s="1"/>
  <c r="Q224" i="6" s="1"/>
  <c r="Q225" i="6" s="1"/>
  <c r="Q226" i="6" s="1"/>
  <c r="Q227" i="6" s="1"/>
  <c r="Q228" i="6" s="1"/>
  <c r="Q229" i="6" s="1"/>
  <c r="Q230" i="6" s="1"/>
  <c r="Q231" i="6" s="1"/>
  <c r="Q232" i="6" s="1"/>
  <c r="Q233" i="6" s="1"/>
  <c r="Q234" i="6" s="1"/>
  <c r="Q235" i="6" s="1"/>
  <c r="Q236" i="6" s="1"/>
  <c r="Q237" i="6" s="1"/>
  <c r="Q238" i="6" s="1"/>
  <c r="Q239" i="6" s="1"/>
  <c r="Q240" i="6" s="1"/>
  <c r="Q241" i="6" s="1"/>
  <c r="Q242" i="6" s="1"/>
  <c r="Q243" i="6" s="1"/>
  <c r="Q244" i="6" s="1"/>
  <c r="Q245" i="6" s="1"/>
  <c r="Q246" i="6" s="1"/>
  <c r="Q247" i="6" s="1"/>
  <c r="Q248" i="6" s="1"/>
  <c r="Q249" i="6" s="1"/>
  <c r="Q250" i="6" s="1"/>
  <c r="Q251" i="6" s="1"/>
  <c r="Q252" i="6" s="1"/>
  <c r="Q253" i="6" s="1"/>
  <c r="Q254" i="6" s="1"/>
  <c r="Q255" i="6" s="1"/>
  <c r="Q256" i="6" s="1"/>
  <c r="Q257" i="6" s="1"/>
  <c r="Q258" i="6" s="1"/>
  <c r="Q259" i="6" s="1"/>
  <c r="Q260" i="6" s="1"/>
  <c r="Q261" i="6" s="1"/>
  <c r="Q262" i="6" s="1"/>
  <c r="Q263" i="6" s="1"/>
  <c r="Q264" i="6" s="1"/>
  <c r="Q265" i="6" s="1"/>
  <c r="Q266" i="6" s="1"/>
  <c r="Q267" i="6" s="1"/>
  <c r="Q268" i="6" s="1"/>
  <c r="Q269" i="6" s="1"/>
  <c r="Q270" i="6" s="1"/>
  <c r="Q271" i="6" s="1"/>
  <c r="Q272" i="6" s="1"/>
  <c r="Q273" i="6" s="1"/>
  <c r="Q274" i="6" s="1"/>
  <c r="Q275" i="6" s="1"/>
  <c r="Q276" i="6" s="1"/>
  <c r="Q277" i="6" s="1"/>
  <c r="Q278" i="6" s="1"/>
  <c r="Q279" i="6" s="1"/>
  <c r="Q280" i="6" s="1"/>
  <c r="Q281" i="6" s="1"/>
  <c r="Q282" i="6" s="1"/>
  <c r="Q283" i="6" s="1"/>
  <c r="Q284" i="6" s="1"/>
  <c r="Q285" i="6" s="1"/>
  <c r="Q286" i="6" s="1"/>
  <c r="Q287" i="6" s="1"/>
  <c r="Q288" i="6" s="1"/>
  <c r="Q289" i="6" s="1"/>
  <c r="Q290" i="6" s="1"/>
  <c r="Q291" i="6" s="1"/>
  <c r="Q292" i="6" s="1"/>
  <c r="Q293" i="6" s="1"/>
  <c r="Q294" i="6" s="1"/>
  <c r="Q295" i="6" s="1"/>
  <c r="Q296" i="6" s="1"/>
  <c r="Q297" i="6" s="1"/>
  <c r="Q298" i="6" s="1"/>
  <c r="Q299" i="6" s="1"/>
  <c r="Q300" i="6" s="1"/>
  <c r="Q301" i="6" s="1"/>
  <c r="Q302" i="6" s="1"/>
  <c r="Q303" i="6" s="1"/>
  <c r="Q304" i="6" s="1"/>
  <c r="Q305" i="6" s="1"/>
  <c r="Q306" i="6" s="1"/>
  <c r="D95" i="13"/>
  <c r="D129" i="13"/>
  <c r="V40" i="6"/>
  <c r="T56" i="6"/>
  <c r="G59" i="6"/>
  <c r="G60" i="6"/>
  <c r="G64" i="6"/>
  <c r="T65" i="6"/>
  <c r="G68" i="6"/>
  <c r="G69" i="6"/>
  <c r="T83" i="6"/>
  <c r="G87" i="6"/>
  <c r="T88" i="6"/>
  <c r="T91" i="6"/>
  <c r="G94" i="6"/>
  <c r="T95" i="6"/>
  <c r="T98" i="6"/>
  <c r="T102" i="6"/>
  <c r="T105" i="6"/>
  <c r="V105" i="6" s="1"/>
  <c r="G108" i="6"/>
  <c r="T109" i="6"/>
  <c r="G113" i="6"/>
  <c r="T114" i="6"/>
  <c r="G117" i="6"/>
  <c r="V117" i="6" s="1"/>
  <c r="T121" i="6"/>
  <c r="T118" i="6"/>
  <c r="V118" i="6" s="1"/>
  <c r="T131" i="6"/>
  <c r="D81" i="13"/>
  <c r="D98" i="13"/>
  <c r="D102" i="13"/>
  <c r="D148" i="13"/>
  <c r="V36" i="6"/>
  <c r="V38" i="6"/>
  <c r="T52" i="6"/>
  <c r="G58" i="6"/>
  <c r="V58" i="6" s="1"/>
  <c r="T59" i="6"/>
  <c r="T60" i="6"/>
  <c r="G63" i="6"/>
  <c r="T64" i="6"/>
  <c r="G67" i="6"/>
  <c r="V67" i="6" s="1"/>
  <c r="T68" i="6"/>
  <c r="T69" i="6"/>
  <c r="G71" i="6"/>
  <c r="G78" i="6"/>
  <c r="V78" i="6" s="1"/>
  <c r="G79" i="6"/>
  <c r="G80" i="6"/>
  <c r="G81" i="6"/>
  <c r="V81" i="6" s="1"/>
  <c r="G82" i="6"/>
  <c r="G83" i="6"/>
  <c r="G86" i="6"/>
  <c r="T87" i="6"/>
  <c r="G90" i="6"/>
  <c r="G93" i="6"/>
  <c r="T94" i="6"/>
  <c r="T96" i="6"/>
  <c r="T101" i="6"/>
  <c r="T104" i="6"/>
  <c r="G107" i="6"/>
  <c r="T108" i="6"/>
  <c r="T103" i="6"/>
  <c r="T128" i="6"/>
  <c r="T135" i="6"/>
  <c r="G138" i="6"/>
  <c r="G153" i="6"/>
  <c r="G165" i="6"/>
  <c r="T169" i="6"/>
  <c r="T170" i="6"/>
  <c r="G188" i="6"/>
  <c r="T196" i="6"/>
  <c r="T200" i="6"/>
  <c r="V34" i="6"/>
  <c r="G50" i="6"/>
  <c r="T51" i="6"/>
  <c r="G54" i="6"/>
  <c r="G57" i="6"/>
  <c r="T58" i="6"/>
  <c r="T53" i="6"/>
  <c r="G62" i="6"/>
  <c r="V62" i="6" s="1"/>
  <c r="T63" i="6"/>
  <c r="G66" i="6"/>
  <c r="T70" i="6"/>
  <c r="T79" i="6"/>
  <c r="T80" i="6"/>
  <c r="T81" i="6"/>
  <c r="T82" i="6"/>
  <c r="G85" i="6"/>
  <c r="V85" i="6" s="1"/>
  <c r="T86" i="6"/>
  <c r="G89" i="6"/>
  <c r="V89" i="6" s="1"/>
  <c r="G92" i="6"/>
  <c r="V92" i="6" s="1"/>
  <c r="T93" i="6"/>
  <c r="G96" i="6"/>
  <c r="T100" i="6"/>
  <c r="G106" i="6"/>
  <c r="V106" i="6" s="1"/>
  <c r="T107" i="6"/>
  <c r="G111" i="6"/>
  <c r="T112" i="6"/>
  <c r="G115" i="6"/>
  <c r="V115" i="6" s="1"/>
  <c r="T116" i="6"/>
  <c r="T119" i="6"/>
  <c r="V122" i="6"/>
  <c r="T123" i="6"/>
  <c r="G125" i="6"/>
  <c r="T127" i="6"/>
  <c r="G133" i="6"/>
  <c r="V133" i="6" s="1"/>
  <c r="G137" i="6"/>
  <c r="V137" i="6" s="1"/>
  <c r="G134" i="6"/>
  <c r="V134" i="6" s="1"/>
  <c r="G143" i="6"/>
  <c r="V143" i="6" s="1"/>
  <c r="T144" i="6"/>
  <c r="G146" i="6"/>
  <c r="T150" i="6"/>
  <c r="T153" i="6"/>
  <c r="V156" i="6"/>
  <c r="T152" i="6"/>
  <c r="V191" i="6"/>
  <c r="T50" i="6"/>
  <c r="V56" i="6"/>
  <c r="T57" i="6"/>
  <c r="T71" i="6"/>
  <c r="T72" i="6"/>
  <c r="T73" i="6"/>
  <c r="V88" i="6"/>
  <c r="V91" i="6"/>
  <c r="V95" i="6"/>
  <c r="V109" i="6"/>
  <c r="V114" i="6"/>
  <c r="V121" i="6"/>
  <c r="G119" i="6"/>
  <c r="V119" i="6" s="1"/>
  <c r="G120" i="6"/>
  <c r="V132" i="6"/>
  <c r="T132" i="6"/>
  <c r="V155" i="6"/>
  <c r="V178" i="6"/>
  <c r="G173" i="6"/>
  <c r="T286" i="6"/>
  <c r="G139" i="6"/>
  <c r="G140" i="6"/>
  <c r="T142" i="6"/>
  <c r="V142" i="6" s="1"/>
  <c r="G145" i="6"/>
  <c r="T148" i="6"/>
  <c r="G154" i="6"/>
  <c r="T155" i="6"/>
  <c r="G158" i="6"/>
  <c r="G159" i="6"/>
  <c r="V159" i="6" s="1"/>
  <c r="T159" i="6"/>
  <c r="G163" i="6"/>
  <c r="T167" i="6"/>
  <c r="T172" i="6"/>
  <c r="G176" i="6"/>
  <c r="G181" i="6"/>
  <c r="T182" i="6"/>
  <c r="G185" i="6"/>
  <c r="T186" i="6"/>
  <c r="G189" i="6"/>
  <c r="T190" i="6"/>
  <c r="G193" i="6"/>
  <c r="T198" i="6"/>
  <c r="G280" i="6"/>
  <c r="U281" i="6"/>
  <c r="G284" i="6"/>
  <c r="K288" i="6"/>
  <c r="T288" i="6"/>
  <c r="K292" i="6"/>
  <c r="U296" i="6"/>
  <c r="K302" i="6"/>
  <c r="T302" i="6"/>
  <c r="K306" i="6"/>
  <c r="U306" i="6"/>
  <c r="N12" i="13"/>
  <c r="N16" i="13"/>
  <c r="N20" i="13"/>
  <c r="N24" i="13"/>
  <c r="N312" i="13"/>
  <c r="G112" i="6"/>
  <c r="V112" i="6" s="1"/>
  <c r="T113" i="6"/>
  <c r="G116" i="6"/>
  <c r="V116" i="6" s="1"/>
  <c r="T120" i="6"/>
  <c r="G123" i="6"/>
  <c r="V123" i="6" s="1"/>
  <c r="G124" i="6"/>
  <c r="V124" i="6" s="1"/>
  <c r="T129" i="6"/>
  <c r="G135" i="6"/>
  <c r="V135" i="6" s="1"/>
  <c r="T136" i="6"/>
  <c r="T138" i="6"/>
  <c r="T139" i="6"/>
  <c r="G144" i="6"/>
  <c r="V144" i="6" s="1"/>
  <c r="T145" i="6"/>
  <c r="T151" i="6"/>
  <c r="T154" i="6"/>
  <c r="G157" i="6"/>
  <c r="V157" i="6" s="1"/>
  <c r="T158" i="6"/>
  <c r="G162" i="6"/>
  <c r="V162" i="6" s="1"/>
  <c r="T163" i="6"/>
  <c r="G166" i="6"/>
  <c r="G170" i="6"/>
  <c r="V170" i="6" s="1"/>
  <c r="G172" i="6"/>
  <c r="G175" i="6"/>
  <c r="V175" i="6" s="1"/>
  <c r="T176" i="6"/>
  <c r="G179" i="6"/>
  <c r="G180" i="6"/>
  <c r="V180" i="6" s="1"/>
  <c r="T181" i="6"/>
  <c r="T185" i="6"/>
  <c r="T180" i="6"/>
  <c r="T189" i="6"/>
  <c r="G192" i="6"/>
  <c r="V192" i="6" s="1"/>
  <c r="T193" i="6"/>
  <c r="G196" i="6"/>
  <c r="V196" i="6" s="1"/>
  <c r="G200" i="6"/>
  <c r="G202" i="6"/>
  <c r="T203" i="6"/>
  <c r="T207" i="6"/>
  <c r="G209" i="6"/>
  <c r="V209" i="6" s="1"/>
  <c r="T210" i="6"/>
  <c r="T214" i="6"/>
  <c r="G216" i="6"/>
  <c r="V216" i="6" s="1"/>
  <c r="T217" i="6"/>
  <c r="T221" i="6"/>
  <c r="G223" i="6"/>
  <c r="V223" i="6" s="1"/>
  <c r="T224" i="6"/>
  <c r="T228" i="6"/>
  <c r="G230" i="6"/>
  <c r="V230" i="6" s="1"/>
  <c r="T231" i="6"/>
  <c r="T235" i="6"/>
  <c r="G237" i="6"/>
  <c r="V237" i="6" s="1"/>
  <c r="T238" i="6"/>
  <c r="T242" i="6"/>
  <c r="G244" i="6"/>
  <c r="V244" i="6" s="1"/>
  <c r="T245" i="6"/>
  <c r="T249" i="6"/>
  <c r="G251" i="6"/>
  <c r="V251" i="6" s="1"/>
  <c r="T252" i="6"/>
  <c r="T256" i="6"/>
  <c r="G258" i="6"/>
  <c r="V258" i="6" s="1"/>
  <c r="T259" i="6"/>
  <c r="T263" i="6"/>
  <c r="G265" i="6"/>
  <c r="V265" i="6" s="1"/>
  <c r="T266" i="6"/>
  <c r="T270" i="6"/>
  <c r="G272" i="6"/>
  <c r="V272" i="6" s="1"/>
  <c r="T273" i="6"/>
  <c r="U277" i="6"/>
  <c r="G279" i="6"/>
  <c r="V279" i="6" s="1"/>
  <c r="U280" i="6"/>
  <c r="K283" i="6"/>
  <c r="T283" i="6"/>
  <c r="G286" i="6"/>
  <c r="V286" i="6" s="1"/>
  <c r="G294" i="6"/>
  <c r="T295" i="6"/>
  <c r="G298" i="6"/>
  <c r="N13" i="13"/>
  <c r="N17" i="13"/>
  <c r="N21" i="13"/>
  <c r="N25" i="13"/>
  <c r="N313" i="13"/>
  <c r="N14" i="13"/>
  <c r="N18" i="13"/>
  <c r="N22" i="13"/>
  <c r="N26" i="13"/>
  <c r="N310" i="13"/>
  <c r="T161" i="6"/>
  <c r="V161" i="6" s="1"/>
  <c r="G164" i="6"/>
  <c r="V164" i="6" s="1"/>
  <c r="T165" i="6"/>
  <c r="T171" i="6"/>
  <c r="T174" i="6"/>
  <c r="V174" i="6" s="1"/>
  <c r="G177" i="6"/>
  <c r="V177" i="6" s="1"/>
  <c r="T178" i="6"/>
  <c r="T179" i="6"/>
  <c r="T183" i="6"/>
  <c r="V183" i="6" s="1"/>
  <c r="G187" i="6"/>
  <c r="G190" i="6"/>
  <c r="V190" i="6" s="1"/>
  <c r="T191" i="6"/>
  <c r="G194" i="6"/>
  <c r="V194" i="6" s="1"/>
  <c r="G198" i="6"/>
  <c r="V198" i="6" s="1"/>
  <c r="T194" i="6"/>
  <c r="G203" i="6"/>
  <c r="G207" i="6"/>
  <c r="G210" i="6"/>
  <c r="G214" i="6"/>
  <c r="G217" i="6"/>
  <c r="G221" i="6"/>
  <c r="G224" i="6"/>
  <c r="G228" i="6"/>
  <c r="G231" i="6"/>
  <c r="G235" i="6"/>
  <c r="G238" i="6"/>
  <c r="G242" i="6"/>
  <c r="G245" i="6"/>
  <c r="G249" i="6"/>
  <c r="G252" i="6"/>
  <c r="G256" i="6"/>
  <c r="G259" i="6"/>
  <c r="G263" i="6"/>
  <c r="G266" i="6"/>
  <c r="G270" i="6"/>
  <c r="G273" i="6"/>
  <c r="K278" i="6"/>
  <c r="T280" i="6"/>
  <c r="G289" i="6"/>
  <c r="T290" i="6"/>
  <c r="T300" i="6"/>
  <c r="G303" i="6"/>
  <c r="T304" i="6"/>
  <c r="N11" i="13"/>
  <c r="N15" i="13"/>
  <c r="N19" i="13"/>
  <c r="N23" i="13"/>
  <c r="N27" i="13"/>
  <c r="N311" i="13"/>
  <c r="G292" i="9"/>
  <c r="D52" i="13"/>
  <c r="D152" i="13"/>
  <c r="D169" i="13"/>
  <c r="D173" i="13"/>
  <c r="D197" i="13"/>
  <c r="D201" i="13"/>
  <c r="D211" i="13"/>
  <c r="D215" i="13"/>
  <c r="D259" i="13"/>
  <c r="D267" i="13"/>
  <c r="D271" i="13"/>
  <c r="E276" i="13" s="1"/>
  <c r="D279" i="13"/>
  <c r="G54" i="9"/>
  <c r="G62" i="9"/>
  <c r="S165" i="9"/>
  <c r="D97" i="13"/>
  <c r="D135" i="13"/>
  <c r="D139" i="13"/>
  <c r="D155" i="13"/>
  <c r="D159" i="13"/>
  <c r="S164" i="9"/>
  <c r="D38" i="13"/>
  <c r="D42" i="13"/>
  <c r="D46" i="13"/>
  <c r="D50" i="13"/>
  <c r="D62" i="13"/>
  <c r="D142" i="13"/>
  <c r="D162" i="13"/>
  <c r="E168" i="13" s="1"/>
  <c r="D55" i="13"/>
  <c r="D59" i="13"/>
  <c r="D92" i="13"/>
  <c r="D110" i="13"/>
  <c r="D127" i="13"/>
  <c r="D131" i="13"/>
  <c r="D151" i="13"/>
  <c r="D176" i="13"/>
  <c r="D180" i="13"/>
  <c r="D204" i="13"/>
  <c r="D218" i="13"/>
  <c r="D222" i="13"/>
  <c r="D242" i="13"/>
  <c r="D282" i="13"/>
  <c r="D286" i="13"/>
  <c r="D290" i="13"/>
  <c r="D298" i="13"/>
  <c r="E299" i="13" s="1"/>
  <c r="G60" i="9"/>
  <c r="S71" i="9"/>
  <c r="G191" i="9"/>
  <c r="K301" i="9"/>
  <c r="G302" i="9"/>
  <c r="S304" i="9"/>
  <c r="G307" i="9"/>
  <c r="D96" i="13"/>
  <c r="D113" i="13"/>
  <c r="D134" i="13"/>
  <c r="D138" i="13"/>
  <c r="D146" i="13"/>
  <c r="D158" i="13"/>
  <c r="D225" i="13"/>
  <c r="D229" i="13"/>
  <c r="D245" i="13"/>
  <c r="D249" i="13"/>
  <c r="D261" i="13"/>
  <c r="D265" i="13"/>
  <c r="D301" i="13"/>
  <c r="D305" i="13"/>
  <c r="E309" i="13" s="1"/>
  <c r="G66" i="9"/>
  <c r="S180" i="9"/>
  <c r="S241" i="9"/>
  <c r="S261" i="9"/>
  <c r="G275" i="9"/>
  <c r="G283" i="9"/>
  <c r="T291" i="9"/>
  <c r="K298" i="9"/>
  <c r="T302" i="9"/>
  <c r="S157" i="9"/>
  <c r="G186" i="9"/>
  <c r="D65" i="13"/>
  <c r="D82" i="13"/>
  <c r="D99" i="13"/>
  <c r="D103" i="13"/>
  <c r="D117" i="13"/>
  <c r="D141" i="13"/>
  <c r="D194" i="13"/>
  <c r="D208" i="13"/>
  <c r="D232" i="13"/>
  <c r="D236" i="13"/>
  <c r="D252" i="13"/>
  <c r="D256" i="13"/>
  <c r="G58" i="9"/>
  <c r="S81" i="9"/>
  <c r="S86" i="9"/>
  <c r="S93" i="9"/>
  <c r="S100" i="9"/>
  <c r="S107" i="9"/>
  <c r="S114" i="9"/>
  <c r="S121" i="9"/>
  <c r="S128" i="9"/>
  <c r="G138" i="9"/>
  <c r="S142" i="9"/>
  <c r="S162" i="9"/>
  <c r="G173" i="9"/>
  <c r="T298" i="9"/>
  <c r="G300" i="9"/>
  <c r="S297" i="9"/>
  <c r="S158" i="9"/>
  <c r="G279" i="9"/>
  <c r="D66" i="13"/>
  <c r="D71" i="13"/>
  <c r="D79" i="13"/>
  <c r="D83" i="13"/>
  <c r="D100" i="13"/>
  <c r="D104" i="13"/>
  <c r="D114" i="13"/>
  <c r="D118" i="13"/>
  <c r="D150" i="13"/>
  <c r="D154" i="13"/>
  <c r="D171" i="13"/>
  <c r="E172" i="13" s="1"/>
  <c r="D175" i="13"/>
  <c r="D179" i="13"/>
  <c r="D183" i="13"/>
  <c r="D187" i="13"/>
  <c r="D191" i="13"/>
  <c r="D199" i="13"/>
  <c r="D213" i="13"/>
  <c r="D269" i="13"/>
  <c r="E275" i="13" s="1"/>
  <c r="D277" i="13"/>
  <c r="E278" i="13" s="1"/>
  <c r="G57" i="9"/>
  <c r="G74" i="9"/>
  <c r="G79" i="9"/>
  <c r="S80" i="9"/>
  <c r="G133" i="9"/>
  <c r="G137" i="9"/>
  <c r="G145" i="9"/>
  <c r="S147" i="9"/>
  <c r="S159" i="9"/>
  <c r="S167" i="9"/>
  <c r="S189" i="9"/>
  <c r="S198" i="9"/>
  <c r="G204" i="9"/>
  <c r="G208" i="9"/>
  <c r="S212" i="9"/>
  <c r="G218" i="9"/>
  <c r="G222" i="9"/>
  <c r="S226" i="9"/>
  <c r="G232" i="9"/>
  <c r="G236" i="9"/>
  <c r="S240" i="9"/>
  <c r="S246" i="9"/>
  <c r="G252" i="9"/>
  <c r="G256" i="9"/>
  <c r="S260" i="9"/>
  <c r="G263" i="9"/>
  <c r="S268" i="9"/>
  <c r="S275" i="9"/>
  <c r="T283" i="9"/>
  <c r="G287" i="9"/>
  <c r="T288" i="9"/>
  <c r="G291" i="9"/>
  <c r="T295" i="9"/>
  <c r="G299" i="9"/>
  <c r="S307" i="9"/>
  <c r="K288" i="9"/>
  <c r="D37" i="13"/>
  <c r="D41" i="13"/>
  <c r="D45" i="13"/>
  <c r="D49" i="13"/>
  <c r="D57" i="13"/>
  <c r="D61" i="13"/>
  <c r="D69" i="13"/>
  <c r="D74" i="13"/>
  <c r="D86" i="13"/>
  <c r="D90" i="13"/>
  <c r="D121" i="13"/>
  <c r="D125" i="13"/>
  <c r="D145" i="13"/>
  <c r="D161" i="13"/>
  <c r="D190" i="13"/>
  <c r="D220" i="13"/>
  <c r="D240" i="13"/>
  <c r="D244" i="13"/>
  <c r="D260" i="13"/>
  <c r="D288" i="13"/>
  <c r="G59" i="9"/>
  <c r="S59" i="9"/>
  <c r="S79" i="9"/>
  <c r="G83" i="9"/>
  <c r="G87" i="9"/>
  <c r="S90" i="9"/>
  <c r="G94" i="9"/>
  <c r="G97" i="9"/>
  <c r="G101" i="9"/>
  <c r="G104" i="9"/>
  <c r="G108" i="9"/>
  <c r="G111" i="9"/>
  <c r="G115" i="9"/>
  <c r="G118" i="9"/>
  <c r="G122" i="9"/>
  <c r="G125" i="9"/>
  <c r="G129" i="9"/>
  <c r="G132" i="9"/>
  <c r="G136" i="9"/>
  <c r="G152" i="9"/>
  <c r="S150" i="9"/>
  <c r="S154" i="9"/>
  <c r="G242" i="9"/>
  <c r="G251" i="9"/>
  <c r="G262" i="9"/>
  <c r="S274" i="9"/>
  <c r="K277" i="9"/>
  <c r="S282" i="9"/>
  <c r="K286" i="9"/>
  <c r="S287" i="9"/>
  <c r="K290" i="9"/>
  <c r="G306" i="9"/>
  <c r="D60" i="13"/>
  <c r="D77" i="13"/>
  <c r="D93" i="13"/>
  <c r="E94" i="13" s="1"/>
  <c r="D107" i="13"/>
  <c r="D111" i="13"/>
  <c r="D128" i="13"/>
  <c r="D132" i="13"/>
  <c r="D227" i="13"/>
  <c r="D247" i="13"/>
  <c r="D251" i="13"/>
  <c r="D263" i="13"/>
  <c r="G86" i="9"/>
  <c r="G90" i="9"/>
  <c r="G93" i="9"/>
  <c r="G100" i="9"/>
  <c r="G107" i="9"/>
  <c r="G114" i="9"/>
  <c r="G121" i="9"/>
  <c r="G128" i="9"/>
  <c r="S132" i="9"/>
  <c r="S136" i="9"/>
  <c r="G170" i="9"/>
  <c r="G190" i="9"/>
  <c r="G199" i="9"/>
  <c r="G202" i="9"/>
  <c r="S203" i="9"/>
  <c r="S207" i="9"/>
  <c r="G213" i="9"/>
  <c r="G216" i="9"/>
  <c r="S217" i="9"/>
  <c r="S221" i="9"/>
  <c r="G227" i="9"/>
  <c r="G230" i="9"/>
  <c r="S231" i="9"/>
  <c r="S235" i="9"/>
  <c r="G247" i="9"/>
  <c r="S251" i="9"/>
  <c r="S255" i="9"/>
  <c r="S262" i="9"/>
  <c r="S267" i="9"/>
  <c r="G269" i="9"/>
  <c r="S273" i="9"/>
  <c r="G276" i="9"/>
  <c r="S277" i="9"/>
  <c r="K279" i="9"/>
  <c r="G281" i="9"/>
  <c r="T286" i="9"/>
  <c r="G289" i="9"/>
  <c r="T290" i="9"/>
  <c r="K302" i="9"/>
  <c r="V211" i="3"/>
  <c r="V215" i="3"/>
  <c r="V219" i="3"/>
  <c r="V223" i="3"/>
  <c r="V227" i="3"/>
  <c r="V231" i="3"/>
  <c r="V235" i="3"/>
  <c r="V239" i="3"/>
  <c r="V243" i="3"/>
  <c r="V247" i="3"/>
  <c r="V251" i="3"/>
  <c r="V255" i="3"/>
  <c r="V259" i="3"/>
  <c r="V263" i="3"/>
  <c r="I23" i="13"/>
  <c r="R69" i="3"/>
  <c r="R70" i="3" s="1"/>
  <c r="R71" i="3" s="1"/>
  <c r="R72" i="3" s="1"/>
  <c r="R73" i="3" s="1"/>
  <c r="R74" i="3" s="1"/>
  <c r="R75" i="3" s="1"/>
  <c r="R76" i="3" s="1"/>
  <c r="R77" i="3" s="1"/>
  <c r="R78" i="3" s="1"/>
  <c r="R79" i="3" s="1"/>
  <c r="R80" i="3" s="1"/>
  <c r="R81" i="3" s="1"/>
  <c r="R82" i="3" s="1"/>
  <c r="R83" i="3" s="1"/>
  <c r="R84" i="3" s="1"/>
  <c r="R85" i="3" s="1"/>
  <c r="R86" i="3" s="1"/>
  <c r="R87" i="3" s="1"/>
  <c r="R88" i="3" s="1"/>
  <c r="R89" i="3" s="1"/>
  <c r="R90" i="3" s="1"/>
  <c r="R91" i="3" s="1"/>
  <c r="R92" i="3" s="1"/>
  <c r="R93" i="3" s="1"/>
  <c r="R94" i="3" s="1"/>
  <c r="R95" i="3" s="1"/>
  <c r="R96" i="3" s="1"/>
  <c r="R97" i="3" s="1"/>
  <c r="R98" i="3" s="1"/>
  <c r="R99" i="3" s="1"/>
  <c r="R100" i="3" s="1"/>
  <c r="R101" i="3" s="1"/>
  <c r="R102" i="3" s="1"/>
  <c r="R103" i="3" s="1"/>
  <c r="R104" i="3" s="1"/>
  <c r="R105" i="3" s="1"/>
  <c r="R106" i="3" s="1"/>
  <c r="R107" i="3" s="1"/>
  <c r="R108" i="3" s="1"/>
  <c r="R109" i="3" s="1"/>
  <c r="R110" i="3" s="1"/>
  <c r="R111" i="3" s="1"/>
  <c r="R112" i="3" s="1"/>
  <c r="R113" i="3" s="1"/>
  <c r="R114" i="3" s="1"/>
  <c r="R115" i="3" s="1"/>
  <c r="R116" i="3" s="1"/>
  <c r="R117" i="3" s="1"/>
  <c r="R118" i="3" s="1"/>
  <c r="R119" i="3" s="1"/>
  <c r="R120" i="3" s="1"/>
  <c r="R121" i="3" s="1"/>
  <c r="R122" i="3" s="1"/>
  <c r="R123" i="3" s="1"/>
  <c r="R124" i="3" s="1"/>
  <c r="R125" i="3" s="1"/>
  <c r="R126" i="3" s="1"/>
  <c r="R127" i="3" s="1"/>
  <c r="R128" i="3" s="1"/>
  <c r="R129" i="3" s="1"/>
  <c r="R130" i="3" s="1"/>
  <c r="R131" i="3" s="1"/>
  <c r="R132" i="3" s="1"/>
  <c r="R133" i="3" s="1"/>
  <c r="R134" i="3" s="1"/>
  <c r="R135" i="3" s="1"/>
  <c r="R136" i="3" s="1"/>
  <c r="R137" i="3" s="1"/>
  <c r="R138" i="3" s="1"/>
  <c r="R139" i="3" s="1"/>
  <c r="R140" i="3" s="1"/>
  <c r="R141" i="3" s="1"/>
  <c r="R142" i="3" s="1"/>
  <c r="R143" i="3" s="1"/>
  <c r="R144" i="3" s="1"/>
  <c r="R145" i="3" s="1"/>
  <c r="R146" i="3" s="1"/>
  <c r="R147" i="3" s="1"/>
  <c r="R148" i="3" s="1"/>
  <c r="R149" i="3" s="1"/>
  <c r="R150" i="3" s="1"/>
  <c r="R151" i="3" s="1"/>
  <c r="R152" i="3" s="1"/>
  <c r="R153" i="3" s="1"/>
  <c r="R154" i="3" s="1"/>
  <c r="R155" i="3" s="1"/>
  <c r="R156" i="3" s="1"/>
  <c r="R157" i="3" s="1"/>
  <c r="R158" i="3" s="1"/>
  <c r="R159" i="3" s="1"/>
  <c r="R160" i="3" s="1"/>
  <c r="R161" i="3" s="1"/>
  <c r="R162" i="3" s="1"/>
  <c r="R163" i="3" s="1"/>
  <c r="R164" i="3" s="1"/>
  <c r="R165" i="3" s="1"/>
  <c r="R166" i="3" s="1"/>
  <c r="R167" i="3" s="1"/>
  <c r="R168" i="3" s="1"/>
  <c r="R169" i="3" s="1"/>
  <c r="R170" i="3" s="1"/>
  <c r="R171" i="3" s="1"/>
  <c r="R172" i="3" s="1"/>
  <c r="R173" i="3" s="1"/>
  <c r="R174" i="3" s="1"/>
  <c r="R175" i="3" s="1"/>
  <c r="R176" i="3" s="1"/>
  <c r="R177" i="3" s="1"/>
  <c r="R178" i="3" s="1"/>
  <c r="R179" i="3" s="1"/>
  <c r="R180" i="3" s="1"/>
  <c r="R181" i="3" s="1"/>
  <c r="R182" i="3" s="1"/>
  <c r="R183" i="3" s="1"/>
  <c r="R184" i="3" s="1"/>
  <c r="R185" i="3" s="1"/>
  <c r="R186" i="3" s="1"/>
  <c r="R187" i="3" s="1"/>
  <c r="R188" i="3" s="1"/>
  <c r="R189" i="3" s="1"/>
  <c r="R190" i="3" s="1"/>
  <c r="R191" i="3" s="1"/>
  <c r="R192" i="3" s="1"/>
  <c r="R193" i="3" s="1"/>
  <c r="R194" i="3" s="1"/>
  <c r="R195" i="3" s="1"/>
  <c r="R196" i="3" s="1"/>
  <c r="R197" i="3" s="1"/>
  <c r="R198" i="3" s="1"/>
  <c r="R199" i="3" s="1"/>
  <c r="R200" i="3" s="1"/>
  <c r="R201" i="3" s="1"/>
  <c r="R202" i="3" s="1"/>
  <c r="R203" i="3" s="1"/>
  <c r="R204" i="3" s="1"/>
  <c r="R205" i="3" s="1"/>
  <c r="R206" i="3" s="1"/>
  <c r="R207" i="3" s="1"/>
  <c r="R208" i="3" s="1"/>
  <c r="R209" i="3" s="1"/>
  <c r="R210" i="3" s="1"/>
  <c r="R211" i="3" s="1"/>
  <c r="R212" i="3" s="1"/>
  <c r="R213" i="3" s="1"/>
  <c r="R214" i="3" s="1"/>
  <c r="R215" i="3" s="1"/>
  <c r="R216" i="3" s="1"/>
  <c r="R217" i="3" s="1"/>
  <c r="R218" i="3" s="1"/>
  <c r="R219" i="3" s="1"/>
  <c r="R220" i="3" s="1"/>
  <c r="R221" i="3" s="1"/>
  <c r="R222" i="3" s="1"/>
  <c r="R223" i="3" s="1"/>
  <c r="R224" i="3" s="1"/>
  <c r="R225" i="3" s="1"/>
  <c r="R226" i="3" s="1"/>
  <c r="R227" i="3" s="1"/>
  <c r="R228" i="3" s="1"/>
  <c r="R229" i="3" s="1"/>
  <c r="R230" i="3" s="1"/>
  <c r="R231" i="3" s="1"/>
  <c r="R232" i="3" s="1"/>
  <c r="R233" i="3" s="1"/>
  <c r="R234" i="3" s="1"/>
  <c r="R235" i="3" s="1"/>
  <c r="R236" i="3" s="1"/>
  <c r="R237" i="3" s="1"/>
  <c r="R238" i="3" s="1"/>
  <c r="R239" i="3" s="1"/>
  <c r="R240" i="3" s="1"/>
  <c r="R241" i="3" s="1"/>
  <c r="R242" i="3" s="1"/>
  <c r="R243" i="3" s="1"/>
  <c r="R244" i="3" s="1"/>
  <c r="R245" i="3" s="1"/>
  <c r="R246" i="3" s="1"/>
  <c r="R247" i="3" s="1"/>
  <c r="R248" i="3" s="1"/>
  <c r="R249" i="3" s="1"/>
  <c r="R250" i="3" s="1"/>
  <c r="R251" i="3" s="1"/>
  <c r="R252" i="3" s="1"/>
  <c r="R253" i="3" s="1"/>
  <c r="R254" i="3" s="1"/>
  <c r="R255" i="3" s="1"/>
  <c r="R256" i="3" s="1"/>
  <c r="R257" i="3" s="1"/>
  <c r="R258" i="3" s="1"/>
  <c r="R259" i="3" s="1"/>
  <c r="R260" i="3" s="1"/>
  <c r="R261" i="3" s="1"/>
  <c r="R262" i="3" s="1"/>
  <c r="R263" i="3" s="1"/>
  <c r="R264" i="3" s="1"/>
  <c r="R265" i="3" s="1"/>
  <c r="R266" i="3" s="1"/>
  <c r="R267" i="3" s="1"/>
  <c r="R268" i="3" s="1"/>
  <c r="R269" i="3" s="1"/>
  <c r="R270" i="3" s="1"/>
  <c r="R271" i="3" s="1"/>
  <c r="R272" i="3" s="1"/>
  <c r="R273" i="3" s="1"/>
  <c r="R274" i="3" s="1"/>
  <c r="R275" i="3" s="1"/>
  <c r="R276" i="3" s="1"/>
  <c r="R277" i="3" s="1"/>
  <c r="R278" i="3" s="1"/>
  <c r="R279" i="3" s="1"/>
  <c r="R280" i="3" s="1"/>
  <c r="R281" i="3" s="1"/>
  <c r="R282" i="3" s="1"/>
  <c r="R283" i="3" s="1"/>
  <c r="R284" i="3" s="1"/>
  <c r="R285" i="3" s="1"/>
  <c r="R286" i="3" s="1"/>
  <c r="R287" i="3" s="1"/>
  <c r="R288" i="3" s="1"/>
  <c r="R289" i="3" s="1"/>
  <c r="R290" i="3" s="1"/>
  <c r="R291" i="3" s="1"/>
  <c r="R292" i="3" s="1"/>
  <c r="R293" i="3" s="1"/>
  <c r="R294" i="3" s="1"/>
  <c r="R295" i="3" s="1"/>
  <c r="R296" i="3" s="1"/>
  <c r="R297" i="3" s="1"/>
  <c r="R298" i="3" s="1"/>
  <c r="R299" i="3" s="1"/>
  <c r="R300" i="3" s="1"/>
  <c r="R301" i="3" s="1"/>
  <c r="R302" i="3" s="1"/>
  <c r="R303" i="3" s="1"/>
  <c r="R304" i="3" s="1"/>
  <c r="R305" i="3" s="1"/>
  <c r="R306" i="3" s="1"/>
  <c r="R307" i="3" s="1"/>
  <c r="R308" i="3" s="1"/>
  <c r="R309" i="3" s="1"/>
  <c r="V65" i="3"/>
  <c r="V78" i="3"/>
  <c r="V82" i="3"/>
  <c r="V86" i="3"/>
  <c r="V90" i="3"/>
  <c r="T92" i="3"/>
  <c r="V92" i="3" s="1"/>
  <c r="V99" i="3"/>
  <c r="V103" i="3"/>
  <c r="T105" i="3"/>
  <c r="U110" i="3" s="1"/>
  <c r="V121" i="3"/>
  <c r="V125" i="3"/>
  <c r="V129" i="3"/>
  <c r="V133" i="3"/>
  <c r="V137" i="3"/>
  <c r="V141" i="3"/>
  <c r="V149" i="3"/>
  <c r="V153" i="3"/>
  <c r="V157" i="3"/>
  <c r="V161" i="3"/>
  <c r="V165" i="3"/>
  <c r="V169" i="3"/>
  <c r="L164" i="3"/>
  <c r="V171" i="3"/>
  <c r="V175" i="3"/>
  <c r="V179" i="3"/>
  <c r="V183" i="3"/>
  <c r="V187" i="3"/>
  <c r="V191" i="3"/>
  <c r="V195" i="3"/>
  <c r="V199" i="3"/>
  <c r="U203" i="3"/>
  <c r="V282" i="3"/>
  <c r="V286" i="3"/>
  <c r="L18" i="13"/>
  <c r="L22" i="13"/>
  <c r="V44" i="3"/>
  <c r="V48" i="3"/>
  <c r="V52" i="3"/>
  <c r="V56" i="3"/>
  <c r="V64" i="3"/>
  <c r="U290" i="3"/>
  <c r="U294" i="3"/>
  <c r="U298" i="3"/>
  <c r="U302" i="3"/>
  <c r="U306" i="3"/>
  <c r="L16" i="13"/>
  <c r="H18" i="13"/>
  <c r="H20" i="13"/>
  <c r="H22" i="13"/>
  <c r="T69" i="3"/>
  <c r="T112" i="3"/>
  <c r="U116" i="3" s="1"/>
  <c r="V284" i="3"/>
  <c r="V292" i="3"/>
  <c r="V300" i="3"/>
  <c r="V308" i="3"/>
  <c r="H16" i="13"/>
  <c r="K21" i="13"/>
  <c r="U60" i="3"/>
  <c r="V43" i="3"/>
  <c r="V47" i="3"/>
  <c r="V51" i="3"/>
  <c r="V55" i="3"/>
  <c r="U59" i="3"/>
  <c r="U63" i="3"/>
  <c r="V68" i="3"/>
  <c r="V70" i="3"/>
  <c r="V77" i="3"/>
  <c r="V81" i="3"/>
  <c r="V85" i="3"/>
  <c r="V89" i="3"/>
  <c r="U285" i="3"/>
  <c r="V290" i="3"/>
  <c r="V285" i="3"/>
  <c r="V298" i="3"/>
  <c r="V293" i="3"/>
  <c r="V306" i="3"/>
  <c r="V301" i="3"/>
  <c r="V309" i="3"/>
  <c r="V288" i="3"/>
  <c r="U289" i="3"/>
  <c r="U288" i="3"/>
  <c r="V295" i="3"/>
  <c r="V296" i="3"/>
  <c r="U297" i="3"/>
  <c r="U296" i="3"/>
  <c r="V303" i="3"/>
  <c r="V304" i="3"/>
  <c r="U305" i="3"/>
  <c r="U304" i="3"/>
  <c r="P58" i="3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P98" i="3" s="1"/>
  <c r="P99" i="3" s="1"/>
  <c r="P100" i="3" s="1"/>
  <c r="P101" i="3" s="1"/>
  <c r="P102" i="3" s="1"/>
  <c r="P103" i="3" s="1"/>
  <c r="P104" i="3" s="1"/>
  <c r="P105" i="3" s="1"/>
  <c r="P106" i="3" s="1"/>
  <c r="P107" i="3" s="1"/>
  <c r="P108" i="3" s="1"/>
  <c r="P109" i="3" s="1"/>
  <c r="P110" i="3" s="1"/>
  <c r="P111" i="3" s="1"/>
  <c r="P112" i="3" s="1"/>
  <c r="P113" i="3" s="1"/>
  <c r="P114" i="3" s="1"/>
  <c r="P115" i="3" s="1"/>
  <c r="P116" i="3" s="1"/>
  <c r="P117" i="3" s="1"/>
  <c r="P118" i="3" s="1"/>
  <c r="P119" i="3" s="1"/>
  <c r="P120" i="3" s="1"/>
  <c r="P121" i="3" s="1"/>
  <c r="P122" i="3" s="1"/>
  <c r="P123" i="3" s="1"/>
  <c r="P124" i="3" s="1"/>
  <c r="P125" i="3" s="1"/>
  <c r="P126" i="3" s="1"/>
  <c r="P127" i="3" s="1"/>
  <c r="P128" i="3" s="1"/>
  <c r="P129" i="3" s="1"/>
  <c r="P130" i="3" s="1"/>
  <c r="P131" i="3" s="1"/>
  <c r="P132" i="3" s="1"/>
  <c r="P133" i="3" s="1"/>
  <c r="P134" i="3" s="1"/>
  <c r="P135" i="3" s="1"/>
  <c r="P136" i="3" s="1"/>
  <c r="P137" i="3" s="1"/>
  <c r="P138" i="3" s="1"/>
  <c r="P139" i="3" s="1"/>
  <c r="P140" i="3" s="1"/>
  <c r="P141" i="3" s="1"/>
  <c r="P142" i="3" s="1"/>
  <c r="P143" i="3" s="1"/>
  <c r="P144" i="3" s="1"/>
  <c r="P145" i="3" s="1"/>
  <c r="P146" i="3" s="1"/>
  <c r="P147" i="3" s="1"/>
  <c r="P148" i="3" s="1"/>
  <c r="P149" i="3" s="1"/>
  <c r="P150" i="3" s="1"/>
  <c r="P151" i="3" s="1"/>
  <c r="P152" i="3" s="1"/>
  <c r="P153" i="3" s="1"/>
  <c r="P154" i="3" s="1"/>
  <c r="P155" i="3" s="1"/>
  <c r="P156" i="3" s="1"/>
  <c r="P157" i="3" s="1"/>
  <c r="P158" i="3" s="1"/>
  <c r="P159" i="3" s="1"/>
  <c r="P160" i="3" s="1"/>
  <c r="P161" i="3" s="1"/>
  <c r="P162" i="3" s="1"/>
  <c r="P163" i="3" s="1"/>
  <c r="P164" i="3" s="1"/>
  <c r="P165" i="3" s="1"/>
  <c r="P166" i="3" s="1"/>
  <c r="P167" i="3" s="1"/>
  <c r="P168" i="3" s="1"/>
  <c r="P169" i="3" s="1"/>
  <c r="P170" i="3" s="1"/>
  <c r="P171" i="3" s="1"/>
  <c r="P172" i="3" s="1"/>
  <c r="P173" i="3" s="1"/>
  <c r="P174" i="3" s="1"/>
  <c r="P175" i="3" s="1"/>
  <c r="P176" i="3" s="1"/>
  <c r="P177" i="3" s="1"/>
  <c r="P178" i="3" s="1"/>
  <c r="P179" i="3" s="1"/>
  <c r="P180" i="3" s="1"/>
  <c r="P181" i="3" s="1"/>
  <c r="P182" i="3" s="1"/>
  <c r="P183" i="3" s="1"/>
  <c r="P184" i="3" s="1"/>
  <c r="P185" i="3" s="1"/>
  <c r="P186" i="3" s="1"/>
  <c r="P187" i="3" s="1"/>
  <c r="P188" i="3" s="1"/>
  <c r="P189" i="3" s="1"/>
  <c r="P190" i="3" s="1"/>
  <c r="P191" i="3" s="1"/>
  <c r="P192" i="3" s="1"/>
  <c r="P193" i="3" s="1"/>
  <c r="P194" i="3" s="1"/>
  <c r="P195" i="3" s="1"/>
  <c r="P196" i="3" s="1"/>
  <c r="P197" i="3" s="1"/>
  <c r="P198" i="3" s="1"/>
  <c r="P199" i="3" s="1"/>
  <c r="P200" i="3" s="1"/>
  <c r="P201" i="3" s="1"/>
  <c r="P202" i="3" s="1"/>
  <c r="P203" i="3" s="1"/>
  <c r="P204" i="3" s="1"/>
  <c r="P205" i="3" s="1"/>
  <c r="P206" i="3" s="1"/>
  <c r="P207" i="3" s="1"/>
  <c r="P208" i="3" s="1"/>
  <c r="P209" i="3" s="1"/>
  <c r="P210" i="3" s="1"/>
  <c r="P211" i="3" s="1"/>
  <c r="P212" i="3" s="1"/>
  <c r="P213" i="3" s="1"/>
  <c r="P214" i="3" s="1"/>
  <c r="P215" i="3" s="1"/>
  <c r="P216" i="3" s="1"/>
  <c r="P217" i="3" s="1"/>
  <c r="P218" i="3" s="1"/>
  <c r="P219" i="3" s="1"/>
  <c r="P220" i="3" s="1"/>
  <c r="P221" i="3" s="1"/>
  <c r="P222" i="3" s="1"/>
  <c r="P223" i="3" s="1"/>
  <c r="P224" i="3" s="1"/>
  <c r="P225" i="3" s="1"/>
  <c r="P226" i="3" s="1"/>
  <c r="P227" i="3" s="1"/>
  <c r="P228" i="3" s="1"/>
  <c r="P229" i="3" s="1"/>
  <c r="P230" i="3" s="1"/>
  <c r="P231" i="3" s="1"/>
  <c r="P232" i="3" s="1"/>
  <c r="P233" i="3" s="1"/>
  <c r="P234" i="3" s="1"/>
  <c r="P235" i="3" s="1"/>
  <c r="P236" i="3" s="1"/>
  <c r="P237" i="3" s="1"/>
  <c r="P238" i="3" s="1"/>
  <c r="P239" i="3" s="1"/>
  <c r="P240" i="3" s="1"/>
  <c r="P241" i="3" s="1"/>
  <c r="P242" i="3" s="1"/>
  <c r="P243" i="3" s="1"/>
  <c r="P244" i="3" s="1"/>
  <c r="P245" i="3" s="1"/>
  <c r="P246" i="3" s="1"/>
  <c r="P247" i="3" s="1"/>
  <c r="P248" i="3" s="1"/>
  <c r="P249" i="3" s="1"/>
  <c r="P250" i="3" s="1"/>
  <c r="P251" i="3" s="1"/>
  <c r="P252" i="3" s="1"/>
  <c r="P253" i="3" s="1"/>
  <c r="P254" i="3" s="1"/>
  <c r="P255" i="3" s="1"/>
  <c r="P256" i="3" s="1"/>
  <c r="P257" i="3" s="1"/>
  <c r="P258" i="3" s="1"/>
  <c r="P259" i="3" s="1"/>
  <c r="P260" i="3" s="1"/>
  <c r="P261" i="3" s="1"/>
  <c r="P262" i="3" s="1"/>
  <c r="P263" i="3" s="1"/>
  <c r="P264" i="3" s="1"/>
  <c r="P265" i="3" s="1"/>
  <c r="P266" i="3" s="1"/>
  <c r="P267" i="3" s="1"/>
  <c r="P268" i="3" s="1"/>
  <c r="P269" i="3" s="1"/>
  <c r="P270" i="3" s="1"/>
  <c r="P271" i="3" s="1"/>
  <c r="P272" i="3" s="1"/>
  <c r="P273" i="3" s="1"/>
  <c r="P274" i="3" s="1"/>
  <c r="P275" i="3" s="1"/>
  <c r="P276" i="3" s="1"/>
  <c r="P277" i="3" s="1"/>
  <c r="P278" i="3" s="1"/>
  <c r="P279" i="3" s="1"/>
  <c r="P280" i="3" s="1"/>
  <c r="P281" i="3" s="1"/>
  <c r="P282" i="3" s="1"/>
  <c r="P283" i="3" s="1"/>
  <c r="P284" i="3" s="1"/>
  <c r="P285" i="3" s="1"/>
  <c r="P286" i="3" s="1"/>
  <c r="P287" i="3" s="1"/>
  <c r="P288" i="3" s="1"/>
  <c r="P289" i="3" s="1"/>
  <c r="P290" i="3" s="1"/>
  <c r="P291" i="3" s="1"/>
  <c r="P292" i="3" s="1"/>
  <c r="P293" i="3" s="1"/>
  <c r="P294" i="3" s="1"/>
  <c r="P295" i="3" s="1"/>
  <c r="P296" i="3" s="1"/>
  <c r="P297" i="3" s="1"/>
  <c r="P298" i="3" s="1"/>
  <c r="P299" i="3" s="1"/>
  <c r="P300" i="3" s="1"/>
  <c r="P301" i="3" s="1"/>
  <c r="P302" i="3" s="1"/>
  <c r="P303" i="3" s="1"/>
  <c r="P304" i="3" s="1"/>
  <c r="P305" i="3" s="1"/>
  <c r="P306" i="3" s="1"/>
  <c r="P307" i="3" s="1"/>
  <c r="P308" i="3" s="1"/>
  <c r="P309" i="3" s="1"/>
  <c r="V283" i="3"/>
  <c r="U283" i="3"/>
  <c r="V287" i="3"/>
  <c r="U287" i="3"/>
  <c r="U282" i="3"/>
  <c r="V294" i="3"/>
  <c r="V289" i="3"/>
  <c r="V302" i="3"/>
  <c r="V297" i="3"/>
  <c r="V305" i="3"/>
  <c r="U32" i="3"/>
  <c r="V28" i="3"/>
  <c r="V145" i="3"/>
  <c r="U207" i="3"/>
  <c r="V209" i="3"/>
  <c r="U293" i="3"/>
  <c r="U292" i="3"/>
  <c r="U301" i="3"/>
  <c r="U300" i="3"/>
  <c r="U309" i="3"/>
  <c r="U308" i="3"/>
  <c r="V102" i="3"/>
  <c r="V124" i="3"/>
  <c r="V128" i="3"/>
  <c r="V132" i="3"/>
  <c r="V136" i="3"/>
  <c r="V140" i="3"/>
  <c r="V144" i="3"/>
  <c r="V148" i="3"/>
  <c r="V152" i="3"/>
  <c r="V156" i="3"/>
  <c r="V160" i="3"/>
  <c r="V170" i="3"/>
  <c r="V174" i="3"/>
  <c r="V178" i="3"/>
  <c r="V182" i="3"/>
  <c r="V186" i="3"/>
  <c r="V190" i="3"/>
  <c r="V194" i="3"/>
  <c r="V198" i="3"/>
  <c r="V202" i="3"/>
  <c r="V206" i="3"/>
  <c r="V210" i="3"/>
  <c r="V214" i="3"/>
  <c r="V218" i="3"/>
  <c r="V222" i="3"/>
  <c r="V226" i="3"/>
  <c r="V230" i="3"/>
  <c r="V234" i="3"/>
  <c r="V238" i="3"/>
  <c r="V242" i="3"/>
  <c r="V246" i="3"/>
  <c r="V250" i="3"/>
  <c r="V254" i="3"/>
  <c r="V258" i="3"/>
  <c r="V262" i="3"/>
  <c r="V266" i="3"/>
  <c r="V270" i="3"/>
  <c r="V274" i="3"/>
  <c r="U291" i="3"/>
  <c r="U295" i="3"/>
  <c r="U299" i="3"/>
  <c r="U303" i="3"/>
  <c r="U307" i="3"/>
  <c r="I19" i="13"/>
  <c r="V46" i="3"/>
  <c r="V50" i="3"/>
  <c r="V62" i="3"/>
  <c r="V67" i="3"/>
  <c r="V80" i="3"/>
  <c r="V84" i="3"/>
  <c r="U96" i="3"/>
  <c r="V101" i="3"/>
  <c r="V127" i="3"/>
  <c r="V131" i="3"/>
  <c r="V135" i="3"/>
  <c r="V139" i="3"/>
  <c r="V143" i="3"/>
  <c r="V147" i="3"/>
  <c r="V151" i="3"/>
  <c r="V155" i="3"/>
  <c r="V159" i="3"/>
  <c r="V163" i="3"/>
  <c r="V167" i="3"/>
  <c r="V173" i="3"/>
  <c r="V181" i="3"/>
  <c r="V189" i="3"/>
  <c r="V197" i="3"/>
  <c r="V203" i="3"/>
  <c r="V213" i="3"/>
  <c r="V217" i="3"/>
  <c r="V221" i="3"/>
  <c r="V225" i="3"/>
  <c r="V229" i="3"/>
  <c r="V233" i="3"/>
  <c r="V237" i="3"/>
  <c r="V241" i="3"/>
  <c r="V245" i="3"/>
  <c r="V249" i="3"/>
  <c r="V253" i="3"/>
  <c r="V257" i="3"/>
  <c r="V261" i="3"/>
  <c r="V265" i="3"/>
  <c r="V269" i="3"/>
  <c r="V273" i="3"/>
  <c r="V277" i="3"/>
  <c r="V281" i="3"/>
  <c r="U284" i="3"/>
  <c r="L20" i="13"/>
  <c r="V36" i="3"/>
  <c r="V42" i="3"/>
  <c r="V54" i="3"/>
  <c r="V58" i="3"/>
  <c r="V76" i="3"/>
  <c r="V88" i="3"/>
  <c r="U92" i="3"/>
  <c r="V123" i="3"/>
  <c r="V177" i="3"/>
  <c r="V185" i="3"/>
  <c r="V193" i="3"/>
  <c r="V201" i="3"/>
  <c r="V35" i="3"/>
  <c r="V39" i="3"/>
  <c r="V40" i="3"/>
  <c r="V41" i="3"/>
  <c r="V45" i="3"/>
  <c r="V49" i="3"/>
  <c r="V53" i="3"/>
  <c r="V57" i="3"/>
  <c r="V61" i="3"/>
  <c r="V66" i="3"/>
  <c r="V79" i="3"/>
  <c r="V83" i="3"/>
  <c r="V87" i="3"/>
  <c r="V91" i="3"/>
  <c r="V100" i="3"/>
  <c r="V104" i="3"/>
  <c r="V122" i="3"/>
  <c r="V126" i="3"/>
  <c r="V130" i="3"/>
  <c r="V134" i="3"/>
  <c r="V138" i="3"/>
  <c r="V142" i="3"/>
  <c r="V146" i="3"/>
  <c r="V150" i="3"/>
  <c r="V154" i="3"/>
  <c r="V158" i="3"/>
  <c r="V162" i="3"/>
  <c r="V172" i="3"/>
  <c r="V176" i="3"/>
  <c r="V180" i="3"/>
  <c r="V184" i="3"/>
  <c r="V188" i="3"/>
  <c r="V192" i="3"/>
  <c r="V196" i="3"/>
  <c r="V200" i="3"/>
  <c r="V204" i="3"/>
  <c r="V208" i="3"/>
  <c r="V212" i="3"/>
  <c r="V216" i="3"/>
  <c r="V220" i="3"/>
  <c r="V224" i="3"/>
  <c r="V228" i="3"/>
  <c r="V232" i="3"/>
  <c r="V236" i="3"/>
  <c r="V240" i="3"/>
  <c r="V244" i="3"/>
  <c r="V248" i="3"/>
  <c r="V252" i="3"/>
  <c r="V256" i="3"/>
  <c r="V260" i="3"/>
  <c r="V264" i="3"/>
  <c r="V268" i="3"/>
  <c r="V272" i="3"/>
  <c r="V276" i="3"/>
  <c r="V280" i="3"/>
  <c r="H11" i="13"/>
  <c r="G215" i="2"/>
  <c r="G216" i="2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F216" i="2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15" i="2"/>
  <c r="V15" i="2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P72" i="2" s="1"/>
  <c r="R76" i="2" s="1"/>
  <c r="E13" i="1"/>
  <c r="J14" i="1"/>
  <c r="R29" i="2"/>
  <c r="R31" i="2"/>
  <c r="Q33" i="2"/>
  <c r="S33" i="2" s="1"/>
  <c r="R35" i="2"/>
  <c r="R37" i="2"/>
  <c r="R39" i="2"/>
  <c r="Q40" i="2"/>
  <c r="S40" i="2" s="1"/>
  <c r="Q41" i="2"/>
  <c r="S41" i="2" s="1"/>
  <c r="R44" i="2"/>
  <c r="Q45" i="2"/>
  <c r="S45" i="2" s="1"/>
  <c r="R50" i="2"/>
  <c r="Q51" i="2"/>
  <c r="S51" i="2" s="1"/>
  <c r="R54" i="2"/>
  <c r="R55" i="2"/>
  <c r="Q56" i="2"/>
  <c r="S56" i="2" s="1"/>
  <c r="R59" i="2"/>
  <c r="Q60" i="2"/>
  <c r="S60" i="2" s="1"/>
  <c r="R64" i="2"/>
  <c r="Q65" i="2"/>
  <c r="S65" i="2" s="1"/>
  <c r="R68" i="2"/>
  <c r="R69" i="2"/>
  <c r="Q70" i="2"/>
  <c r="S70" i="2" s="1"/>
  <c r="R79" i="2"/>
  <c r="Q82" i="2"/>
  <c r="S82" i="2" s="1"/>
  <c r="Q86" i="2"/>
  <c r="S86" i="2" s="1"/>
  <c r="Q90" i="2"/>
  <c r="S90" i="2" s="1"/>
  <c r="Q94" i="2"/>
  <c r="S94" i="2" s="1"/>
  <c r="Q98" i="2"/>
  <c r="S98" i="2" s="1"/>
  <c r="Q102" i="2"/>
  <c r="S102" i="2" s="1"/>
  <c r="Q106" i="2"/>
  <c r="S106" i="2" s="1"/>
  <c r="Q110" i="2"/>
  <c r="S110" i="2" s="1"/>
  <c r="Q114" i="2"/>
  <c r="S114" i="2" s="1"/>
  <c r="Q118" i="2"/>
  <c r="S118" i="2" s="1"/>
  <c r="Q122" i="2"/>
  <c r="S122" i="2" s="1"/>
  <c r="Q126" i="2"/>
  <c r="S126" i="2" s="1"/>
  <c r="Q130" i="2"/>
  <c r="S130" i="2" s="1"/>
  <c r="Q134" i="2"/>
  <c r="S134" i="2" s="1"/>
  <c r="Q138" i="2"/>
  <c r="S138" i="2" s="1"/>
  <c r="Q142" i="2"/>
  <c r="S142" i="2" s="1"/>
  <c r="Q146" i="2"/>
  <c r="S146" i="2" s="1"/>
  <c r="Q150" i="2"/>
  <c r="S150" i="2" s="1"/>
  <c r="Q154" i="2"/>
  <c r="S154" i="2" s="1"/>
  <c r="Q158" i="2"/>
  <c r="S158" i="2" s="1"/>
  <c r="Q162" i="2"/>
  <c r="S162" i="2" s="1"/>
  <c r="Q164" i="2"/>
  <c r="S164" i="2" s="1"/>
  <c r="Q168" i="2"/>
  <c r="S168" i="2" s="1"/>
  <c r="Q175" i="2"/>
  <c r="S175" i="2" s="1"/>
  <c r="Q172" i="2"/>
  <c r="S172" i="2" s="1"/>
  <c r="Q179" i="2"/>
  <c r="Q204" i="2"/>
  <c r="S204" i="2" s="1"/>
  <c r="R216" i="2"/>
  <c r="Q220" i="2"/>
  <c r="S220" i="2" s="1"/>
  <c r="R232" i="2"/>
  <c r="R248" i="2"/>
  <c r="R260" i="2"/>
  <c r="Q267" i="2"/>
  <c r="S267" i="2" s="1"/>
  <c r="Q281" i="2"/>
  <c r="S281" i="2" s="1"/>
  <c r="Q293" i="2"/>
  <c r="S293" i="2" s="1"/>
  <c r="R293" i="2"/>
  <c r="R294" i="2"/>
  <c r="Q301" i="2"/>
  <c r="S301" i="2" s="1"/>
  <c r="R301" i="2"/>
  <c r="R302" i="2"/>
  <c r="R310" i="2"/>
  <c r="U120" i="3"/>
  <c r="V119" i="3"/>
  <c r="V120" i="3"/>
  <c r="K14" i="1"/>
  <c r="R45" i="2"/>
  <c r="Q46" i="2"/>
  <c r="S46" i="2" s="1"/>
  <c r="R51" i="2"/>
  <c r="Q52" i="2"/>
  <c r="S52" i="2" s="1"/>
  <c r="R56" i="2"/>
  <c r="Q57" i="2"/>
  <c r="S57" i="2" s="1"/>
  <c r="R60" i="2"/>
  <c r="Q61" i="2"/>
  <c r="S61" i="2" s="1"/>
  <c r="Q62" i="2"/>
  <c r="S62" i="2" s="1"/>
  <c r="R65" i="2"/>
  <c r="Q66" i="2"/>
  <c r="S66" i="2" s="1"/>
  <c r="R70" i="2"/>
  <c r="Q71" i="2"/>
  <c r="S71" i="2" s="1"/>
  <c r="Q81" i="2"/>
  <c r="S81" i="2" s="1"/>
  <c r="Q85" i="2"/>
  <c r="S85" i="2" s="1"/>
  <c r="Q89" i="2"/>
  <c r="S89" i="2" s="1"/>
  <c r="Q93" i="2"/>
  <c r="S93" i="2" s="1"/>
  <c r="Q97" i="2"/>
  <c r="S97" i="2" s="1"/>
  <c r="Q101" i="2"/>
  <c r="S101" i="2" s="1"/>
  <c r="Q105" i="2"/>
  <c r="S105" i="2" s="1"/>
  <c r="Q109" i="2"/>
  <c r="S109" i="2" s="1"/>
  <c r="Q113" i="2"/>
  <c r="S113" i="2" s="1"/>
  <c r="Q117" i="2"/>
  <c r="S117" i="2" s="1"/>
  <c r="Q121" i="2"/>
  <c r="S121" i="2" s="1"/>
  <c r="Q125" i="2"/>
  <c r="S125" i="2" s="1"/>
  <c r="Q129" i="2"/>
  <c r="S129" i="2" s="1"/>
  <c r="Q133" i="2"/>
  <c r="S133" i="2" s="1"/>
  <c r="Q137" i="2"/>
  <c r="S137" i="2" s="1"/>
  <c r="Q141" i="2"/>
  <c r="S141" i="2" s="1"/>
  <c r="Q145" i="2"/>
  <c r="S145" i="2" s="1"/>
  <c r="Q149" i="2"/>
  <c r="S149" i="2" s="1"/>
  <c r="Q153" i="2"/>
  <c r="S153" i="2" s="1"/>
  <c r="Q157" i="2"/>
  <c r="S157" i="2" s="1"/>
  <c r="Q161" i="2"/>
  <c r="S161" i="2" s="1"/>
  <c r="R164" i="2"/>
  <c r="Q165" i="2"/>
  <c r="S165" i="2" s="1"/>
  <c r="R168" i="2"/>
  <c r="Q169" i="2"/>
  <c r="S169" i="2" s="1"/>
  <c r="R172" i="2"/>
  <c r="Q173" i="2"/>
  <c r="S173" i="2" s="1"/>
  <c r="R199" i="2"/>
  <c r="Q219" i="2"/>
  <c r="S219" i="2" s="1"/>
  <c r="R295" i="2"/>
  <c r="Q295" i="2"/>
  <c r="S295" i="2" s="1"/>
  <c r="R311" i="2"/>
  <c r="V74" i="3"/>
  <c r="U73" i="3"/>
  <c r="V75" i="3"/>
  <c r="U75" i="3"/>
  <c r="U119" i="3"/>
  <c r="H14" i="1"/>
  <c r="L14" i="1"/>
  <c r="R28" i="2"/>
  <c r="R30" i="2"/>
  <c r="R32" i="2"/>
  <c r="R34" i="2"/>
  <c r="Q47" i="2"/>
  <c r="S47" i="2" s="1"/>
  <c r="Q48" i="2"/>
  <c r="S48" i="2" s="1"/>
  <c r="Q49" i="2"/>
  <c r="S49" i="2" s="1"/>
  <c r="Q53" i="2"/>
  <c r="S53" i="2" s="1"/>
  <c r="R57" i="2"/>
  <c r="Q58" i="2"/>
  <c r="S58" i="2" s="1"/>
  <c r="R61" i="2"/>
  <c r="Q63" i="2"/>
  <c r="S63" i="2" s="1"/>
  <c r="Q67" i="2"/>
  <c r="S67" i="2" s="1"/>
  <c r="Q72" i="2"/>
  <c r="S72" i="2" s="1"/>
  <c r="Q80" i="2"/>
  <c r="S80" i="2" s="1"/>
  <c r="Q84" i="2"/>
  <c r="S84" i="2" s="1"/>
  <c r="Q88" i="2"/>
  <c r="S88" i="2" s="1"/>
  <c r="Q92" i="2"/>
  <c r="S92" i="2" s="1"/>
  <c r="Q96" i="2"/>
  <c r="S96" i="2" s="1"/>
  <c r="Q100" i="2"/>
  <c r="S100" i="2" s="1"/>
  <c r="Q104" i="2"/>
  <c r="S104" i="2" s="1"/>
  <c r="Q108" i="2"/>
  <c r="S108" i="2" s="1"/>
  <c r="Q112" i="2"/>
  <c r="S112" i="2" s="1"/>
  <c r="Q116" i="2"/>
  <c r="S116" i="2" s="1"/>
  <c r="Q120" i="2"/>
  <c r="S120" i="2" s="1"/>
  <c r="Q124" i="2"/>
  <c r="S124" i="2" s="1"/>
  <c r="Q128" i="2"/>
  <c r="S128" i="2" s="1"/>
  <c r="Q132" i="2"/>
  <c r="S132" i="2" s="1"/>
  <c r="Q136" i="2"/>
  <c r="S136" i="2" s="1"/>
  <c r="Q140" i="2"/>
  <c r="S140" i="2" s="1"/>
  <c r="Q144" i="2"/>
  <c r="S144" i="2" s="1"/>
  <c r="Q148" i="2"/>
  <c r="S148" i="2" s="1"/>
  <c r="Q152" i="2"/>
  <c r="S152" i="2" s="1"/>
  <c r="Q156" i="2"/>
  <c r="S156" i="2" s="1"/>
  <c r="Q160" i="2"/>
  <c r="S160" i="2" s="1"/>
  <c r="Q166" i="2"/>
  <c r="S166" i="2" s="1"/>
  <c r="Q170" i="2"/>
  <c r="S170" i="2" s="1"/>
  <c r="Q177" i="2"/>
  <c r="Q174" i="2"/>
  <c r="S174" i="2" s="1"/>
  <c r="R175" i="2"/>
  <c r="R182" i="2"/>
  <c r="R177" i="2"/>
  <c r="R184" i="2"/>
  <c r="R179" i="2"/>
  <c r="R186" i="2"/>
  <c r="R181" i="2"/>
  <c r="R188" i="2"/>
  <c r="R183" i="2"/>
  <c r="R190" i="2"/>
  <c r="R185" i="2"/>
  <c r="R192" i="2"/>
  <c r="R187" i="2"/>
  <c r="R194" i="2"/>
  <c r="R189" i="2"/>
  <c r="R196" i="2"/>
  <c r="R191" i="2"/>
  <c r="R198" i="2"/>
  <c r="R193" i="2"/>
  <c r="R195" i="2"/>
  <c r="R202" i="2"/>
  <c r="Q197" i="2"/>
  <c r="S197" i="2" s="1"/>
  <c r="R207" i="2"/>
  <c r="R214" i="2"/>
  <c r="Q218" i="2"/>
  <c r="S218" i="2" s="1"/>
  <c r="R226" i="2"/>
  <c r="Q226" i="2"/>
  <c r="S226" i="2" s="1"/>
  <c r="R227" i="2"/>
  <c r="R231" i="2"/>
  <c r="R238" i="2"/>
  <c r="Q242" i="2"/>
  <c r="S242" i="2" s="1"/>
  <c r="R247" i="2"/>
  <c r="R254" i="2"/>
  <c r="Q258" i="2"/>
  <c r="S258" i="2" s="1"/>
  <c r="R263" i="2"/>
  <c r="R270" i="2"/>
  <c r="R277" i="2"/>
  <c r="Q289" i="2"/>
  <c r="S289" i="2" s="1"/>
  <c r="Q297" i="2"/>
  <c r="S297" i="2" s="1"/>
  <c r="R297" i="2"/>
  <c r="R298" i="2"/>
  <c r="R306" i="2"/>
  <c r="Q313" i="2"/>
  <c r="S313" i="2" s="1"/>
  <c r="R313" i="2"/>
  <c r="R314" i="2"/>
  <c r="U70" i="3"/>
  <c r="U74" i="3"/>
  <c r="V112" i="4"/>
  <c r="V120" i="4"/>
  <c r="V128" i="4"/>
  <c r="V136" i="4"/>
  <c r="V144" i="4"/>
  <c r="V152" i="4"/>
  <c r="V160" i="4"/>
  <c r="V166" i="4"/>
  <c r="Q29" i="2"/>
  <c r="S29" i="2" s="1"/>
  <c r="R43" i="2"/>
  <c r="R47" i="2"/>
  <c r="Q54" i="2"/>
  <c r="S54" i="2" s="1"/>
  <c r="Q68" i="2"/>
  <c r="S68" i="2" s="1"/>
  <c r="Q83" i="2"/>
  <c r="S83" i="2" s="1"/>
  <c r="Q87" i="2"/>
  <c r="S87" i="2" s="1"/>
  <c r="Q91" i="2"/>
  <c r="S91" i="2" s="1"/>
  <c r="Q95" i="2"/>
  <c r="S95" i="2" s="1"/>
  <c r="Q99" i="2"/>
  <c r="S99" i="2" s="1"/>
  <c r="Q103" i="2"/>
  <c r="S103" i="2" s="1"/>
  <c r="Q107" i="2"/>
  <c r="S107" i="2" s="1"/>
  <c r="Q111" i="2"/>
  <c r="S111" i="2" s="1"/>
  <c r="Q115" i="2"/>
  <c r="S115" i="2" s="1"/>
  <c r="Q119" i="2"/>
  <c r="S119" i="2" s="1"/>
  <c r="Q123" i="2"/>
  <c r="S123" i="2" s="1"/>
  <c r="Q127" i="2"/>
  <c r="S127" i="2" s="1"/>
  <c r="Q131" i="2"/>
  <c r="S131" i="2" s="1"/>
  <c r="Q135" i="2"/>
  <c r="S135" i="2" s="1"/>
  <c r="Q139" i="2"/>
  <c r="S139" i="2" s="1"/>
  <c r="Q143" i="2"/>
  <c r="S143" i="2" s="1"/>
  <c r="Q147" i="2"/>
  <c r="S147" i="2" s="1"/>
  <c r="Q151" i="2"/>
  <c r="S151" i="2" s="1"/>
  <c r="Q155" i="2"/>
  <c r="S155" i="2" s="1"/>
  <c r="Q159" i="2"/>
  <c r="S159" i="2" s="1"/>
  <c r="R178" i="2"/>
  <c r="Q176" i="2"/>
  <c r="S176" i="2" s="1"/>
  <c r="S177" i="2"/>
  <c r="Q178" i="2"/>
  <c r="S178" i="2" s="1"/>
  <c r="S179" i="2"/>
  <c r="Q180" i="2"/>
  <c r="S180" i="2" s="1"/>
  <c r="S181" i="2"/>
  <c r="Q182" i="2"/>
  <c r="S182" i="2" s="1"/>
  <c r="S183" i="2"/>
  <c r="Q184" i="2"/>
  <c r="S184" i="2" s="1"/>
  <c r="S185" i="2"/>
  <c r="Q186" i="2"/>
  <c r="S186" i="2" s="1"/>
  <c r="S187" i="2"/>
  <c r="Q188" i="2"/>
  <c r="S188" i="2" s="1"/>
  <c r="S189" i="2"/>
  <c r="Q190" i="2"/>
  <c r="S190" i="2" s="1"/>
  <c r="Q192" i="2"/>
  <c r="S192" i="2" s="1"/>
  <c r="S193" i="2"/>
  <c r="Q194" i="2"/>
  <c r="S194" i="2" s="1"/>
  <c r="S195" i="2"/>
  <c r="Q196" i="2"/>
  <c r="S196" i="2" s="1"/>
  <c r="Q201" i="2"/>
  <c r="S201" i="2" s="1"/>
  <c r="Q221" i="2"/>
  <c r="S221" i="2" s="1"/>
  <c r="Q253" i="2"/>
  <c r="S253" i="2" s="1"/>
  <c r="Q261" i="2"/>
  <c r="S261" i="2" s="1"/>
  <c r="Q279" i="2"/>
  <c r="S279" i="2" s="1"/>
  <c r="R291" i="2"/>
  <c r="R299" i="2"/>
  <c r="Q299" i="2"/>
  <c r="S299" i="2" s="1"/>
  <c r="R300" i="2"/>
  <c r="R308" i="2"/>
  <c r="V96" i="3"/>
  <c r="U95" i="3"/>
  <c r="V97" i="3"/>
  <c r="V98" i="3"/>
  <c r="U97" i="3"/>
  <c r="U98" i="3"/>
  <c r="V109" i="4"/>
  <c r="Q284" i="2"/>
  <c r="S284" i="2" s="1"/>
  <c r="Q296" i="2"/>
  <c r="S296" i="2" s="1"/>
  <c r="Q300" i="2"/>
  <c r="S300" i="2" s="1"/>
  <c r="Q312" i="2"/>
  <c r="S312" i="2" s="1"/>
  <c r="I28" i="3"/>
  <c r="H28" i="3" s="1"/>
  <c r="I29" i="3"/>
  <c r="H29" i="3" s="1"/>
  <c r="U29" i="3"/>
  <c r="I31" i="3"/>
  <c r="H31" i="3" s="1"/>
  <c r="U31" i="3"/>
  <c r="I33" i="3"/>
  <c r="H33" i="3" s="1"/>
  <c r="U33" i="3"/>
  <c r="V34" i="3"/>
  <c r="I36" i="3"/>
  <c r="U37" i="3"/>
  <c r="V38" i="3"/>
  <c r="I40" i="3"/>
  <c r="U41" i="3"/>
  <c r="I44" i="3"/>
  <c r="U45" i="3"/>
  <c r="I48" i="3"/>
  <c r="U49" i="3"/>
  <c r="I52" i="3"/>
  <c r="U53" i="3"/>
  <c r="I56" i="3"/>
  <c r="U57" i="3"/>
  <c r="U58" i="3"/>
  <c r="V59" i="3"/>
  <c r="I61" i="3"/>
  <c r="U62" i="3"/>
  <c r="V63" i="3"/>
  <c r="I65" i="3"/>
  <c r="U66" i="3"/>
  <c r="I69" i="3"/>
  <c r="V69" i="3"/>
  <c r="I71" i="3"/>
  <c r="U72" i="3"/>
  <c r="V73" i="3"/>
  <c r="I75" i="3"/>
  <c r="U76" i="3"/>
  <c r="I79" i="3"/>
  <c r="U80" i="3"/>
  <c r="I83" i="3"/>
  <c r="U84" i="3"/>
  <c r="I87" i="3"/>
  <c r="U88" i="3"/>
  <c r="I91" i="3"/>
  <c r="I93" i="3"/>
  <c r="U94" i="3"/>
  <c r="V95" i="3"/>
  <c r="I97" i="3"/>
  <c r="I101" i="3"/>
  <c r="U102" i="3"/>
  <c r="I105" i="3"/>
  <c r="I107" i="3"/>
  <c r="I111" i="3"/>
  <c r="I113" i="3"/>
  <c r="I118" i="3"/>
  <c r="I122" i="3"/>
  <c r="U123" i="3"/>
  <c r="I126" i="3"/>
  <c r="U127" i="3"/>
  <c r="I130" i="3"/>
  <c r="U131" i="3"/>
  <c r="I134" i="3"/>
  <c r="U135" i="3"/>
  <c r="I138" i="3"/>
  <c r="U139" i="3"/>
  <c r="I142" i="3"/>
  <c r="U143" i="3"/>
  <c r="I146" i="3"/>
  <c r="U147" i="3"/>
  <c r="I150" i="3"/>
  <c r="U151" i="3"/>
  <c r="I154" i="3"/>
  <c r="U155" i="3"/>
  <c r="I158" i="3"/>
  <c r="U159" i="3"/>
  <c r="I162" i="3"/>
  <c r="U163" i="3"/>
  <c r="I165" i="3"/>
  <c r="V166" i="3"/>
  <c r="U167" i="3"/>
  <c r="I169" i="3"/>
  <c r="U171" i="3"/>
  <c r="I173" i="3"/>
  <c r="U175" i="3"/>
  <c r="I177" i="3"/>
  <c r="U179" i="3"/>
  <c r="I181" i="3"/>
  <c r="U183" i="3"/>
  <c r="I185" i="3"/>
  <c r="U187" i="3"/>
  <c r="I189" i="3"/>
  <c r="U191" i="3"/>
  <c r="I193" i="3"/>
  <c r="U195" i="3"/>
  <c r="I197" i="3"/>
  <c r="U199" i="3"/>
  <c r="I201" i="3"/>
  <c r="I205" i="3"/>
  <c r="U205" i="3"/>
  <c r="I209" i="3"/>
  <c r="U209" i="3"/>
  <c r="I213" i="3"/>
  <c r="U213" i="3"/>
  <c r="I217" i="3"/>
  <c r="U217" i="3"/>
  <c r="I221" i="3"/>
  <c r="U221" i="3"/>
  <c r="I225" i="3"/>
  <c r="U225" i="3"/>
  <c r="I229" i="3"/>
  <c r="U229" i="3"/>
  <c r="I233" i="3"/>
  <c r="U233" i="3"/>
  <c r="I237" i="3"/>
  <c r="U237" i="3"/>
  <c r="I241" i="3"/>
  <c r="U241" i="3"/>
  <c r="I245" i="3"/>
  <c r="U245" i="3"/>
  <c r="I249" i="3"/>
  <c r="U249" i="3"/>
  <c r="I253" i="3"/>
  <c r="U253" i="3"/>
  <c r="I257" i="3"/>
  <c r="U257" i="3"/>
  <c r="I261" i="3"/>
  <c r="U261" i="3"/>
  <c r="I265" i="3"/>
  <c r="U265" i="3"/>
  <c r="I269" i="3"/>
  <c r="U269" i="3"/>
  <c r="I273" i="3"/>
  <c r="U273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G35" i="4"/>
  <c r="V35" i="4" s="1"/>
  <c r="U35" i="4"/>
  <c r="G36" i="4"/>
  <c r="V36" i="4" s="1"/>
  <c r="U36" i="4"/>
  <c r="G37" i="4"/>
  <c r="V37" i="4" s="1"/>
  <c r="T37" i="4"/>
  <c r="U40" i="4"/>
  <c r="G41" i="4"/>
  <c r="T41" i="4"/>
  <c r="G45" i="4"/>
  <c r="T45" i="4"/>
  <c r="T47" i="4"/>
  <c r="V47" i="4" s="1"/>
  <c r="T49" i="4"/>
  <c r="V49" i="4" s="1"/>
  <c r="T51" i="4"/>
  <c r="V51" i="4" s="1"/>
  <c r="T52" i="4"/>
  <c r="V52" i="4" s="1"/>
  <c r="T53" i="4"/>
  <c r="V53" i="4" s="1"/>
  <c r="T54" i="4"/>
  <c r="V54" i="4" s="1"/>
  <c r="T55" i="4"/>
  <c r="V55" i="4" s="1"/>
  <c r="T56" i="4"/>
  <c r="V56" i="4" s="1"/>
  <c r="T57" i="4"/>
  <c r="V57" i="4" s="1"/>
  <c r="T58" i="4"/>
  <c r="V58" i="4" s="1"/>
  <c r="T59" i="4"/>
  <c r="V59" i="4" s="1"/>
  <c r="U108" i="4"/>
  <c r="G113" i="4"/>
  <c r="T113" i="4"/>
  <c r="G117" i="4"/>
  <c r="T117" i="4"/>
  <c r="G121" i="4"/>
  <c r="T121" i="4"/>
  <c r="G125" i="4"/>
  <c r="T125" i="4"/>
  <c r="G129" i="4"/>
  <c r="T129" i="4"/>
  <c r="G133" i="4"/>
  <c r="T133" i="4"/>
  <c r="G137" i="4"/>
  <c r="T137" i="4"/>
  <c r="G141" i="4"/>
  <c r="T141" i="4"/>
  <c r="G145" i="4"/>
  <c r="T145" i="4"/>
  <c r="G149" i="4"/>
  <c r="T149" i="4"/>
  <c r="G153" i="4"/>
  <c r="T153" i="4"/>
  <c r="G157" i="4"/>
  <c r="T157" i="4"/>
  <c r="G161" i="4"/>
  <c r="T161" i="4"/>
  <c r="T165" i="4"/>
  <c r="V165" i="4" s="1"/>
  <c r="J166" i="4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J259" i="4" s="1"/>
  <c r="J260" i="4" s="1"/>
  <c r="J261" i="4" s="1"/>
  <c r="J262" i="4" s="1"/>
  <c r="J263" i="4" s="1"/>
  <c r="J264" i="4" s="1"/>
  <c r="J265" i="4" s="1"/>
  <c r="J266" i="4" s="1"/>
  <c r="J267" i="4" s="1"/>
  <c r="J268" i="4" s="1"/>
  <c r="J269" i="4" s="1"/>
  <c r="J270" i="4" s="1"/>
  <c r="J271" i="4" s="1"/>
  <c r="J272" i="4" s="1"/>
  <c r="J273" i="4" s="1"/>
  <c r="J274" i="4" s="1"/>
  <c r="J275" i="4" s="1"/>
  <c r="J276" i="4" s="1"/>
  <c r="J277" i="4" s="1"/>
  <c r="J278" i="4" s="1"/>
  <c r="J279" i="4" s="1"/>
  <c r="J280" i="4" s="1"/>
  <c r="J281" i="4" s="1"/>
  <c r="J282" i="4" s="1"/>
  <c r="J283" i="4" s="1"/>
  <c r="J284" i="4" s="1"/>
  <c r="J285" i="4" s="1"/>
  <c r="J286" i="4" s="1"/>
  <c r="J287" i="4" s="1"/>
  <c r="J288" i="4" s="1"/>
  <c r="J289" i="4" s="1"/>
  <c r="J290" i="4" s="1"/>
  <c r="J291" i="4" s="1"/>
  <c r="J292" i="4" s="1"/>
  <c r="J293" i="4" s="1"/>
  <c r="J294" i="4" s="1"/>
  <c r="J295" i="4" s="1"/>
  <c r="J296" i="4" s="1"/>
  <c r="J297" i="4" s="1"/>
  <c r="J298" i="4" s="1"/>
  <c r="J299" i="4" s="1"/>
  <c r="J300" i="4" s="1"/>
  <c r="J301" i="4" s="1"/>
  <c r="J302" i="4" s="1"/>
  <c r="J303" i="4" s="1"/>
  <c r="J304" i="4" s="1"/>
  <c r="J305" i="4" s="1"/>
  <c r="J306" i="4" s="1"/>
  <c r="J307" i="4" s="1"/>
  <c r="J308" i="4" s="1"/>
  <c r="J309" i="4" s="1"/>
  <c r="U166" i="4"/>
  <c r="T169" i="4"/>
  <c r="V169" i="4" s="1"/>
  <c r="G172" i="4"/>
  <c r="U173" i="4"/>
  <c r="G174" i="4"/>
  <c r="G183" i="4"/>
  <c r="G191" i="4"/>
  <c r="G199" i="4"/>
  <c r="G207" i="4"/>
  <c r="G215" i="4"/>
  <c r="G223" i="4"/>
  <c r="G231" i="4"/>
  <c r="G239" i="4"/>
  <c r="G247" i="4"/>
  <c r="G255" i="4"/>
  <c r="G263" i="4"/>
  <c r="R266" i="4"/>
  <c r="S266" i="4"/>
  <c r="U271" i="4" s="1"/>
  <c r="S269" i="4"/>
  <c r="K275" i="4"/>
  <c r="G274" i="4"/>
  <c r="K276" i="4"/>
  <c r="K278" i="4"/>
  <c r="G273" i="4"/>
  <c r="R276" i="4"/>
  <c r="S276" i="4"/>
  <c r="R280" i="4"/>
  <c r="S280" i="4"/>
  <c r="R284" i="4"/>
  <c r="S284" i="4"/>
  <c r="G285" i="13" s="1"/>
  <c r="R288" i="4"/>
  <c r="S288" i="4"/>
  <c r="R173" i="5"/>
  <c r="R174" i="5"/>
  <c r="R176" i="5"/>
  <c r="R178" i="5"/>
  <c r="R180" i="5"/>
  <c r="R182" i="5"/>
  <c r="R184" i="5"/>
  <c r="R186" i="5"/>
  <c r="R188" i="5"/>
  <c r="R190" i="5"/>
  <c r="R192" i="5"/>
  <c r="R194" i="5"/>
  <c r="R196" i="5"/>
  <c r="R198" i="5"/>
  <c r="R200" i="5"/>
  <c r="R202" i="5"/>
  <c r="R204" i="5"/>
  <c r="R206" i="5"/>
  <c r="R208" i="5"/>
  <c r="R210" i="5"/>
  <c r="R212" i="5"/>
  <c r="R214" i="5"/>
  <c r="R216" i="5"/>
  <c r="R218" i="5"/>
  <c r="R220" i="5"/>
  <c r="R222" i="5"/>
  <c r="R224" i="5"/>
  <c r="R226" i="5"/>
  <c r="R228" i="5"/>
  <c r="R230" i="5"/>
  <c r="R232" i="5"/>
  <c r="R234" i="5"/>
  <c r="R236" i="5"/>
  <c r="R238" i="5"/>
  <c r="R240" i="5"/>
  <c r="R242" i="5"/>
  <c r="R244" i="5"/>
  <c r="R246" i="5"/>
  <c r="R248" i="5"/>
  <c r="X28" i="3"/>
  <c r="J29" i="3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J292" i="3" s="1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V29" i="3"/>
  <c r="V31" i="3"/>
  <c r="V33" i="3"/>
  <c r="I35" i="3"/>
  <c r="H35" i="3" s="1"/>
  <c r="U36" i="3"/>
  <c r="V37" i="3"/>
  <c r="I39" i="3"/>
  <c r="U40" i="3"/>
  <c r="I43" i="3"/>
  <c r="U44" i="3"/>
  <c r="I47" i="3"/>
  <c r="U48" i="3"/>
  <c r="I51" i="3"/>
  <c r="U52" i="3"/>
  <c r="I55" i="3"/>
  <c r="U56" i="3"/>
  <c r="I60" i="3"/>
  <c r="U61" i="3"/>
  <c r="I64" i="3"/>
  <c r="U65" i="3"/>
  <c r="I68" i="3"/>
  <c r="I70" i="3"/>
  <c r="U71" i="3"/>
  <c r="V72" i="3"/>
  <c r="I74" i="3"/>
  <c r="I78" i="3"/>
  <c r="U79" i="3"/>
  <c r="I82" i="3"/>
  <c r="U83" i="3"/>
  <c r="I86" i="3"/>
  <c r="U87" i="3"/>
  <c r="I90" i="3"/>
  <c r="U91" i="3"/>
  <c r="U93" i="3"/>
  <c r="V94" i="3"/>
  <c r="I96" i="3"/>
  <c r="I100" i="3"/>
  <c r="U101" i="3"/>
  <c r="I104" i="3"/>
  <c r="I106" i="3"/>
  <c r="I110" i="3"/>
  <c r="I117" i="3"/>
  <c r="I121" i="3"/>
  <c r="U122" i="3"/>
  <c r="I125" i="3"/>
  <c r="U126" i="3"/>
  <c r="I129" i="3"/>
  <c r="U130" i="3"/>
  <c r="I133" i="3"/>
  <c r="U134" i="3"/>
  <c r="I137" i="3"/>
  <c r="U138" i="3"/>
  <c r="I141" i="3"/>
  <c r="U142" i="3"/>
  <c r="I145" i="3"/>
  <c r="U146" i="3"/>
  <c r="I149" i="3"/>
  <c r="U150" i="3"/>
  <c r="I153" i="3"/>
  <c r="U154" i="3"/>
  <c r="I157" i="3"/>
  <c r="U158" i="3"/>
  <c r="I161" i="3"/>
  <c r="U162" i="3"/>
  <c r="U164" i="3"/>
  <c r="I166" i="3"/>
  <c r="U168" i="3"/>
  <c r="I170" i="3"/>
  <c r="U172" i="3"/>
  <c r="I174" i="3"/>
  <c r="U176" i="3"/>
  <c r="I178" i="3"/>
  <c r="U180" i="3"/>
  <c r="I182" i="3"/>
  <c r="U184" i="3"/>
  <c r="I186" i="3"/>
  <c r="U188" i="3"/>
  <c r="I190" i="3"/>
  <c r="U192" i="3"/>
  <c r="I194" i="3"/>
  <c r="U196" i="3"/>
  <c r="I198" i="3"/>
  <c r="U200" i="3"/>
  <c r="I202" i="3"/>
  <c r="I204" i="3"/>
  <c r="U204" i="3"/>
  <c r="V205" i="3"/>
  <c r="I208" i="3"/>
  <c r="U208" i="3"/>
  <c r="I212" i="3"/>
  <c r="U212" i="3"/>
  <c r="I216" i="3"/>
  <c r="U216" i="3"/>
  <c r="I220" i="3"/>
  <c r="U220" i="3"/>
  <c r="I224" i="3"/>
  <c r="U224" i="3"/>
  <c r="I228" i="3"/>
  <c r="U228" i="3"/>
  <c r="I232" i="3"/>
  <c r="U232" i="3"/>
  <c r="I236" i="3"/>
  <c r="U236" i="3"/>
  <c r="I240" i="3"/>
  <c r="U240" i="3"/>
  <c r="I244" i="3"/>
  <c r="U244" i="3"/>
  <c r="I248" i="3"/>
  <c r="U248" i="3"/>
  <c r="I252" i="3"/>
  <c r="U252" i="3"/>
  <c r="I256" i="3"/>
  <c r="U256" i="3"/>
  <c r="I260" i="3"/>
  <c r="U260" i="3"/>
  <c r="I264" i="3"/>
  <c r="U264" i="3"/>
  <c r="I268" i="3"/>
  <c r="U268" i="3"/>
  <c r="I272" i="3"/>
  <c r="U272" i="3"/>
  <c r="I276" i="3"/>
  <c r="U276" i="3"/>
  <c r="U277" i="3"/>
  <c r="U278" i="3"/>
  <c r="U279" i="3"/>
  <c r="U280" i="3"/>
  <c r="U281" i="3"/>
  <c r="I37" i="4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I249" i="4" s="1"/>
  <c r="I250" i="4" s="1"/>
  <c r="I251" i="4" s="1"/>
  <c r="I252" i="4" s="1"/>
  <c r="I253" i="4" s="1"/>
  <c r="I254" i="4" s="1"/>
  <c r="I255" i="4" s="1"/>
  <c r="I256" i="4" s="1"/>
  <c r="I257" i="4" s="1"/>
  <c r="I258" i="4" s="1"/>
  <c r="I259" i="4" s="1"/>
  <c r="I260" i="4" s="1"/>
  <c r="I261" i="4" s="1"/>
  <c r="I262" i="4" s="1"/>
  <c r="I263" i="4" s="1"/>
  <c r="I264" i="4" s="1"/>
  <c r="I265" i="4" s="1"/>
  <c r="I266" i="4" s="1"/>
  <c r="I267" i="4" s="1"/>
  <c r="I268" i="4" s="1"/>
  <c r="I269" i="4" s="1"/>
  <c r="I270" i="4" s="1"/>
  <c r="I271" i="4" s="1"/>
  <c r="I272" i="4" s="1"/>
  <c r="I273" i="4" s="1"/>
  <c r="I274" i="4" s="1"/>
  <c r="I275" i="4" s="1"/>
  <c r="I276" i="4" s="1"/>
  <c r="I277" i="4" s="1"/>
  <c r="I278" i="4" s="1"/>
  <c r="I279" i="4" s="1"/>
  <c r="I280" i="4" s="1"/>
  <c r="I281" i="4" s="1"/>
  <c r="I282" i="4" s="1"/>
  <c r="I283" i="4" s="1"/>
  <c r="I284" i="4" s="1"/>
  <c r="I285" i="4" s="1"/>
  <c r="I286" i="4" s="1"/>
  <c r="I287" i="4" s="1"/>
  <c r="I288" i="4" s="1"/>
  <c r="I289" i="4" s="1"/>
  <c r="I290" i="4" s="1"/>
  <c r="I291" i="4" s="1"/>
  <c r="I292" i="4" s="1"/>
  <c r="I293" i="4" s="1"/>
  <c r="I294" i="4" s="1"/>
  <c r="I295" i="4" s="1"/>
  <c r="I296" i="4" s="1"/>
  <c r="I297" i="4" s="1"/>
  <c r="I298" i="4" s="1"/>
  <c r="I299" i="4" s="1"/>
  <c r="I300" i="4" s="1"/>
  <c r="I301" i="4" s="1"/>
  <c r="I302" i="4" s="1"/>
  <c r="I303" i="4" s="1"/>
  <c r="I304" i="4" s="1"/>
  <c r="I305" i="4" s="1"/>
  <c r="I306" i="4" s="1"/>
  <c r="I307" i="4" s="1"/>
  <c r="I308" i="4" s="1"/>
  <c r="I309" i="4" s="1"/>
  <c r="U37" i="4"/>
  <c r="G38" i="4"/>
  <c r="V38" i="4" s="1"/>
  <c r="T38" i="4"/>
  <c r="U41" i="4"/>
  <c r="T42" i="4"/>
  <c r="V42" i="4" s="1"/>
  <c r="U45" i="4"/>
  <c r="U46" i="4"/>
  <c r="U48" i="4"/>
  <c r="U50" i="4"/>
  <c r="U109" i="4"/>
  <c r="G110" i="4"/>
  <c r="T110" i="4"/>
  <c r="U113" i="4"/>
  <c r="G114" i="4"/>
  <c r="V114" i="4" s="1"/>
  <c r="T114" i="4"/>
  <c r="U117" i="4"/>
  <c r="G118" i="4"/>
  <c r="T118" i="4"/>
  <c r="U121" i="4"/>
  <c r="G122" i="4"/>
  <c r="V122" i="4" s="1"/>
  <c r="T122" i="4"/>
  <c r="U125" i="4"/>
  <c r="G126" i="4"/>
  <c r="T126" i="4"/>
  <c r="U129" i="4"/>
  <c r="G130" i="4"/>
  <c r="V130" i="4" s="1"/>
  <c r="T130" i="4"/>
  <c r="U133" i="4"/>
  <c r="G134" i="4"/>
  <c r="T134" i="4"/>
  <c r="U137" i="4"/>
  <c r="G138" i="4"/>
  <c r="V138" i="4" s="1"/>
  <c r="T138" i="4"/>
  <c r="U141" i="4"/>
  <c r="G142" i="4"/>
  <c r="T142" i="4"/>
  <c r="U145" i="4"/>
  <c r="G146" i="4"/>
  <c r="V146" i="4" s="1"/>
  <c r="T146" i="4"/>
  <c r="U149" i="4"/>
  <c r="G150" i="4"/>
  <c r="T150" i="4"/>
  <c r="U153" i="4"/>
  <c r="G154" i="4"/>
  <c r="V154" i="4" s="1"/>
  <c r="T154" i="4"/>
  <c r="U157" i="4"/>
  <c r="G158" i="4"/>
  <c r="T158" i="4"/>
  <c r="U161" i="4"/>
  <c r="G162" i="4"/>
  <c r="V162" i="4" s="1"/>
  <c r="T162" i="4"/>
  <c r="T164" i="4"/>
  <c r="V164" i="4" s="1"/>
  <c r="U165" i="4"/>
  <c r="G167" i="4"/>
  <c r="T168" i="4"/>
  <c r="U169" i="4"/>
  <c r="T172" i="4"/>
  <c r="R174" i="4"/>
  <c r="S174" i="4"/>
  <c r="S176" i="4"/>
  <c r="G177" i="13" s="1"/>
  <c r="G184" i="4"/>
  <c r="R182" i="4"/>
  <c r="S182" i="4"/>
  <c r="S184" i="4"/>
  <c r="G185" i="13" s="1"/>
  <c r="G185" i="4"/>
  <c r="G192" i="4"/>
  <c r="R190" i="4"/>
  <c r="S190" i="4"/>
  <c r="G191" i="13" s="1"/>
  <c r="S192" i="4"/>
  <c r="G193" i="4"/>
  <c r="G200" i="4"/>
  <c r="R198" i="4"/>
  <c r="S198" i="4"/>
  <c r="S200" i="4"/>
  <c r="G201" i="4"/>
  <c r="G208" i="4"/>
  <c r="R206" i="4"/>
  <c r="S206" i="4"/>
  <c r="S208" i="4"/>
  <c r="G209" i="4"/>
  <c r="G216" i="4"/>
  <c r="R214" i="4"/>
  <c r="S214" i="4"/>
  <c r="S216" i="4"/>
  <c r="G217" i="13" s="1"/>
  <c r="G217" i="4"/>
  <c r="G224" i="4"/>
  <c r="R222" i="4"/>
  <c r="S222" i="4"/>
  <c r="G223" i="13" s="1"/>
  <c r="S224" i="4"/>
  <c r="G225" i="4"/>
  <c r="G232" i="4"/>
  <c r="R230" i="4"/>
  <c r="S230" i="4"/>
  <c r="S232" i="4"/>
  <c r="G233" i="4"/>
  <c r="G240" i="4"/>
  <c r="R238" i="4"/>
  <c r="S238" i="4"/>
  <c r="S240" i="4"/>
  <c r="G241" i="4"/>
  <c r="G248" i="4"/>
  <c r="S245" i="4"/>
  <c r="R246" i="4"/>
  <c r="S246" i="4"/>
  <c r="G247" i="13" s="1"/>
  <c r="S248" i="4"/>
  <c r="G256" i="4"/>
  <c r="S253" i="4"/>
  <c r="R254" i="4"/>
  <c r="S254" i="4"/>
  <c r="S256" i="4"/>
  <c r="G264" i="4"/>
  <c r="S261" i="4"/>
  <c r="R262" i="4"/>
  <c r="S262" i="4"/>
  <c r="S264" i="4"/>
  <c r="R263" i="4"/>
  <c r="R270" i="4"/>
  <c r="S270" i="4"/>
  <c r="U274" i="4" s="1"/>
  <c r="S273" i="4"/>
  <c r="K279" i="4"/>
  <c r="K280" i="4"/>
  <c r="G278" i="4"/>
  <c r="Q294" i="2"/>
  <c r="S294" i="2" s="1"/>
  <c r="Q298" i="2"/>
  <c r="S298" i="2" s="1"/>
  <c r="Q302" i="2"/>
  <c r="S302" i="2" s="1"/>
  <c r="Q310" i="2"/>
  <c r="S310" i="2" s="1"/>
  <c r="Q314" i="2"/>
  <c r="S314" i="2" s="1"/>
  <c r="U28" i="3"/>
  <c r="I30" i="3"/>
  <c r="H30" i="3" s="1"/>
  <c r="U30" i="3"/>
  <c r="I32" i="3"/>
  <c r="I34" i="3"/>
  <c r="H34" i="3" s="1"/>
  <c r="U35" i="3"/>
  <c r="I38" i="3"/>
  <c r="U39" i="3"/>
  <c r="I42" i="3"/>
  <c r="U43" i="3"/>
  <c r="I46" i="3"/>
  <c r="U47" i="3"/>
  <c r="I50" i="3"/>
  <c r="U51" i="3"/>
  <c r="I54" i="3"/>
  <c r="U55" i="3"/>
  <c r="I58" i="3"/>
  <c r="I59" i="3"/>
  <c r="I63" i="3"/>
  <c r="U64" i="3"/>
  <c r="I67" i="3"/>
  <c r="U68" i="3"/>
  <c r="V71" i="3"/>
  <c r="I73" i="3"/>
  <c r="I77" i="3"/>
  <c r="U78" i="3"/>
  <c r="I81" i="3"/>
  <c r="U82" i="3"/>
  <c r="I85" i="3"/>
  <c r="U86" i="3"/>
  <c r="I89" i="3"/>
  <c r="U90" i="3"/>
  <c r="V93" i="3"/>
  <c r="I95" i="3"/>
  <c r="I99" i="3"/>
  <c r="U100" i="3"/>
  <c r="I103" i="3"/>
  <c r="U104" i="3"/>
  <c r="I109" i="3"/>
  <c r="I116" i="3"/>
  <c r="I120" i="3"/>
  <c r="U121" i="3"/>
  <c r="I124" i="3"/>
  <c r="U125" i="3"/>
  <c r="I128" i="3"/>
  <c r="U129" i="3"/>
  <c r="I132" i="3"/>
  <c r="U133" i="3"/>
  <c r="I136" i="3"/>
  <c r="U137" i="3"/>
  <c r="I140" i="3"/>
  <c r="U141" i="3"/>
  <c r="I144" i="3"/>
  <c r="U145" i="3"/>
  <c r="I148" i="3"/>
  <c r="U149" i="3"/>
  <c r="I152" i="3"/>
  <c r="U153" i="3"/>
  <c r="I156" i="3"/>
  <c r="U157" i="3"/>
  <c r="I160" i="3"/>
  <c r="U161" i="3"/>
  <c r="V164" i="3"/>
  <c r="L165" i="3"/>
  <c r="L166" i="3" s="1"/>
  <c r="L167" i="3" s="1"/>
  <c r="L168" i="3" s="1"/>
  <c r="L169" i="3" s="1"/>
  <c r="L170" i="3" s="1"/>
  <c r="L171" i="3" s="1"/>
  <c r="L172" i="3" s="1"/>
  <c r="L173" i="3" s="1"/>
  <c r="L174" i="3" s="1"/>
  <c r="L175" i="3" s="1"/>
  <c r="L176" i="3" s="1"/>
  <c r="L177" i="3" s="1"/>
  <c r="L178" i="3" s="1"/>
  <c r="L179" i="3" s="1"/>
  <c r="L180" i="3" s="1"/>
  <c r="L181" i="3" s="1"/>
  <c r="L182" i="3" s="1"/>
  <c r="L183" i="3" s="1"/>
  <c r="L184" i="3" s="1"/>
  <c r="L185" i="3" s="1"/>
  <c r="L186" i="3" s="1"/>
  <c r="L187" i="3" s="1"/>
  <c r="L188" i="3" s="1"/>
  <c r="L189" i="3" s="1"/>
  <c r="L190" i="3" s="1"/>
  <c r="L191" i="3" s="1"/>
  <c r="L192" i="3" s="1"/>
  <c r="L193" i="3" s="1"/>
  <c r="L194" i="3" s="1"/>
  <c r="L195" i="3" s="1"/>
  <c r="L196" i="3" s="1"/>
  <c r="L197" i="3" s="1"/>
  <c r="L198" i="3" s="1"/>
  <c r="L199" i="3" s="1"/>
  <c r="L200" i="3" s="1"/>
  <c r="L201" i="3" s="1"/>
  <c r="L202" i="3" s="1"/>
  <c r="L203" i="3" s="1"/>
  <c r="L204" i="3" s="1"/>
  <c r="L205" i="3" s="1"/>
  <c r="L206" i="3" s="1"/>
  <c r="L207" i="3" s="1"/>
  <c r="L208" i="3" s="1"/>
  <c r="L209" i="3" s="1"/>
  <c r="L210" i="3" s="1"/>
  <c r="L211" i="3" s="1"/>
  <c r="L212" i="3" s="1"/>
  <c r="L213" i="3" s="1"/>
  <c r="L214" i="3" s="1"/>
  <c r="L215" i="3" s="1"/>
  <c r="L216" i="3" s="1"/>
  <c r="L217" i="3" s="1"/>
  <c r="L218" i="3" s="1"/>
  <c r="L219" i="3" s="1"/>
  <c r="L220" i="3" s="1"/>
  <c r="L221" i="3" s="1"/>
  <c r="L222" i="3" s="1"/>
  <c r="L223" i="3" s="1"/>
  <c r="L224" i="3" s="1"/>
  <c r="L225" i="3" s="1"/>
  <c r="L226" i="3" s="1"/>
  <c r="L227" i="3" s="1"/>
  <c r="L228" i="3" s="1"/>
  <c r="L229" i="3" s="1"/>
  <c r="L230" i="3" s="1"/>
  <c r="L231" i="3" s="1"/>
  <c r="L232" i="3" s="1"/>
  <c r="L233" i="3" s="1"/>
  <c r="L234" i="3" s="1"/>
  <c r="L235" i="3" s="1"/>
  <c r="L236" i="3" s="1"/>
  <c r="L237" i="3" s="1"/>
  <c r="L238" i="3" s="1"/>
  <c r="L239" i="3" s="1"/>
  <c r="L240" i="3" s="1"/>
  <c r="L241" i="3" s="1"/>
  <c r="L242" i="3" s="1"/>
  <c r="L243" i="3" s="1"/>
  <c r="L244" i="3" s="1"/>
  <c r="L245" i="3" s="1"/>
  <c r="L246" i="3" s="1"/>
  <c r="L247" i="3" s="1"/>
  <c r="L248" i="3" s="1"/>
  <c r="L249" i="3" s="1"/>
  <c r="L250" i="3" s="1"/>
  <c r="L251" i="3" s="1"/>
  <c r="L252" i="3" s="1"/>
  <c r="L253" i="3" s="1"/>
  <c r="L254" i="3" s="1"/>
  <c r="L255" i="3" s="1"/>
  <c r="L256" i="3" s="1"/>
  <c r="L257" i="3" s="1"/>
  <c r="L258" i="3" s="1"/>
  <c r="L259" i="3" s="1"/>
  <c r="L260" i="3" s="1"/>
  <c r="L261" i="3" s="1"/>
  <c r="L262" i="3" s="1"/>
  <c r="L263" i="3" s="1"/>
  <c r="L264" i="3" s="1"/>
  <c r="L265" i="3" s="1"/>
  <c r="L266" i="3" s="1"/>
  <c r="L267" i="3" s="1"/>
  <c r="L268" i="3" s="1"/>
  <c r="L269" i="3" s="1"/>
  <c r="L270" i="3" s="1"/>
  <c r="L271" i="3" s="1"/>
  <c r="L272" i="3" s="1"/>
  <c r="L273" i="3" s="1"/>
  <c r="L274" i="3" s="1"/>
  <c r="L275" i="3" s="1"/>
  <c r="L276" i="3" s="1"/>
  <c r="L277" i="3" s="1"/>
  <c r="L278" i="3" s="1"/>
  <c r="L279" i="3" s="1"/>
  <c r="L280" i="3" s="1"/>
  <c r="L281" i="3" s="1"/>
  <c r="L282" i="3" s="1"/>
  <c r="L283" i="3" s="1"/>
  <c r="L284" i="3" s="1"/>
  <c r="L285" i="3" s="1"/>
  <c r="L286" i="3" s="1"/>
  <c r="L287" i="3" s="1"/>
  <c r="L288" i="3" s="1"/>
  <c r="L289" i="3" s="1"/>
  <c r="L290" i="3" s="1"/>
  <c r="L291" i="3" s="1"/>
  <c r="L292" i="3" s="1"/>
  <c r="L293" i="3" s="1"/>
  <c r="L294" i="3" s="1"/>
  <c r="L295" i="3" s="1"/>
  <c r="L296" i="3" s="1"/>
  <c r="L297" i="3" s="1"/>
  <c r="L298" i="3" s="1"/>
  <c r="L299" i="3" s="1"/>
  <c r="L300" i="3" s="1"/>
  <c r="L301" i="3" s="1"/>
  <c r="L302" i="3" s="1"/>
  <c r="L303" i="3" s="1"/>
  <c r="L304" i="3" s="1"/>
  <c r="L305" i="3" s="1"/>
  <c r="L306" i="3" s="1"/>
  <c r="L307" i="3" s="1"/>
  <c r="L308" i="3" s="1"/>
  <c r="L309" i="3" s="1"/>
  <c r="U165" i="3"/>
  <c r="I167" i="3"/>
  <c r="V168" i="3"/>
  <c r="U169" i="3"/>
  <c r="I171" i="3"/>
  <c r="U173" i="3"/>
  <c r="I175" i="3"/>
  <c r="U177" i="3"/>
  <c r="I179" i="3"/>
  <c r="U181" i="3"/>
  <c r="I183" i="3"/>
  <c r="U185" i="3"/>
  <c r="I187" i="3"/>
  <c r="U189" i="3"/>
  <c r="I191" i="3"/>
  <c r="U193" i="3"/>
  <c r="I195" i="3"/>
  <c r="U197" i="3"/>
  <c r="I199" i="3"/>
  <c r="U201" i="3"/>
  <c r="I203" i="3"/>
  <c r="I207" i="3"/>
  <c r="I211" i="3"/>
  <c r="U211" i="3"/>
  <c r="I215" i="3"/>
  <c r="U215" i="3"/>
  <c r="I219" i="3"/>
  <c r="U219" i="3"/>
  <c r="I223" i="3"/>
  <c r="U223" i="3"/>
  <c r="I227" i="3"/>
  <c r="U227" i="3"/>
  <c r="I231" i="3"/>
  <c r="U231" i="3"/>
  <c r="I235" i="3"/>
  <c r="U235" i="3"/>
  <c r="I239" i="3"/>
  <c r="U239" i="3"/>
  <c r="I243" i="3"/>
  <c r="U243" i="3"/>
  <c r="I247" i="3"/>
  <c r="U247" i="3"/>
  <c r="I251" i="3"/>
  <c r="U251" i="3"/>
  <c r="I255" i="3"/>
  <c r="U255" i="3"/>
  <c r="I259" i="3"/>
  <c r="U259" i="3"/>
  <c r="I263" i="3"/>
  <c r="U263" i="3"/>
  <c r="I267" i="3"/>
  <c r="U267" i="3"/>
  <c r="I271" i="3"/>
  <c r="U271" i="3"/>
  <c r="I275" i="3"/>
  <c r="U275" i="3"/>
  <c r="V278" i="3"/>
  <c r="V279" i="3"/>
  <c r="U38" i="4"/>
  <c r="G39" i="4"/>
  <c r="V39" i="4" s="1"/>
  <c r="T43" i="4"/>
  <c r="V43" i="4" s="1"/>
  <c r="G107" i="4"/>
  <c r="T107" i="4"/>
  <c r="U110" i="4"/>
  <c r="G111" i="4"/>
  <c r="V111" i="4" s="1"/>
  <c r="T111" i="4"/>
  <c r="G115" i="4"/>
  <c r="T115" i="4"/>
  <c r="G119" i="4"/>
  <c r="V119" i="4" s="1"/>
  <c r="T119" i="4"/>
  <c r="G123" i="4"/>
  <c r="T123" i="4"/>
  <c r="G127" i="4"/>
  <c r="V127" i="4" s="1"/>
  <c r="T127" i="4"/>
  <c r="G131" i="4"/>
  <c r="T131" i="4"/>
  <c r="G135" i="4"/>
  <c r="V135" i="4" s="1"/>
  <c r="T135" i="4"/>
  <c r="G139" i="4"/>
  <c r="T139" i="4"/>
  <c r="G143" i="4"/>
  <c r="V143" i="4" s="1"/>
  <c r="T143" i="4"/>
  <c r="G147" i="4"/>
  <c r="T147" i="4"/>
  <c r="G151" i="4"/>
  <c r="V151" i="4" s="1"/>
  <c r="T151" i="4"/>
  <c r="G155" i="4"/>
  <c r="T155" i="4"/>
  <c r="G159" i="4"/>
  <c r="V159" i="4" s="1"/>
  <c r="T159" i="4"/>
  <c r="G163" i="4"/>
  <c r="T163" i="4"/>
  <c r="T167" i="4"/>
  <c r="G175" i="4"/>
  <c r="T171" i="4"/>
  <c r="V171" i="4" s="1"/>
  <c r="G179" i="4"/>
  <c r="G178" i="4"/>
  <c r="G187" i="4"/>
  <c r="G186" i="4"/>
  <c r="G195" i="4"/>
  <c r="G194" i="4"/>
  <c r="G203" i="4"/>
  <c r="G202" i="4"/>
  <c r="G211" i="4"/>
  <c r="G210" i="4"/>
  <c r="G219" i="4"/>
  <c r="G218" i="4"/>
  <c r="G226" i="4"/>
  <c r="G234" i="4"/>
  <c r="R274" i="4"/>
  <c r="S274" i="4"/>
  <c r="R278" i="4"/>
  <c r="S278" i="4"/>
  <c r="R282" i="4"/>
  <c r="S282" i="4"/>
  <c r="R286" i="4"/>
  <c r="S286" i="4"/>
  <c r="T291" i="4" s="1"/>
  <c r="V291" i="4" s="1"/>
  <c r="R290" i="4"/>
  <c r="S290" i="4"/>
  <c r="T174" i="5"/>
  <c r="T176" i="5"/>
  <c r="T178" i="5"/>
  <c r="T180" i="5"/>
  <c r="T182" i="5"/>
  <c r="T184" i="5"/>
  <c r="T186" i="5"/>
  <c r="T188" i="5"/>
  <c r="T190" i="5"/>
  <c r="T192" i="5"/>
  <c r="T194" i="5"/>
  <c r="T201" i="5"/>
  <c r="T196" i="5"/>
  <c r="T198" i="5"/>
  <c r="T200" i="5"/>
  <c r="T202" i="5"/>
  <c r="T209" i="5"/>
  <c r="T204" i="5"/>
  <c r="T206" i="5"/>
  <c r="T208" i="5"/>
  <c r="T210" i="5"/>
  <c r="T217" i="5"/>
  <c r="T212" i="5"/>
  <c r="T214" i="5"/>
  <c r="T216" i="5"/>
  <c r="T218" i="5"/>
  <c r="T225" i="5"/>
  <c r="T220" i="5"/>
  <c r="T222" i="5"/>
  <c r="T224" i="5"/>
  <c r="T226" i="5"/>
  <c r="T233" i="5"/>
  <c r="T228" i="5"/>
  <c r="T230" i="5"/>
  <c r="T232" i="5"/>
  <c r="T234" i="5"/>
  <c r="T241" i="5"/>
  <c r="T236" i="5"/>
  <c r="T238" i="5"/>
  <c r="T240" i="5"/>
  <c r="T242" i="5"/>
  <c r="T244" i="5"/>
  <c r="T246" i="5"/>
  <c r="V54" i="6"/>
  <c r="E36" i="13"/>
  <c r="V30" i="3"/>
  <c r="V32" i="3"/>
  <c r="U34" i="3"/>
  <c r="I37" i="3"/>
  <c r="U38" i="3"/>
  <c r="I41" i="3"/>
  <c r="U42" i="3"/>
  <c r="I45" i="3"/>
  <c r="U46" i="3"/>
  <c r="I49" i="3"/>
  <c r="U50" i="3"/>
  <c r="I53" i="3"/>
  <c r="U54" i="3"/>
  <c r="I57" i="3"/>
  <c r="V60" i="3"/>
  <c r="I62" i="3"/>
  <c r="I66" i="3"/>
  <c r="U67" i="3"/>
  <c r="U69" i="3"/>
  <c r="I72" i="3"/>
  <c r="I76" i="3"/>
  <c r="U77" i="3"/>
  <c r="I80" i="3"/>
  <c r="U81" i="3"/>
  <c r="I84" i="3"/>
  <c r="U85" i="3"/>
  <c r="I88" i="3"/>
  <c r="U89" i="3"/>
  <c r="I92" i="3"/>
  <c r="I94" i="3"/>
  <c r="I98" i="3"/>
  <c r="U99" i="3"/>
  <c r="I102" i="3"/>
  <c r="U103" i="3"/>
  <c r="I108" i="3"/>
  <c r="I112" i="3"/>
  <c r="I114" i="3"/>
  <c r="I115" i="3"/>
  <c r="I119" i="3"/>
  <c r="I123" i="3"/>
  <c r="U124" i="3"/>
  <c r="I127" i="3"/>
  <c r="U128" i="3"/>
  <c r="I131" i="3"/>
  <c r="U132" i="3"/>
  <c r="I135" i="3"/>
  <c r="U136" i="3"/>
  <c r="I139" i="3"/>
  <c r="U140" i="3"/>
  <c r="I143" i="3"/>
  <c r="U144" i="3"/>
  <c r="I147" i="3"/>
  <c r="U148" i="3"/>
  <c r="I151" i="3"/>
  <c r="U152" i="3"/>
  <c r="I155" i="3"/>
  <c r="U156" i="3"/>
  <c r="I159" i="3"/>
  <c r="U160" i="3"/>
  <c r="I163" i="3"/>
  <c r="I164" i="3"/>
  <c r="U166" i="3"/>
  <c r="I168" i="3"/>
  <c r="U170" i="3"/>
  <c r="I172" i="3"/>
  <c r="U174" i="3"/>
  <c r="I176" i="3"/>
  <c r="U178" i="3"/>
  <c r="I180" i="3"/>
  <c r="U182" i="3"/>
  <c r="I184" i="3"/>
  <c r="U186" i="3"/>
  <c r="I188" i="3"/>
  <c r="U190" i="3"/>
  <c r="I192" i="3"/>
  <c r="U194" i="3"/>
  <c r="I196" i="3"/>
  <c r="U198" i="3"/>
  <c r="I200" i="3"/>
  <c r="U202" i="3"/>
  <c r="I206" i="3"/>
  <c r="U206" i="3"/>
  <c r="V207" i="3"/>
  <c r="I210" i="3"/>
  <c r="U210" i="3"/>
  <c r="I214" i="3"/>
  <c r="U214" i="3"/>
  <c r="I218" i="3"/>
  <c r="U218" i="3"/>
  <c r="I222" i="3"/>
  <c r="U222" i="3"/>
  <c r="I226" i="3"/>
  <c r="U226" i="3"/>
  <c r="I230" i="3"/>
  <c r="U230" i="3"/>
  <c r="I234" i="3"/>
  <c r="U234" i="3"/>
  <c r="I238" i="3"/>
  <c r="U238" i="3"/>
  <c r="I242" i="3"/>
  <c r="U242" i="3"/>
  <c r="I246" i="3"/>
  <c r="U246" i="3"/>
  <c r="I250" i="3"/>
  <c r="U250" i="3"/>
  <c r="I254" i="3"/>
  <c r="U254" i="3"/>
  <c r="I258" i="3"/>
  <c r="U258" i="3"/>
  <c r="I262" i="3"/>
  <c r="U262" i="3"/>
  <c r="I266" i="3"/>
  <c r="U266" i="3"/>
  <c r="I270" i="3"/>
  <c r="U270" i="3"/>
  <c r="I274" i="3"/>
  <c r="U274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E297" i="13"/>
  <c r="M290" i="3"/>
  <c r="E298" i="13"/>
  <c r="M291" i="3"/>
  <c r="M292" i="3"/>
  <c r="E300" i="13"/>
  <c r="M293" i="3"/>
  <c r="M294" i="3"/>
  <c r="E302" i="13"/>
  <c r="M295" i="3"/>
  <c r="M296" i="3"/>
  <c r="E304" i="1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U39" i="4"/>
  <c r="T40" i="4"/>
  <c r="V40" i="4" s="1"/>
  <c r="G108" i="4"/>
  <c r="V108" i="4" s="1"/>
  <c r="T170" i="4"/>
  <c r="G180" i="4"/>
  <c r="T174" i="4"/>
  <c r="S175" i="4"/>
  <c r="R178" i="4"/>
  <c r="S178" i="4"/>
  <c r="S180" i="4"/>
  <c r="U185" i="4" s="1"/>
  <c r="G188" i="4"/>
  <c r="S183" i="4"/>
  <c r="R186" i="4"/>
  <c r="S186" i="4"/>
  <c r="G187" i="13" s="1"/>
  <c r="S188" i="4"/>
  <c r="G196" i="4"/>
  <c r="S191" i="4"/>
  <c r="U199" i="4"/>
  <c r="R194" i="4"/>
  <c r="S194" i="4"/>
  <c r="S196" i="4"/>
  <c r="G204" i="4"/>
  <c r="S199" i="4"/>
  <c r="R202" i="4"/>
  <c r="S202" i="4"/>
  <c r="S204" i="4"/>
  <c r="T209" i="4" s="1"/>
  <c r="G212" i="4"/>
  <c r="S207" i="4"/>
  <c r="R210" i="4"/>
  <c r="S210" i="4"/>
  <c r="G211" i="13" s="1"/>
  <c r="S212" i="4"/>
  <c r="G220" i="4"/>
  <c r="S215" i="4"/>
  <c r="R218" i="4"/>
  <c r="S218" i="4"/>
  <c r="S220" i="4"/>
  <c r="G228" i="4"/>
  <c r="S223" i="4"/>
  <c r="T227" i="4" s="1"/>
  <c r="V227" i="4" s="1"/>
  <c r="R226" i="4"/>
  <c r="S226" i="4"/>
  <c r="S228" i="4"/>
  <c r="T233" i="4" s="1"/>
  <c r="G236" i="4"/>
  <c r="S231" i="4"/>
  <c r="R234" i="4"/>
  <c r="S234" i="4"/>
  <c r="U239" i="4" s="1"/>
  <c r="S236" i="4"/>
  <c r="G244" i="4"/>
  <c r="S239" i="4"/>
  <c r="R242" i="4"/>
  <c r="S242" i="4"/>
  <c r="S244" i="4"/>
  <c r="G252" i="4"/>
  <c r="S247" i="4"/>
  <c r="R250" i="4"/>
  <c r="S250" i="4"/>
  <c r="S252" i="4"/>
  <c r="G260" i="4"/>
  <c r="S255" i="4"/>
  <c r="R258" i="4"/>
  <c r="S258" i="4"/>
  <c r="G259" i="13" s="1"/>
  <c r="S260" i="4"/>
  <c r="G266" i="4"/>
  <c r="G268" i="4"/>
  <c r="S263" i="4"/>
  <c r="G270" i="4"/>
  <c r="G272" i="4"/>
  <c r="G279" i="4"/>
  <c r="S275" i="4"/>
  <c r="G276" i="4"/>
  <c r="S279" i="4"/>
  <c r="G280" i="4"/>
  <c r="S283" i="4"/>
  <c r="S287" i="4"/>
  <c r="S291" i="4"/>
  <c r="J166" i="5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T173" i="5"/>
  <c r="R267" i="4"/>
  <c r="R271" i="4"/>
  <c r="K282" i="4"/>
  <c r="K284" i="4"/>
  <c r="K286" i="4"/>
  <c r="K288" i="4"/>
  <c r="K290" i="4"/>
  <c r="K292" i="4"/>
  <c r="S292" i="4"/>
  <c r="K294" i="4"/>
  <c r="S294" i="4"/>
  <c r="G295" i="13" s="1"/>
  <c r="K295" i="13" s="1"/>
  <c r="K296" i="4"/>
  <c r="S296" i="4"/>
  <c r="K298" i="4"/>
  <c r="S298" i="4"/>
  <c r="K300" i="4"/>
  <c r="S300" i="4"/>
  <c r="K302" i="4"/>
  <c r="S302" i="4"/>
  <c r="K304" i="4"/>
  <c r="S304" i="4"/>
  <c r="K306" i="4"/>
  <c r="S306" i="4"/>
  <c r="T309" i="4" s="1"/>
  <c r="V309" i="4" s="1"/>
  <c r="K308" i="4"/>
  <c r="S308" i="4"/>
  <c r="Q35" i="5"/>
  <c r="G37" i="5"/>
  <c r="Q39" i="5"/>
  <c r="G41" i="5"/>
  <c r="Q43" i="5"/>
  <c r="G45" i="5"/>
  <c r="Q47" i="5"/>
  <c r="G49" i="5"/>
  <c r="Q51" i="5"/>
  <c r="G53" i="5"/>
  <c r="Q55" i="5"/>
  <c r="G57" i="5"/>
  <c r="Q59" i="5"/>
  <c r="G61" i="5"/>
  <c r="Q63" i="5"/>
  <c r="G65" i="5"/>
  <c r="Q67" i="5"/>
  <c r="G69" i="5"/>
  <c r="Q71" i="5"/>
  <c r="G73" i="5"/>
  <c r="Q75" i="5"/>
  <c r="G77" i="5"/>
  <c r="Q79" i="5"/>
  <c r="G81" i="5"/>
  <c r="Q83" i="5"/>
  <c r="G85" i="5"/>
  <c r="Q87" i="5"/>
  <c r="G89" i="5"/>
  <c r="Q91" i="5"/>
  <c r="G93" i="5"/>
  <c r="Q95" i="5"/>
  <c r="G97" i="5"/>
  <c r="Q99" i="5"/>
  <c r="G101" i="5"/>
  <c r="Q103" i="5"/>
  <c r="G105" i="5"/>
  <c r="Q107" i="5"/>
  <c r="G109" i="5"/>
  <c r="Q111" i="5"/>
  <c r="G113" i="5"/>
  <c r="Q115" i="5"/>
  <c r="G117" i="5"/>
  <c r="Q119" i="5"/>
  <c r="G121" i="5"/>
  <c r="Q123" i="5"/>
  <c r="G125" i="5"/>
  <c r="Q127" i="5"/>
  <c r="G129" i="5"/>
  <c r="Q131" i="5"/>
  <c r="G133" i="5"/>
  <c r="Q135" i="5"/>
  <c r="G137" i="5"/>
  <c r="Q139" i="5"/>
  <c r="G141" i="5"/>
  <c r="Q143" i="5"/>
  <c r="G145" i="5"/>
  <c r="Q147" i="5"/>
  <c r="G149" i="5"/>
  <c r="Q151" i="5"/>
  <c r="G153" i="5"/>
  <c r="Q155" i="5"/>
  <c r="G157" i="5"/>
  <c r="Q159" i="5"/>
  <c r="G161" i="5"/>
  <c r="Q163" i="5"/>
  <c r="R169" i="5" s="1"/>
  <c r="T169" i="5" s="1"/>
  <c r="G255" i="5"/>
  <c r="G250" i="5"/>
  <c r="Q255" i="5"/>
  <c r="G262" i="5"/>
  <c r="Q264" i="5"/>
  <c r="G272" i="5"/>
  <c r="Q272" i="5"/>
  <c r="G279" i="5"/>
  <c r="G280" i="5"/>
  <c r="G285" i="5"/>
  <c r="G287" i="5"/>
  <c r="G289" i="5"/>
  <c r="G291" i="5"/>
  <c r="G293" i="5"/>
  <c r="G295" i="5"/>
  <c r="G297" i="5"/>
  <c r="G299" i="5"/>
  <c r="G301" i="5"/>
  <c r="G303" i="5"/>
  <c r="G305" i="5"/>
  <c r="G307" i="5"/>
  <c r="Q301" i="5"/>
  <c r="K303" i="5"/>
  <c r="G311" i="5"/>
  <c r="Q305" i="5"/>
  <c r="Q307" i="5"/>
  <c r="D311" i="13"/>
  <c r="Q311" i="5"/>
  <c r="T47" i="6"/>
  <c r="V66" i="6"/>
  <c r="V70" i="6"/>
  <c r="V87" i="6"/>
  <c r="V94" i="6"/>
  <c r="V108" i="6"/>
  <c r="V104" i="6"/>
  <c r="V113" i="6"/>
  <c r="V120" i="6"/>
  <c r="V136" i="6"/>
  <c r="V139" i="6"/>
  <c r="V145" i="6"/>
  <c r="V154" i="6"/>
  <c r="V158" i="6"/>
  <c r="V163" i="6"/>
  <c r="V176" i="6"/>
  <c r="V181" i="6"/>
  <c r="V185" i="6"/>
  <c r="V189" i="6"/>
  <c r="V193" i="6"/>
  <c r="G36" i="5"/>
  <c r="G164" i="5"/>
  <c r="G166" i="5"/>
  <c r="G168" i="5"/>
  <c r="T248" i="5"/>
  <c r="Q253" i="5"/>
  <c r="G260" i="5"/>
  <c r="Q254" i="5"/>
  <c r="G256" i="5"/>
  <c r="G259" i="5"/>
  <c r="Q262" i="5"/>
  <c r="Q263" i="5"/>
  <c r="G265" i="5"/>
  <c r="Q270" i="5"/>
  <c r="Q271" i="5"/>
  <c r="G273" i="5"/>
  <c r="K278" i="5"/>
  <c r="G306" i="5"/>
  <c r="Q300" i="5"/>
  <c r="K302" i="5"/>
  <c r="G310" i="5"/>
  <c r="Q304" i="5"/>
  <c r="K307" i="5"/>
  <c r="Q308" i="5"/>
  <c r="K311" i="5"/>
  <c r="T49" i="6"/>
  <c r="G51" i="6"/>
  <c r="V51" i="6" s="1"/>
  <c r="R189" i="7"/>
  <c r="S190" i="7"/>
  <c r="K277" i="4"/>
  <c r="K281" i="4"/>
  <c r="K283" i="4"/>
  <c r="K285" i="4"/>
  <c r="K287" i="4"/>
  <c r="K289" i="4"/>
  <c r="K291" i="4"/>
  <c r="K293" i="4"/>
  <c r="K295" i="4"/>
  <c r="K297" i="4"/>
  <c r="K299" i="4"/>
  <c r="K301" i="4"/>
  <c r="K303" i="4"/>
  <c r="K305" i="4"/>
  <c r="K307" i="4"/>
  <c r="K309" i="4"/>
  <c r="G35" i="5"/>
  <c r="Q251" i="5"/>
  <c r="G254" i="5"/>
  <c r="Q260" i="5"/>
  <c r="R265" i="5" s="1"/>
  <c r="J261" i="5"/>
  <c r="J262" i="5" s="1"/>
  <c r="J263" i="5" s="1"/>
  <c r="J264" i="5" s="1"/>
  <c r="J265" i="5" s="1"/>
  <c r="J266" i="5" s="1"/>
  <c r="J267" i="5" s="1"/>
  <c r="J268" i="5" s="1"/>
  <c r="J269" i="5" s="1"/>
  <c r="J270" i="5" s="1"/>
  <c r="J271" i="5" s="1"/>
  <c r="J272" i="5" s="1"/>
  <c r="J273" i="5" s="1"/>
  <c r="J274" i="5" s="1"/>
  <c r="J275" i="5" s="1"/>
  <c r="J276" i="5" s="1"/>
  <c r="J277" i="5" s="1"/>
  <c r="J278" i="5" s="1"/>
  <c r="J279" i="5" s="1"/>
  <c r="J280" i="5" s="1"/>
  <c r="J281" i="5" s="1"/>
  <c r="J282" i="5" s="1"/>
  <c r="J283" i="5" s="1"/>
  <c r="J284" i="5" s="1"/>
  <c r="J285" i="5" s="1"/>
  <c r="J286" i="5" s="1"/>
  <c r="J287" i="5" s="1"/>
  <c r="J288" i="5" s="1"/>
  <c r="J289" i="5" s="1"/>
  <c r="J290" i="5" s="1"/>
  <c r="J291" i="5" s="1"/>
  <c r="J292" i="5" s="1"/>
  <c r="J293" i="5" s="1"/>
  <c r="J294" i="5" s="1"/>
  <c r="J295" i="5" s="1"/>
  <c r="J296" i="5" s="1"/>
  <c r="J297" i="5" s="1"/>
  <c r="J298" i="5" s="1"/>
  <c r="J299" i="5" s="1"/>
  <c r="J300" i="5" s="1"/>
  <c r="J301" i="5" s="1"/>
  <c r="J302" i="5" s="1"/>
  <c r="J303" i="5" s="1"/>
  <c r="J304" i="5" s="1"/>
  <c r="J305" i="5" s="1"/>
  <c r="J306" i="5" s="1"/>
  <c r="J307" i="5" s="1"/>
  <c r="J308" i="5" s="1"/>
  <c r="J309" i="5" s="1"/>
  <c r="J310" i="5" s="1"/>
  <c r="J311" i="5" s="1"/>
  <c r="G268" i="5"/>
  <c r="G263" i="5"/>
  <c r="Q268" i="5"/>
  <c r="R273" i="5" s="1"/>
  <c r="G276" i="5"/>
  <c r="G271" i="5"/>
  <c r="Q276" i="5"/>
  <c r="G283" i="5"/>
  <c r="Q277" i="5"/>
  <c r="G300" i="5"/>
  <c r="G302" i="5"/>
  <c r="G304" i="5"/>
  <c r="K301" i="5"/>
  <c r="G309" i="5"/>
  <c r="Q303" i="5"/>
  <c r="K305" i="5"/>
  <c r="K308" i="5"/>
  <c r="Q309" i="5"/>
  <c r="G47" i="6"/>
  <c r="V47" i="6" s="1"/>
  <c r="I43" i="6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I176" i="6" s="1"/>
  <c r="I177" i="6" s="1"/>
  <c r="I178" i="6" s="1"/>
  <c r="I179" i="6" s="1"/>
  <c r="I180" i="6" s="1"/>
  <c r="I181" i="6" s="1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I196" i="6" s="1"/>
  <c r="I197" i="6" s="1"/>
  <c r="I198" i="6" s="1"/>
  <c r="I199" i="6" s="1"/>
  <c r="I200" i="6" s="1"/>
  <c r="I201" i="6" s="1"/>
  <c r="I202" i="6" s="1"/>
  <c r="I203" i="6" s="1"/>
  <c r="I204" i="6" s="1"/>
  <c r="I205" i="6" s="1"/>
  <c r="I206" i="6" s="1"/>
  <c r="I207" i="6" s="1"/>
  <c r="I208" i="6" s="1"/>
  <c r="I209" i="6" s="1"/>
  <c r="I210" i="6" s="1"/>
  <c r="I211" i="6" s="1"/>
  <c r="I212" i="6" s="1"/>
  <c r="I213" i="6" s="1"/>
  <c r="I214" i="6" s="1"/>
  <c r="I215" i="6" s="1"/>
  <c r="I216" i="6" s="1"/>
  <c r="I217" i="6" s="1"/>
  <c r="I218" i="6" s="1"/>
  <c r="I219" i="6" s="1"/>
  <c r="I220" i="6" s="1"/>
  <c r="I221" i="6" s="1"/>
  <c r="I222" i="6" s="1"/>
  <c r="I223" i="6" s="1"/>
  <c r="I224" i="6" s="1"/>
  <c r="I225" i="6" s="1"/>
  <c r="I226" i="6" s="1"/>
  <c r="I227" i="6" s="1"/>
  <c r="I228" i="6" s="1"/>
  <c r="I229" i="6" s="1"/>
  <c r="I230" i="6" s="1"/>
  <c r="I231" i="6" s="1"/>
  <c r="I232" i="6" s="1"/>
  <c r="I233" i="6" s="1"/>
  <c r="I234" i="6" s="1"/>
  <c r="I235" i="6" s="1"/>
  <c r="I236" i="6" s="1"/>
  <c r="I237" i="6" s="1"/>
  <c r="I238" i="6" s="1"/>
  <c r="I239" i="6" s="1"/>
  <c r="I240" i="6" s="1"/>
  <c r="I241" i="6" s="1"/>
  <c r="I242" i="6" s="1"/>
  <c r="I243" i="6" s="1"/>
  <c r="I244" i="6" s="1"/>
  <c r="I245" i="6" s="1"/>
  <c r="I246" i="6" s="1"/>
  <c r="I247" i="6" s="1"/>
  <c r="I248" i="6" s="1"/>
  <c r="I249" i="6" s="1"/>
  <c r="I250" i="6" s="1"/>
  <c r="I251" i="6" s="1"/>
  <c r="I252" i="6" s="1"/>
  <c r="I253" i="6" s="1"/>
  <c r="I254" i="6" s="1"/>
  <c r="I255" i="6" s="1"/>
  <c r="I256" i="6" s="1"/>
  <c r="I257" i="6" s="1"/>
  <c r="I258" i="6" s="1"/>
  <c r="I259" i="6" s="1"/>
  <c r="I260" i="6" s="1"/>
  <c r="I261" i="6" s="1"/>
  <c r="I262" i="6" s="1"/>
  <c r="I263" i="6" s="1"/>
  <c r="I264" i="6" s="1"/>
  <c r="I265" i="6" s="1"/>
  <c r="I266" i="6" s="1"/>
  <c r="I267" i="6" s="1"/>
  <c r="I268" i="6" s="1"/>
  <c r="I269" i="6" s="1"/>
  <c r="I270" i="6" s="1"/>
  <c r="I271" i="6" s="1"/>
  <c r="I272" i="6" s="1"/>
  <c r="I273" i="6" s="1"/>
  <c r="I274" i="6" s="1"/>
  <c r="I275" i="6" s="1"/>
  <c r="I276" i="6" s="1"/>
  <c r="I277" i="6" s="1"/>
  <c r="I278" i="6" s="1"/>
  <c r="I279" i="6" s="1"/>
  <c r="I280" i="6" s="1"/>
  <c r="I281" i="6" s="1"/>
  <c r="I282" i="6" s="1"/>
  <c r="I283" i="6" s="1"/>
  <c r="I284" i="6" s="1"/>
  <c r="I285" i="6" s="1"/>
  <c r="I286" i="6" s="1"/>
  <c r="I287" i="6" s="1"/>
  <c r="I288" i="6" s="1"/>
  <c r="I289" i="6" s="1"/>
  <c r="I290" i="6" s="1"/>
  <c r="I291" i="6" s="1"/>
  <c r="I292" i="6" s="1"/>
  <c r="I293" i="6" s="1"/>
  <c r="I294" i="6" s="1"/>
  <c r="I295" i="6" s="1"/>
  <c r="I296" i="6" s="1"/>
  <c r="I297" i="6" s="1"/>
  <c r="I298" i="6" s="1"/>
  <c r="I299" i="6" s="1"/>
  <c r="I300" i="6" s="1"/>
  <c r="I301" i="6" s="1"/>
  <c r="I302" i="6" s="1"/>
  <c r="I303" i="6" s="1"/>
  <c r="I304" i="6" s="1"/>
  <c r="I305" i="6" s="1"/>
  <c r="I306" i="6" s="1"/>
  <c r="G49" i="6"/>
  <c r="G52" i="6"/>
  <c r="V52" i="6" s="1"/>
  <c r="V96" i="6"/>
  <c r="J165" i="6"/>
  <c r="J166" i="6" s="1"/>
  <c r="J167" i="6" s="1"/>
  <c r="J168" i="6" s="1"/>
  <c r="J169" i="6" s="1"/>
  <c r="J170" i="6" s="1"/>
  <c r="J171" i="6" s="1"/>
  <c r="J172" i="6" s="1"/>
  <c r="J173" i="6" s="1"/>
  <c r="J174" i="6" s="1"/>
  <c r="J175" i="6" s="1"/>
  <c r="J176" i="6" s="1"/>
  <c r="J177" i="6" s="1"/>
  <c r="J178" i="6" s="1"/>
  <c r="J179" i="6" s="1"/>
  <c r="J180" i="6" s="1"/>
  <c r="J181" i="6" s="1"/>
  <c r="J182" i="6" s="1"/>
  <c r="J183" i="6" s="1"/>
  <c r="J184" i="6" s="1"/>
  <c r="J185" i="6" s="1"/>
  <c r="J186" i="6" s="1"/>
  <c r="J187" i="6" s="1"/>
  <c r="J188" i="6" s="1"/>
  <c r="J189" i="6" s="1"/>
  <c r="J190" i="6" s="1"/>
  <c r="J191" i="6" s="1"/>
  <c r="J192" i="6" s="1"/>
  <c r="J193" i="6" s="1"/>
  <c r="J194" i="6" s="1"/>
  <c r="J195" i="6" s="1"/>
  <c r="J196" i="6" s="1"/>
  <c r="J197" i="6" s="1"/>
  <c r="J198" i="6" s="1"/>
  <c r="J199" i="6" s="1"/>
  <c r="J200" i="6" s="1"/>
  <c r="J201" i="6" s="1"/>
  <c r="J202" i="6" s="1"/>
  <c r="J203" i="6" s="1"/>
  <c r="J204" i="6" s="1"/>
  <c r="J205" i="6" s="1"/>
  <c r="J206" i="6" s="1"/>
  <c r="J207" i="6" s="1"/>
  <c r="J208" i="6" s="1"/>
  <c r="J209" i="6" s="1"/>
  <c r="J210" i="6" s="1"/>
  <c r="J211" i="6" s="1"/>
  <c r="J212" i="6" s="1"/>
  <c r="J213" i="6" s="1"/>
  <c r="J214" i="6" s="1"/>
  <c r="J215" i="6" s="1"/>
  <c r="J216" i="6" s="1"/>
  <c r="J217" i="6" s="1"/>
  <c r="J218" i="6" s="1"/>
  <c r="J219" i="6" s="1"/>
  <c r="J220" i="6" s="1"/>
  <c r="J221" i="6" s="1"/>
  <c r="J222" i="6" s="1"/>
  <c r="J223" i="6" s="1"/>
  <c r="J224" i="6" s="1"/>
  <c r="J225" i="6" s="1"/>
  <c r="J226" i="6" s="1"/>
  <c r="J227" i="6" s="1"/>
  <c r="J228" i="6" s="1"/>
  <c r="J229" i="6" s="1"/>
  <c r="J230" i="6" s="1"/>
  <c r="J231" i="6" s="1"/>
  <c r="J232" i="6" s="1"/>
  <c r="J233" i="6" s="1"/>
  <c r="J234" i="6" s="1"/>
  <c r="J235" i="6" s="1"/>
  <c r="J236" i="6" s="1"/>
  <c r="J237" i="6" s="1"/>
  <c r="J238" i="6" s="1"/>
  <c r="J239" i="6" s="1"/>
  <c r="J240" i="6" s="1"/>
  <c r="J241" i="6" s="1"/>
  <c r="J242" i="6" s="1"/>
  <c r="J243" i="6" s="1"/>
  <c r="J244" i="6" s="1"/>
  <c r="J245" i="6" s="1"/>
  <c r="J246" i="6" s="1"/>
  <c r="J247" i="6" s="1"/>
  <c r="J248" i="6" s="1"/>
  <c r="J249" i="6" s="1"/>
  <c r="J250" i="6" s="1"/>
  <c r="J251" i="6" s="1"/>
  <c r="J252" i="6" s="1"/>
  <c r="J253" i="6" s="1"/>
  <c r="J254" i="6" s="1"/>
  <c r="J255" i="6" s="1"/>
  <c r="J256" i="6" s="1"/>
  <c r="J257" i="6" s="1"/>
  <c r="J258" i="6" s="1"/>
  <c r="J259" i="6" s="1"/>
  <c r="J260" i="6" s="1"/>
  <c r="J261" i="6" s="1"/>
  <c r="J262" i="6" s="1"/>
  <c r="J263" i="6" s="1"/>
  <c r="J264" i="6" s="1"/>
  <c r="J265" i="6" s="1"/>
  <c r="J266" i="6" s="1"/>
  <c r="J267" i="6" s="1"/>
  <c r="J268" i="6" s="1"/>
  <c r="J269" i="6" s="1"/>
  <c r="J270" i="6" s="1"/>
  <c r="J271" i="6" s="1"/>
  <c r="J272" i="6" s="1"/>
  <c r="J273" i="6" s="1"/>
  <c r="J274" i="6" s="1"/>
  <c r="J275" i="6" s="1"/>
  <c r="J276" i="6" s="1"/>
  <c r="J277" i="6" s="1"/>
  <c r="J278" i="6" s="1"/>
  <c r="J279" i="6" s="1"/>
  <c r="J280" i="6" s="1"/>
  <c r="J281" i="6" s="1"/>
  <c r="J282" i="6" s="1"/>
  <c r="J283" i="6" s="1"/>
  <c r="J284" i="6" s="1"/>
  <c r="J285" i="6" s="1"/>
  <c r="J286" i="6" s="1"/>
  <c r="J287" i="6" s="1"/>
  <c r="J288" i="6" s="1"/>
  <c r="J289" i="6" s="1"/>
  <c r="J290" i="6" s="1"/>
  <c r="J291" i="6" s="1"/>
  <c r="J292" i="6" s="1"/>
  <c r="J293" i="6" s="1"/>
  <c r="J294" i="6" s="1"/>
  <c r="J295" i="6" s="1"/>
  <c r="J296" i="6" s="1"/>
  <c r="J297" i="6" s="1"/>
  <c r="J298" i="6" s="1"/>
  <c r="J299" i="6" s="1"/>
  <c r="J300" i="6" s="1"/>
  <c r="J301" i="6" s="1"/>
  <c r="J302" i="6" s="1"/>
  <c r="J303" i="6" s="1"/>
  <c r="J304" i="6" s="1"/>
  <c r="J305" i="6" s="1"/>
  <c r="J306" i="6" s="1"/>
  <c r="V300" i="6"/>
  <c r="T29" i="7"/>
  <c r="Q30" i="7"/>
  <c r="X89" i="7"/>
  <c r="Q31" i="5"/>
  <c r="G32" i="5"/>
  <c r="Q36" i="5"/>
  <c r="Q40" i="5"/>
  <c r="R46" i="5" s="1"/>
  <c r="T46" i="5" s="1"/>
  <c r="Q44" i="5"/>
  <c r="R50" i="5" s="1"/>
  <c r="T50" i="5" s="1"/>
  <c r="Q48" i="5"/>
  <c r="Q52" i="5"/>
  <c r="Q56" i="5"/>
  <c r="R62" i="5" s="1"/>
  <c r="T62" i="5" s="1"/>
  <c r="Q60" i="5"/>
  <c r="R66" i="5" s="1"/>
  <c r="T66" i="5" s="1"/>
  <c r="Q64" i="5"/>
  <c r="Q68" i="5"/>
  <c r="Q72" i="5"/>
  <c r="R78" i="5" s="1"/>
  <c r="T78" i="5" s="1"/>
  <c r="Q76" i="5"/>
  <c r="R82" i="5" s="1"/>
  <c r="T82" i="5" s="1"/>
  <c r="Q80" i="5"/>
  <c r="Q84" i="5"/>
  <c r="Q88" i="5"/>
  <c r="R94" i="5" s="1"/>
  <c r="T94" i="5" s="1"/>
  <c r="Q92" i="5"/>
  <c r="R98" i="5" s="1"/>
  <c r="T98" i="5" s="1"/>
  <c r="Q96" i="5"/>
  <c r="Q100" i="5"/>
  <c r="Q104" i="5"/>
  <c r="R110" i="5" s="1"/>
  <c r="T110" i="5" s="1"/>
  <c r="Q108" i="5"/>
  <c r="R114" i="5" s="1"/>
  <c r="T114" i="5" s="1"/>
  <c r="Q112" i="5"/>
  <c r="Q116" i="5"/>
  <c r="Q120" i="5"/>
  <c r="R126" i="5" s="1"/>
  <c r="T126" i="5" s="1"/>
  <c r="Q124" i="5"/>
  <c r="R130" i="5" s="1"/>
  <c r="T130" i="5" s="1"/>
  <c r="Q128" i="5"/>
  <c r="Q132" i="5"/>
  <c r="Q136" i="5"/>
  <c r="R142" i="5" s="1"/>
  <c r="T142" i="5" s="1"/>
  <c r="Q140" i="5"/>
  <c r="R146" i="5" s="1"/>
  <c r="T146" i="5" s="1"/>
  <c r="Q144" i="5"/>
  <c r="Q148" i="5"/>
  <c r="Q152" i="5"/>
  <c r="R158" i="5" s="1"/>
  <c r="T158" i="5" s="1"/>
  <c r="Q156" i="5"/>
  <c r="R162" i="5" s="1"/>
  <c r="T162" i="5" s="1"/>
  <c r="Q249" i="5"/>
  <c r="R250" i="5" s="1"/>
  <c r="G257" i="5"/>
  <c r="Q257" i="5"/>
  <c r="G264" i="5"/>
  <c r="Q258" i="5"/>
  <c r="G266" i="5"/>
  <c r="Q266" i="5"/>
  <c r="R272" i="5" s="1"/>
  <c r="G274" i="5"/>
  <c r="G269" i="5"/>
  <c r="Q274" i="5"/>
  <c r="R279" i="5" s="1"/>
  <c r="G281" i="5"/>
  <c r="G282" i="5"/>
  <c r="G277" i="5"/>
  <c r="K279" i="5"/>
  <c r="Q280" i="5"/>
  <c r="K281" i="5"/>
  <c r="Q282" i="5"/>
  <c r="K283" i="5"/>
  <c r="Q284" i="5"/>
  <c r="K285" i="5"/>
  <c r="Q286" i="5"/>
  <c r="K287" i="5"/>
  <c r="Q288" i="5"/>
  <c r="K289" i="5"/>
  <c r="Q290" i="5"/>
  <c r="K291" i="5"/>
  <c r="Q292" i="5"/>
  <c r="K293" i="5"/>
  <c r="Q294" i="5"/>
  <c r="K295" i="5"/>
  <c r="Q296" i="5"/>
  <c r="S301" i="5" s="1"/>
  <c r="K297" i="5"/>
  <c r="Q298" i="5"/>
  <c r="K299" i="5"/>
  <c r="K300" i="5"/>
  <c r="G308" i="5"/>
  <c r="Q302" i="5"/>
  <c r="K304" i="5"/>
  <c r="Q306" i="5"/>
  <c r="K309" i="5"/>
  <c r="Q310" i="5"/>
  <c r="G48" i="6"/>
  <c r="V48" i="6" s="1"/>
  <c r="T48" i="6"/>
  <c r="G53" i="6"/>
  <c r="V53" i="6" s="1"/>
  <c r="V65" i="6"/>
  <c r="V69" i="6"/>
  <c r="V138" i="6"/>
  <c r="V187" i="6"/>
  <c r="V203" i="6"/>
  <c r="V207" i="6"/>
  <c r="V210" i="6"/>
  <c r="V214" i="6"/>
  <c r="V217" i="6"/>
  <c r="V221" i="6"/>
  <c r="V224" i="6"/>
  <c r="V228" i="6"/>
  <c r="V231" i="6"/>
  <c r="V235" i="6"/>
  <c r="V238" i="6"/>
  <c r="V242" i="6"/>
  <c r="V245" i="6"/>
  <c r="V249" i="6"/>
  <c r="V252" i="6"/>
  <c r="V256" i="6"/>
  <c r="V259" i="6"/>
  <c r="V263" i="6"/>
  <c r="V266" i="6"/>
  <c r="V270" i="6"/>
  <c r="V273" i="6"/>
  <c r="V289" i="6"/>
  <c r="G72" i="6"/>
  <c r="V72" i="6" s="1"/>
  <c r="G73" i="6"/>
  <c r="V73" i="6" s="1"/>
  <c r="G74" i="6"/>
  <c r="V74" i="6" s="1"/>
  <c r="G75" i="6"/>
  <c r="V75" i="6" s="1"/>
  <c r="G76" i="6"/>
  <c r="V76" i="6" s="1"/>
  <c r="G77" i="6"/>
  <c r="T97" i="6"/>
  <c r="G98" i="6"/>
  <c r="V98" i="6" s="1"/>
  <c r="G99" i="6"/>
  <c r="V99" i="6" s="1"/>
  <c r="G100" i="6"/>
  <c r="V100" i="6" s="1"/>
  <c r="G101" i="6"/>
  <c r="V101" i="6" s="1"/>
  <c r="G102" i="6"/>
  <c r="V102" i="6" s="1"/>
  <c r="G103" i="6"/>
  <c r="V103" i="6" s="1"/>
  <c r="T125" i="6"/>
  <c r="V125" i="6" s="1"/>
  <c r="G126" i="6"/>
  <c r="V126" i="6" s="1"/>
  <c r="T126" i="6"/>
  <c r="G127" i="6"/>
  <c r="V127" i="6" s="1"/>
  <c r="G128" i="6"/>
  <c r="V128" i="6" s="1"/>
  <c r="G129" i="6"/>
  <c r="V129" i="6" s="1"/>
  <c r="G130" i="6"/>
  <c r="V130" i="6" s="1"/>
  <c r="G131" i="6"/>
  <c r="V131" i="6" s="1"/>
  <c r="T146" i="6"/>
  <c r="V146" i="6" s="1"/>
  <c r="G147" i="6"/>
  <c r="V147" i="6" s="1"/>
  <c r="T147" i="6"/>
  <c r="G148" i="6"/>
  <c r="V148" i="6" s="1"/>
  <c r="G149" i="6"/>
  <c r="V149" i="6" s="1"/>
  <c r="G150" i="6"/>
  <c r="V150" i="6" s="1"/>
  <c r="G151" i="6"/>
  <c r="V151" i="6" s="1"/>
  <c r="G152" i="6"/>
  <c r="V152" i="6" s="1"/>
  <c r="G167" i="6"/>
  <c r="V167" i="6" s="1"/>
  <c r="G169" i="6"/>
  <c r="V169" i="6" s="1"/>
  <c r="G171" i="6"/>
  <c r="V171" i="6" s="1"/>
  <c r="G182" i="6"/>
  <c r="V182" i="6" s="1"/>
  <c r="G184" i="6"/>
  <c r="V184" i="6" s="1"/>
  <c r="G186" i="6"/>
  <c r="V186" i="6" s="1"/>
  <c r="T188" i="6"/>
  <c r="V188" i="6" s="1"/>
  <c r="T197" i="6"/>
  <c r="G199" i="6"/>
  <c r="T201" i="6"/>
  <c r="T204" i="6"/>
  <c r="G206" i="6"/>
  <c r="T208" i="6"/>
  <c r="T211" i="6"/>
  <c r="G213" i="6"/>
  <c r="T215" i="6"/>
  <c r="T218" i="6"/>
  <c r="G220" i="6"/>
  <c r="T222" i="6"/>
  <c r="T225" i="6"/>
  <c r="G227" i="6"/>
  <c r="T229" i="6"/>
  <c r="T232" i="6"/>
  <c r="G234" i="6"/>
  <c r="T236" i="6"/>
  <c r="T239" i="6"/>
  <c r="G241" i="6"/>
  <c r="T243" i="6"/>
  <c r="T246" i="6"/>
  <c r="G248" i="6"/>
  <c r="T250" i="6"/>
  <c r="T253" i="6"/>
  <c r="G255" i="6"/>
  <c r="T257" i="6"/>
  <c r="T260" i="6"/>
  <c r="G262" i="6"/>
  <c r="T264" i="6"/>
  <c r="T267" i="6"/>
  <c r="G269" i="6"/>
  <c r="T271" i="6"/>
  <c r="T274" i="6"/>
  <c r="G276" i="6"/>
  <c r="G278" i="6"/>
  <c r="U278" i="6"/>
  <c r="K279" i="6"/>
  <c r="U279" i="6"/>
  <c r="K280" i="6"/>
  <c r="G283" i="6"/>
  <c r="V283" i="6" s="1"/>
  <c r="U283" i="6"/>
  <c r="K284" i="6"/>
  <c r="T284" i="6"/>
  <c r="V284" i="6" s="1"/>
  <c r="G288" i="6"/>
  <c r="V288" i="6" s="1"/>
  <c r="U288" i="6"/>
  <c r="K289" i="6"/>
  <c r="T289" i="6"/>
  <c r="G292" i="6"/>
  <c r="U292" i="6"/>
  <c r="K293" i="6"/>
  <c r="U293" i="6"/>
  <c r="K294" i="6"/>
  <c r="T294" i="6"/>
  <c r="V294" i="6" s="1"/>
  <c r="G297" i="6"/>
  <c r="V297" i="6" s="1"/>
  <c r="U297" i="6"/>
  <c r="K298" i="6"/>
  <c r="T298" i="6"/>
  <c r="V298" i="6" s="1"/>
  <c r="G302" i="6"/>
  <c r="V302" i="6" s="1"/>
  <c r="U302" i="6"/>
  <c r="K303" i="6"/>
  <c r="T303" i="6"/>
  <c r="V303" i="6" s="1"/>
  <c r="G306" i="6"/>
  <c r="V306" i="6" s="1"/>
  <c r="G31" i="7"/>
  <c r="X31" i="7" s="1"/>
  <c r="V32" i="7"/>
  <c r="X32" i="7" s="1"/>
  <c r="G33" i="7"/>
  <c r="V33" i="7"/>
  <c r="G34" i="7"/>
  <c r="X34" i="7" s="1"/>
  <c r="V34" i="7"/>
  <c r="V40" i="7"/>
  <c r="G41" i="7"/>
  <c r="V41" i="7"/>
  <c r="G42" i="7"/>
  <c r="X42" i="7" s="1"/>
  <c r="V42" i="7"/>
  <c r="V48" i="7"/>
  <c r="G49" i="7"/>
  <c r="X49" i="7" s="1"/>
  <c r="V49" i="7"/>
  <c r="G50" i="7"/>
  <c r="V50" i="7"/>
  <c r="V52" i="7"/>
  <c r="G90" i="7"/>
  <c r="X90" i="7" s="1"/>
  <c r="T42" i="6"/>
  <c r="G43" i="6"/>
  <c r="V43" i="6" s="1"/>
  <c r="T43" i="6"/>
  <c r="G44" i="6"/>
  <c r="T44" i="6"/>
  <c r="G45" i="6"/>
  <c r="V45" i="6" s="1"/>
  <c r="T45" i="6"/>
  <c r="G46" i="6"/>
  <c r="T46" i="6"/>
  <c r="T90" i="6"/>
  <c r="V90" i="6" s="1"/>
  <c r="G97" i="6"/>
  <c r="T140" i="6"/>
  <c r="V140" i="6" s="1"/>
  <c r="G141" i="6"/>
  <c r="V141" i="6" s="1"/>
  <c r="T141" i="6"/>
  <c r="J164" i="6"/>
  <c r="T173" i="6"/>
  <c r="V173" i="6" s="1"/>
  <c r="G195" i="6"/>
  <c r="V195" i="6" s="1"/>
  <c r="K281" i="6"/>
  <c r="T281" i="6"/>
  <c r="U284" i="6"/>
  <c r="K285" i="6"/>
  <c r="T285" i="6"/>
  <c r="U289" i="6"/>
  <c r="K290" i="6"/>
  <c r="U294" i="6"/>
  <c r="K295" i="6"/>
  <c r="U298" i="6"/>
  <c r="K299" i="6"/>
  <c r="T299" i="6"/>
  <c r="U303" i="6"/>
  <c r="K304" i="6"/>
  <c r="G28" i="7"/>
  <c r="X28" i="7" s="1"/>
  <c r="V31" i="7"/>
  <c r="V43" i="7"/>
  <c r="X43" i="7" s="1"/>
  <c r="G44" i="7"/>
  <c r="X44" i="7" s="1"/>
  <c r="V51" i="7"/>
  <c r="G52" i="7"/>
  <c r="V89" i="7"/>
  <c r="G41" i="6"/>
  <c r="V41" i="6" s="1"/>
  <c r="G42" i="6"/>
  <c r="T84" i="6"/>
  <c r="V84" i="6" s="1"/>
  <c r="T111" i="6"/>
  <c r="V111" i="6" s="1"/>
  <c r="T160" i="6"/>
  <c r="V160" i="6" s="1"/>
  <c r="G168" i="6"/>
  <c r="G197" i="6"/>
  <c r="V197" i="6" s="1"/>
  <c r="T199" i="6"/>
  <c r="G201" i="6"/>
  <c r="T202" i="6"/>
  <c r="V202" i="6" s="1"/>
  <c r="G204" i="6"/>
  <c r="V204" i="6" s="1"/>
  <c r="T206" i="6"/>
  <c r="G208" i="6"/>
  <c r="G211" i="6"/>
  <c r="T213" i="6"/>
  <c r="G215" i="6"/>
  <c r="V215" i="6" s="1"/>
  <c r="G218" i="6"/>
  <c r="T220" i="6"/>
  <c r="G222" i="6"/>
  <c r="V222" i="6" s="1"/>
  <c r="G225" i="6"/>
  <c r="V225" i="6" s="1"/>
  <c r="T227" i="6"/>
  <c r="G229" i="6"/>
  <c r="G232" i="6"/>
  <c r="V232" i="6" s="1"/>
  <c r="T234" i="6"/>
  <c r="G236" i="6"/>
  <c r="G239" i="6"/>
  <c r="T241" i="6"/>
  <c r="G243" i="6"/>
  <c r="V243" i="6" s="1"/>
  <c r="G246" i="6"/>
  <c r="T248" i="6"/>
  <c r="G250" i="6"/>
  <c r="V250" i="6" s="1"/>
  <c r="G253" i="6"/>
  <c r="V253" i="6" s="1"/>
  <c r="T255" i="6"/>
  <c r="G257" i="6"/>
  <c r="G260" i="6"/>
  <c r="V260" i="6" s="1"/>
  <c r="T262" i="6"/>
  <c r="G264" i="6"/>
  <c r="G267" i="6"/>
  <c r="T269" i="6"/>
  <c r="G271" i="6"/>
  <c r="V271" i="6" s="1"/>
  <c r="G274" i="6"/>
  <c r="T276" i="6"/>
  <c r="K277" i="6"/>
  <c r="T277" i="6"/>
  <c r="G281" i="6"/>
  <c r="V281" i="6" s="1"/>
  <c r="K282" i="6"/>
  <c r="T282" i="6"/>
  <c r="V282" i="6" s="1"/>
  <c r="G285" i="6"/>
  <c r="V285" i="6" s="1"/>
  <c r="U285" i="6"/>
  <c r="K286" i="6"/>
  <c r="U286" i="6"/>
  <c r="K287" i="6"/>
  <c r="T287" i="6"/>
  <c r="G290" i="6"/>
  <c r="V290" i="6" s="1"/>
  <c r="U290" i="6"/>
  <c r="K291" i="6"/>
  <c r="T291" i="6"/>
  <c r="G295" i="6"/>
  <c r="V295" i="6" s="1"/>
  <c r="U295" i="6"/>
  <c r="K296" i="6"/>
  <c r="T296" i="6"/>
  <c r="G299" i="6"/>
  <c r="U299" i="6"/>
  <c r="K300" i="6"/>
  <c r="U300" i="6"/>
  <c r="K301" i="6"/>
  <c r="T301" i="6"/>
  <c r="G304" i="6"/>
  <c r="V304" i="6" s="1"/>
  <c r="U304" i="6"/>
  <c r="K305" i="6"/>
  <c r="T305" i="6"/>
  <c r="G29" i="7"/>
  <c r="V35" i="7"/>
  <c r="V36" i="7"/>
  <c r="X36" i="7" s="1"/>
  <c r="G37" i="7"/>
  <c r="X37" i="7" s="1"/>
  <c r="V44" i="7"/>
  <c r="G45" i="7"/>
  <c r="X45" i="7" s="1"/>
  <c r="G88" i="7"/>
  <c r="X88" i="7" s="1"/>
  <c r="G92" i="7"/>
  <c r="X92" i="7" s="1"/>
  <c r="T55" i="6"/>
  <c r="V55" i="6" s="1"/>
  <c r="T61" i="6"/>
  <c r="V61" i="6" s="1"/>
  <c r="T77" i="6"/>
  <c r="T166" i="6"/>
  <c r="V166" i="6" s="1"/>
  <c r="T168" i="6"/>
  <c r="G277" i="6"/>
  <c r="T278" i="6"/>
  <c r="U282" i="6"/>
  <c r="G287" i="6"/>
  <c r="V287" i="6" s="1"/>
  <c r="G291" i="6"/>
  <c r="V291" i="6" s="1"/>
  <c r="T292" i="6"/>
  <c r="G296" i="6"/>
  <c r="V296" i="6" s="1"/>
  <c r="G301" i="6"/>
  <c r="G305" i="6"/>
  <c r="V29" i="7"/>
  <c r="G30" i="7"/>
  <c r="X30" i="7" s="1"/>
  <c r="V39" i="7"/>
  <c r="X39" i="7" s="1"/>
  <c r="G40" i="7"/>
  <c r="X40" i="7" s="1"/>
  <c r="G35" i="7"/>
  <c r="V47" i="7"/>
  <c r="X47" i="7" s="1"/>
  <c r="G48" i="7"/>
  <c r="G54" i="7"/>
  <c r="X54" i="7" s="1"/>
  <c r="G56" i="7"/>
  <c r="X56" i="7" s="1"/>
  <c r="G51" i="7"/>
  <c r="G55" i="7"/>
  <c r="X55" i="7" s="1"/>
  <c r="G57" i="7"/>
  <c r="X57" i="7" s="1"/>
  <c r="G59" i="7"/>
  <c r="X59" i="7" s="1"/>
  <c r="G61" i="7"/>
  <c r="X61" i="7" s="1"/>
  <c r="G63" i="7"/>
  <c r="X63" i="7" s="1"/>
  <c r="G65" i="7"/>
  <c r="X65" i="7" s="1"/>
  <c r="G67" i="7"/>
  <c r="X67" i="7" s="1"/>
  <c r="G69" i="7"/>
  <c r="X69" i="7" s="1"/>
  <c r="G71" i="7"/>
  <c r="X71" i="7" s="1"/>
  <c r="G73" i="7"/>
  <c r="X73" i="7" s="1"/>
  <c r="G75" i="7"/>
  <c r="X75" i="7" s="1"/>
  <c r="G77" i="7"/>
  <c r="X77" i="7" s="1"/>
  <c r="G79" i="7"/>
  <c r="X79" i="7" s="1"/>
  <c r="G81" i="7"/>
  <c r="X81" i="7" s="1"/>
  <c r="G83" i="7"/>
  <c r="X83" i="7" s="1"/>
  <c r="G85" i="7"/>
  <c r="X85" i="7" s="1"/>
  <c r="J165" i="7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J266" i="7" s="1"/>
  <c r="J267" i="7" s="1"/>
  <c r="J268" i="7" s="1"/>
  <c r="J269" i="7" s="1"/>
  <c r="J270" i="7" s="1"/>
  <c r="J271" i="7" s="1"/>
  <c r="J272" i="7" s="1"/>
  <c r="J273" i="7" s="1"/>
  <c r="J274" i="7" s="1"/>
  <c r="J275" i="7" s="1"/>
  <c r="J276" i="7" s="1"/>
  <c r="J277" i="7" s="1"/>
  <c r="J278" i="7" s="1"/>
  <c r="J279" i="7" s="1"/>
  <c r="J280" i="7" s="1"/>
  <c r="J281" i="7" s="1"/>
  <c r="J282" i="7" s="1"/>
  <c r="J283" i="7" s="1"/>
  <c r="J284" i="7" s="1"/>
  <c r="J285" i="7" s="1"/>
  <c r="J286" i="7" s="1"/>
  <c r="J287" i="7" s="1"/>
  <c r="J288" i="7" s="1"/>
  <c r="J289" i="7" s="1"/>
  <c r="J290" i="7" s="1"/>
  <c r="J291" i="7" s="1"/>
  <c r="J292" i="7" s="1"/>
  <c r="J293" i="7" s="1"/>
  <c r="J294" i="7" s="1"/>
  <c r="J295" i="7" s="1"/>
  <c r="J296" i="7" s="1"/>
  <c r="J297" i="7" s="1"/>
  <c r="J298" i="7" s="1"/>
  <c r="J299" i="7" s="1"/>
  <c r="J300" i="7" s="1"/>
  <c r="J301" i="7" s="1"/>
  <c r="J302" i="7" s="1"/>
  <c r="J303" i="7" s="1"/>
  <c r="J304" i="7" s="1"/>
  <c r="J305" i="7" s="1"/>
  <c r="J306" i="7" s="1"/>
  <c r="X248" i="7"/>
  <c r="X250" i="7"/>
  <c r="X253" i="7"/>
  <c r="V251" i="7"/>
  <c r="X251" i="7" s="1"/>
  <c r="G252" i="7"/>
  <c r="X252" i="7" s="1"/>
  <c r="V255" i="7"/>
  <c r="G256" i="7"/>
  <c r="X256" i="7" s="1"/>
  <c r="V259" i="7"/>
  <c r="G260" i="7"/>
  <c r="X260" i="7" s="1"/>
  <c r="V263" i="7"/>
  <c r="G264" i="7"/>
  <c r="X264" i="7" s="1"/>
  <c r="V267" i="7"/>
  <c r="G268" i="7"/>
  <c r="X268" i="7" s="1"/>
  <c r="V271" i="7"/>
  <c r="G272" i="7"/>
  <c r="X272" i="7" s="1"/>
  <c r="V275" i="7"/>
  <c r="G276" i="7"/>
  <c r="X276" i="7" s="1"/>
  <c r="O42" i="8"/>
  <c r="O108" i="8"/>
  <c r="O106" i="8"/>
  <c r="O116" i="8"/>
  <c r="O114" i="8"/>
  <c r="O124" i="8"/>
  <c r="O122" i="8"/>
  <c r="O132" i="8"/>
  <c r="O130" i="8"/>
  <c r="O140" i="8"/>
  <c r="O138" i="8"/>
  <c r="O148" i="8"/>
  <c r="O146" i="8"/>
  <c r="O156" i="8"/>
  <c r="O154" i="8"/>
  <c r="O164" i="8"/>
  <c r="O162" i="8"/>
  <c r="G45" i="9"/>
  <c r="G46" i="9"/>
  <c r="S58" i="9"/>
  <c r="S56" i="9"/>
  <c r="S57" i="9"/>
  <c r="S68" i="9"/>
  <c r="S77" i="9"/>
  <c r="S75" i="9"/>
  <c r="S78" i="9"/>
  <c r="S76" i="9"/>
  <c r="G164" i="7"/>
  <c r="X164" i="7" s="1"/>
  <c r="G166" i="7"/>
  <c r="X166" i="7" s="1"/>
  <c r="G168" i="7"/>
  <c r="X168" i="7" s="1"/>
  <c r="G170" i="7"/>
  <c r="X170" i="7" s="1"/>
  <c r="G171" i="7"/>
  <c r="X171" i="7" s="1"/>
  <c r="G172" i="7"/>
  <c r="X172" i="7" s="1"/>
  <c r="G173" i="7"/>
  <c r="X173" i="7" s="1"/>
  <c r="G174" i="7"/>
  <c r="X174" i="7" s="1"/>
  <c r="G175" i="7"/>
  <c r="X175" i="7" s="1"/>
  <c r="G176" i="7"/>
  <c r="X176" i="7" s="1"/>
  <c r="G177" i="7"/>
  <c r="X177" i="7" s="1"/>
  <c r="G178" i="7"/>
  <c r="X178" i="7" s="1"/>
  <c r="G179" i="7"/>
  <c r="X179" i="7" s="1"/>
  <c r="G180" i="7"/>
  <c r="X180" i="7" s="1"/>
  <c r="G181" i="7"/>
  <c r="X181" i="7" s="1"/>
  <c r="G182" i="7"/>
  <c r="X182" i="7" s="1"/>
  <c r="G183" i="7"/>
  <c r="X183" i="7" s="1"/>
  <c r="G184" i="7"/>
  <c r="X184" i="7" s="1"/>
  <c r="G185" i="7"/>
  <c r="X185" i="7" s="1"/>
  <c r="G186" i="7"/>
  <c r="X186" i="7" s="1"/>
  <c r="G187" i="7"/>
  <c r="X187" i="7" s="1"/>
  <c r="G188" i="7"/>
  <c r="X188" i="7" s="1"/>
  <c r="G189" i="7"/>
  <c r="X189" i="7" s="1"/>
  <c r="G191" i="7"/>
  <c r="X191" i="7" s="1"/>
  <c r="G193" i="7"/>
  <c r="X193" i="7" s="1"/>
  <c r="G195" i="7"/>
  <c r="X195" i="7" s="1"/>
  <c r="G197" i="7"/>
  <c r="X197" i="7" s="1"/>
  <c r="G199" i="7"/>
  <c r="X199" i="7" s="1"/>
  <c r="G201" i="7"/>
  <c r="X201" i="7" s="1"/>
  <c r="G203" i="7"/>
  <c r="X203" i="7" s="1"/>
  <c r="G205" i="7"/>
  <c r="X205" i="7" s="1"/>
  <c r="G207" i="7"/>
  <c r="X207" i="7" s="1"/>
  <c r="G209" i="7"/>
  <c r="X209" i="7" s="1"/>
  <c r="G211" i="7"/>
  <c r="X211" i="7" s="1"/>
  <c r="G213" i="7"/>
  <c r="X213" i="7" s="1"/>
  <c r="G215" i="7"/>
  <c r="X215" i="7" s="1"/>
  <c r="G217" i="7"/>
  <c r="X217" i="7" s="1"/>
  <c r="G219" i="7"/>
  <c r="X219" i="7" s="1"/>
  <c r="G221" i="7"/>
  <c r="X221" i="7" s="1"/>
  <c r="G223" i="7"/>
  <c r="X223" i="7" s="1"/>
  <c r="G225" i="7"/>
  <c r="X225" i="7" s="1"/>
  <c r="G227" i="7"/>
  <c r="X227" i="7" s="1"/>
  <c r="G229" i="7"/>
  <c r="X229" i="7" s="1"/>
  <c r="G231" i="7"/>
  <c r="X231" i="7" s="1"/>
  <c r="G233" i="7"/>
  <c r="X233" i="7" s="1"/>
  <c r="G235" i="7"/>
  <c r="X235" i="7" s="1"/>
  <c r="G237" i="7"/>
  <c r="X237" i="7" s="1"/>
  <c r="G239" i="7"/>
  <c r="X239" i="7" s="1"/>
  <c r="G241" i="7"/>
  <c r="X241" i="7" s="1"/>
  <c r="G243" i="7"/>
  <c r="X243" i="7" s="1"/>
  <c r="G245" i="7"/>
  <c r="X245" i="7" s="1"/>
  <c r="G247" i="7"/>
  <c r="X247" i="7" s="1"/>
  <c r="V254" i="7"/>
  <c r="X254" i="7" s="1"/>
  <c r="V258" i="7"/>
  <c r="V262" i="7"/>
  <c r="V266" i="7"/>
  <c r="V270" i="7"/>
  <c r="G280" i="7"/>
  <c r="V274" i="7"/>
  <c r="K277" i="7"/>
  <c r="K278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O37" i="8"/>
  <c r="P283" i="8"/>
  <c r="O281" i="8"/>
  <c r="P287" i="8"/>
  <c r="P285" i="8"/>
  <c r="O283" i="8"/>
  <c r="O285" i="8"/>
  <c r="O287" i="8"/>
  <c r="G39" i="9"/>
  <c r="G37" i="9"/>
  <c r="G35" i="9"/>
  <c r="I34" i="9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I84" i="9" s="1"/>
  <c r="I85" i="9" s="1"/>
  <c r="I86" i="9" s="1"/>
  <c r="I87" i="9" s="1"/>
  <c r="I88" i="9" s="1"/>
  <c r="I89" i="9" s="1"/>
  <c r="I90" i="9" s="1"/>
  <c r="I91" i="9" s="1"/>
  <c r="I92" i="9" s="1"/>
  <c r="I93" i="9" s="1"/>
  <c r="I94" i="9" s="1"/>
  <c r="I95" i="9" s="1"/>
  <c r="I96" i="9" s="1"/>
  <c r="I97" i="9" s="1"/>
  <c r="I98" i="9" s="1"/>
  <c r="I99" i="9" s="1"/>
  <c r="I100" i="9" s="1"/>
  <c r="I101" i="9" s="1"/>
  <c r="I102" i="9" s="1"/>
  <c r="I103" i="9" s="1"/>
  <c r="I104" i="9" s="1"/>
  <c r="I105" i="9" s="1"/>
  <c r="I106" i="9" s="1"/>
  <c r="I107" i="9" s="1"/>
  <c r="I108" i="9" s="1"/>
  <c r="I109" i="9" s="1"/>
  <c r="I110" i="9" s="1"/>
  <c r="I111" i="9" s="1"/>
  <c r="I112" i="9" s="1"/>
  <c r="I113" i="9" s="1"/>
  <c r="I114" i="9" s="1"/>
  <c r="I115" i="9" s="1"/>
  <c r="I116" i="9" s="1"/>
  <c r="I117" i="9" s="1"/>
  <c r="I118" i="9" s="1"/>
  <c r="I119" i="9" s="1"/>
  <c r="I120" i="9" s="1"/>
  <c r="I121" i="9" s="1"/>
  <c r="I122" i="9" s="1"/>
  <c r="I123" i="9" s="1"/>
  <c r="I124" i="9" s="1"/>
  <c r="I125" i="9" s="1"/>
  <c r="I126" i="9" s="1"/>
  <c r="I127" i="9" s="1"/>
  <c r="I128" i="9" s="1"/>
  <c r="I129" i="9" s="1"/>
  <c r="I130" i="9" s="1"/>
  <c r="I131" i="9" s="1"/>
  <c r="I132" i="9" s="1"/>
  <c r="I133" i="9" s="1"/>
  <c r="I134" i="9" s="1"/>
  <c r="I135" i="9" s="1"/>
  <c r="I136" i="9" s="1"/>
  <c r="I137" i="9" s="1"/>
  <c r="I138" i="9" s="1"/>
  <c r="I139" i="9" s="1"/>
  <c r="I140" i="9" s="1"/>
  <c r="I141" i="9" s="1"/>
  <c r="I142" i="9" s="1"/>
  <c r="I143" i="9" s="1"/>
  <c r="I144" i="9" s="1"/>
  <c r="I145" i="9" s="1"/>
  <c r="I146" i="9" s="1"/>
  <c r="I147" i="9" s="1"/>
  <c r="I148" i="9" s="1"/>
  <c r="I149" i="9" s="1"/>
  <c r="I150" i="9" s="1"/>
  <c r="I151" i="9" s="1"/>
  <c r="I152" i="9" s="1"/>
  <c r="I153" i="9" s="1"/>
  <c r="I154" i="9" s="1"/>
  <c r="I155" i="9" s="1"/>
  <c r="I156" i="9" s="1"/>
  <c r="I157" i="9" s="1"/>
  <c r="I158" i="9" s="1"/>
  <c r="I159" i="9" s="1"/>
  <c r="I160" i="9" s="1"/>
  <c r="I161" i="9" s="1"/>
  <c r="I162" i="9" s="1"/>
  <c r="I163" i="9" s="1"/>
  <c r="I164" i="9" s="1"/>
  <c r="I165" i="9" s="1"/>
  <c r="I166" i="9" s="1"/>
  <c r="I167" i="9" s="1"/>
  <c r="I168" i="9" s="1"/>
  <c r="I169" i="9" s="1"/>
  <c r="I170" i="9" s="1"/>
  <c r="I171" i="9" s="1"/>
  <c r="I172" i="9" s="1"/>
  <c r="I173" i="9" s="1"/>
  <c r="I174" i="9" s="1"/>
  <c r="I175" i="9" s="1"/>
  <c r="I176" i="9" s="1"/>
  <c r="I177" i="9" s="1"/>
  <c r="I178" i="9" s="1"/>
  <c r="I179" i="9" s="1"/>
  <c r="I180" i="9" s="1"/>
  <c r="I181" i="9" s="1"/>
  <c r="I182" i="9" s="1"/>
  <c r="I183" i="9" s="1"/>
  <c r="I184" i="9" s="1"/>
  <c r="I185" i="9" s="1"/>
  <c r="I186" i="9" s="1"/>
  <c r="I187" i="9" s="1"/>
  <c r="I188" i="9" s="1"/>
  <c r="I189" i="9" s="1"/>
  <c r="I190" i="9" s="1"/>
  <c r="I191" i="9" s="1"/>
  <c r="I192" i="9" s="1"/>
  <c r="I193" i="9" s="1"/>
  <c r="I194" i="9" s="1"/>
  <c r="I195" i="9" s="1"/>
  <c r="I196" i="9" s="1"/>
  <c r="I197" i="9" s="1"/>
  <c r="I198" i="9" s="1"/>
  <c r="I199" i="9" s="1"/>
  <c r="I200" i="9" s="1"/>
  <c r="I201" i="9" s="1"/>
  <c r="I202" i="9" s="1"/>
  <c r="I203" i="9" s="1"/>
  <c r="I204" i="9" s="1"/>
  <c r="I205" i="9" s="1"/>
  <c r="I206" i="9" s="1"/>
  <c r="I207" i="9" s="1"/>
  <c r="I208" i="9" s="1"/>
  <c r="I209" i="9" s="1"/>
  <c r="I210" i="9" s="1"/>
  <c r="I211" i="9" s="1"/>
  <c r="I212" i="9" s="1"/>
  <c r="I213" i="9" s="1"/>
  <c r="I214" i="9" s="1"/>
  <c r="I215" i="9" s="1"/>
  <c r="I216" i="9" s="1"/>
  <c r="I217" i="9" s="1"/>
  <c r="I218" i="9" s="1"/>
  <c r="I219" i="9" s="1"/>
  <c r="I220" i="9" s="1"/>
  <c r="I221" i="9" s="1"/>
  <c r="I222" i="9" s="1"/>
  <c r="I223" i="9" s="1"/>
  <c r="I224" i="9" s="1"/>
  <c r="I225" i="9" s="1"/>
  <c r="I226" i="9" s="1"/>
  <c r="I227" i="9" s="1"/>
  <c r="I228" i="9" s="1"/>
  <c r="I229" i="9" s="1"/>
  <c r="I230" i="9" s="1"/>
  <c r="I231" i="9" s="1"/>
  <c r="I232" i="9" s="1"/>
  <c r="I233" i="9" s="1"/>
  <c r="I234" i="9" s="1"/>
  <c r="I235" i="9" s="1"/>
  <c r="I236" i="9" s="1"/>
  <c r="I237" i="9" s="1"/>
  <c r="I238" i="9" s="1"/>
  <c r="I239" i="9" s="1"/>
  <c r="I240" i="9" s="1"/>
  <c r="I241" i="9" s="1"/>
  <c r="I242" i="9" s="1"/>
  <c r="I243" i="9" s="1"/>
  <c r="I244" i="9" s="1"/>
  <c r="I245" i="9" s="1"/>
  <c r="I246" i="9" s="1"/>
  <c r="I247" i="9" s="1"/>
  <c r="I248" i="9" s="1"/>
  <c r="I249" i="9" s="1"/>
  <c r="I250" i="9" s="1"/>
  <c r="I251" i="9" s="1"/>
  <c r="I252" i="9" s="1"/>
  <c r="I253" i="9" s="1"/>
  <c r="I254" i="9" s="1"/>
  <c r="I255" i="9" s="1"/>
  <c r="I256" i="9" s="1"/>
  <c r="I257" i="9" s="1"/>
  <c r="I258" i="9" s="1"/>
  <c r="I259" i="9" s="1"/>
  <c r="I260" i="9" s="1"/>
  <c r="I261" i="9" s="1"/>
  <c r="I262" i="9" s="1"/>
  <c r="I263" i="9" s="1"/>
  <c r="I264" i="9" s="1"/>
  <c r="I265" i="9" s="1"/>
  <c r="I266" i="9" s="1"/>
  <c r="I267" i="9" s="1"/>
  <c r="I268" i="9" s="1"/>
  <c r="I269" i="9" s="1"/>
  <c r="I270" i="9" s="1"/>
  <c r="I271" i="9" s="1"/>
  <c r="I272" i="9" s="1"/>
  <c r="I273" i="9" s="1"/>
  <c r="I274" i="9" s="1"/>
  <c r="I275" i="9" s="1"/>
  <c r="I276" i="9" s="1"/>
  <c r="I277" i="9" s="1"/>
  <c r="I278" i="9" s="1"/>
  <c r="I279" i="9" s="1"/>
  <c r="I280" i="9" s="1"/>
  <c r="I281" i="9" s="1"/>
  <c r="I282" i="9" s="1"/>
  <c r="I283" i="9" s="1"/>
  <c r="I284" i="9" s="1"/>
  <c r="I285" i="9" s="1"/>
  <c r="I286" i="9" s="1"/>
  <c r="I287" i="9" s="1"/>
  <c r="I288" i="9" s="1"/>
  <c r="I289" i="9" s="1"/>
  <c r="I290" i="9" s="1"/>
  <c r="I291" i="9" s="1"/>
  <c r="I292" i="9" s="1"/>
  <c r="I293" i="9" s="1"/>
  <c r="I294" i="9" s="1"/>
  <c r="I295" i="9" s="1"/>
  <c r="I296" i="9" s="1"/>
  <c r="I297" i="9" s="1"/>
  <c r="I298" i="9" s="1"/>
  <c r="I299" i="9" s="1"/>
  <c r="I300" i="9" s="1"/>
  <c r="I301" i="9" s="1"/>
  <c r="I302" i="9" s="1"/>
  <c r="I303" i="9" s="1"/>
  <c r="I304" i="9" s="1"/>
  <c r="I305" i="9" s="1"/>
  <c r="I306" i="9" s="1"/>
  <c r="I307" i="9" s="1"/>
  <c r="G40" i="9"/>
  <c r="G38" i="9"/>
  <c r="G36" i="9"/>
  <c r="G34" i="9"/>
  <c r="G43" i="9"/>
  <c r="G44" i="9"/>
  <c r="G51" i="9"/>
  <c r="G52" i="9"/>
  <c r="G47" i="9"/>
  <c r="S53" i="9"/>
  <c r="S69" i="9"/>
  <c r="S65" i="9"/>
  <c r="G76" i="9"/>
  <c r="G255" i="7"/>
  <c r="X255" i="7" s="1"/>
  <c r="V249" i="7"/>
  <c r="X249" i="7" s="1"/>
  <c r="G259" i="7"/>
  <c r="X259" i="7" s="1"/>
  <c r="G263" i="7"/>
  <c r="X263" i="7" s="1"/>
  <c r="G258" i="7"/>
  <c r="X258" i="7" s="1"/>
  <c r="G267" i="7"/>
  <c r="G262" i="7"/>
  <c r="G271" i="7"/>
  <c r="G266" i="7"/>
  <c r="X266" i="7" s="1"/>
  <c r="G275" i="7"/>
  <c r="G270" i="7"/>
  <c r="G279" i="7"/>
  <c r="G274" i="7"/>
  <c r="X274" i="7" s="1"/>
  <c r="V277" i="7"/>
  <c r="X277" i="7" s="1"/>
  <c r="V278" i="7"/>
  <c r="V279" i="7"/>
  <c r="V280" i="7"/>
  <c r="V281" i="7"/>
  <c r="X281" i="7" s="1"/>
  <c r="V282" i="7"/>
  <c r="X294" i="7"/>
  <c r="X295" i="7"/>
  <c r="V292" i="7"/>
  <c r="X292" i="7" s="1"/>
  <c r="V293" i="7"/>
  <c r="X293" i="7" s="1"/>
  <c r="X300" i="7"/>
  <c r="V294" i="7"/>
  <c r="V295" i="7"/>
  <c r="X302" i="7"/>
  <c r="V296" i="7"/>
  <c r="X296" i="7" s="1"/>
  <c r="V297" i="7"/>
  <c r="X297" i="7" s="1"/>
  <c r="V298" i="7"/>
  <c r="X298" i="7" s="1"/>
  <c r="V299" i="7"/>
  <c r="X299" i="7" s="1"/>
  <c r="V300" i="7"/>
  <c r="V301" i="7"/>
  <c r="X301" i="7" s="1"/>
  <c r="V302" i="7"/>
  <c r="V303" i="7"/>
  <c r="X303" i="7" s="1"/>
  <c r="V304" i="7"/>
  <c r="X304" i="7" s="1"/>
  <c r="V305" i="7"/>
  <c r="X305" i="7" s="1"/>
  <c r="V306" i="7"/>
  <c r="X306" i="7" s="1"/>
  <c r="O38" i="8"/>
  <c r="O47" i="8"/>
  <c r="O46" i="8"/>
  <c r="O96" i="8"/>
  <c r="O100" i="8"/>
  <c r="O98" i="8"/>
  <c r="O103" i="8"/>
  <c r="O104" i="8"/>
  <c r="O102" i="8"/>
  <c r="O111" i="8"/>
  <c r="O112" i="8"/>
  <c r="O110" i="8"/>
  <c r="O119" i="8"/>
  <c r="O120" i="8"/>
  <c r="O118" i="8"/>
  <c r="O127" i="8"/>
  <c r="O128" i="8"/>
  <c r="O126" i="8"/>
  <c r="O135" i="8"/>
  <c r="O136" i="8"/>
  <c r="O134" i="8"/>
  <c r="O143" i="8"/>
  <c r="O144" i="8"/>
  <c r="O142" i="8"/>
  <c r="O151" i="8"/>
  <c r="O152" i="8"/>
  <c r="O150" i="8"/>
  <c r="O159" i="8"/>
  <c r="O160" i="8"/>
  <c r="O158" i="8"/>
  <c r="O166" i="8"/>
  <c r="O168" i="8"/>
  <c r="O171" i="8"/>
  <c r="O175" i="8"/>
  <c r="O179" i="8"/>
  <c r="P282" i="8"/>
  <c r="P284" i="8"/>
  <c r="P286" i="8"/>
  <c r="G41" i="9"/>
  <c r="G42" i="9"/>
  <c r="G49" i="9"/>
  <c r="G50" i="9"/>
  <c r="S48" i="9"/>
  <c r="P46" i="9"/>
  <c r="P47" i="9" s="1"/>
  <c r="P48" i="9" s="1"/>
  <c r="P49" i="9" s="1"/>
  <c r="P50" i="9" s="1"/>
  <c r="P51" i="9" s="1"/>
  <c r="P52" i="9" s="1"/>
  <c r="P53" i="9" s="1"/>
  <c r="P54" i="9" s="1"/>
  <c r="P55" i="9" s="1"/>
  <c r="P56" i="9" s="1"/>
  <c r="P57" i="9" s="1"/>
  <c r="P58" i="9" s="1"/>
  <c r="P59" i="9" s="1"/>
  <c r="P60" i="9" s="1"/>
  <c r="P61" i="9" s="1"/>
  <c r="P62" i="9" s="1"/>
  <c r="P63" i="9" s="1"/>
  <c r="P64" i="9" s="1"/>
  <c r="P65" i="9" s="1"/>
  <c r="P66" i="9" s="1"/>
  <c r="P67" i="9" s="1"/>
  <c r="P68" i="9" s="1"/>
  <c r="P69" i="9" s="1"/>
  <c r="P70" i="9" s="1"/>
  <c r="P71" i="9" s="1"/>
  <c r="P72" i="9" s="1"/>
  <c r="P73" i="9" s="1"/>
  <c r="P74" i="9" s="1"/>
  <c r="P75" i="9" s="1"/>
  <c r="P76" i="9" s="1"/>
  <c r="P77" i="9" s="1"/>
  <c r="P78" i="9" s="1"/>
  <c r="P79" i="9" s="1"/>
  <c r="P80" i="9" s="1"/>
  <c r="P81" i="9" s="1"/>
  <c r="P82" i="9" s="1"/>
  <c r="P83" i="9" s="1"/>
  <c r="P84" i="9" s="1"/>
  <c r="P85" i="9" s="1"/>
  <c r="P86" i="9" s="1"/>
  <c r="P87" i="9" s="1"/>
  <c r="P88" i="9" s="1"/>
  <c r="P89" i="9" s="1"/>
  <c r="P90" i="9" s="1"/>
  <c r="P91" i="9" s="1"/>
  <c r="P92" i="9" s="1"/>
  <c r="P93" i="9" s="1"/>
  <c r="P94" i="9" s="1"/>
  <c r="P95" i="9" s="1"/>
  <c r="P96" i="9" s="1"/>
  <c r="P97" i="9" s="1"/>
  <c r="P98" i="9" s="1"/>
  <c r="P99" i="9" s="1"/>
  <c r="P100" i="9" s="1"/>
  <c r="P101" i="9" s="1"/>
  <c r="P102" i="9" s="1"/>
  <c r="P103" i="9" s="1"/>
  <c r="P104" i="9" s="1"/>
  <c r="P105" i="9" s="1"/>
  <c r="P106" i="9" s="1"/>
  <c r="P107" i="9" s="1"/>
  <c r="P108" i="9" s="1"/>
  <c r="P109" i="9" s="1"/>
  <c r="P110" i="9" s="1"/>
  <c r="P111" i="9" s="1"/>
  <c r="P112" i="9" s="1"/>
  <c r="P113" i="9" s="1"/>
  <c r="P114" i="9" s="1"/>
  <c r="P115" i="9" s="1"/>
  <c r="P116" i="9" s="1"/>
  <c r="P117" i="9" s="1"/>
  <c r="P118" i="9" s="1"/>
  <c r="P119" i="9" s="1"/>
  <c r="P120" i="9" s="1"/>
  <c r="P121" i="9" s="1"/>
  <c r="P122" i="9" s="1"/>
  <c r="P123" i="9" s="1"/>
  <c r="P124" i="9" s="1"/>
  <c r="P125" i="9" s="1"/>
  <c r="P126" i="9" s="1"/>
  <c r="P127" i="9" s="1"/>
  <c r="P128" i="9" s="1"/>
  <c r="P129" i="9" s="1"/>
  <c r="P130" i="9" s="1"/>
  <c r="P131" i="9" s="1"/>
  <c r="P132" i="9" s="1"/>
  <c r="P133" i="9" s="1"/>
  <c r="P134" i="9" s="1"/>
  <c r="P135" i="9" s="1"/>
  <c r="P136" i="9" s="1"/>
  <c r="P137" i="9" s="1"/>
  <c r="P138" i="9" s="1"/>
  <c r="P139" i="9" s="1"/>
  <c r="P140" i="9" s="1"/>
  <c r="P141" i="9" s="1"/>
  <c r="P142" i="9" s="1"/>
  <c r="P143" i="9" s="1"/>
  <c r="P144" i="9" s="1"/>
  <c r="P145" i="9" s="1"/>
  <c r="P146" i="9" s="1"/>
  <c r="P147" i="9" s="1"/>
  <c r="P148" i="9" s="1"/>
  <c r="P149" i="9" s="1"/>
  <c r="P150" i="9" s="1"/>
  <c r="P151" i="9" s="1"/>
  <c r="P152" i="9" s="1"/>
  <c r="P153" i="9" s="1"/>
  <c r="P154" i="9" s="1"/>
  <c r="P155" i="9" s="1"/>
  <c r="P156" i="9" s="1"/>
  <c r="P157" i="9" s="1"/>
  <c r="P158" i="9" s="1"/>
  <c r="P159" i="9" s="1"/>
  <c r="P160" i="9" s="1"/>
  <c r="P161" i="9" s="1"/>
  <c r="P162" i="9" s="1"/>
  <c r="P163" i="9" s="1"/>
  <c r="P164" i="9" s="1"/>
  <c r="P165" i="9" s="1"/>
  <c r="P166" i="9" s="1"/>
  <c r="P167" i="9" s="1"/>
  <c r="P168" i="9" s="1"/>
  <c r="P169" i="9" s="1"/>
  <c r="P170" i="9" s="1"/>
  <c r="P171" i="9" s="1"/>
  <c r="P172" i="9" s="1"/>
  <c r="P173" i="9" s="1"/>
  <c r="P174" i="9" s="1"/>
  <c r="P175" i="9" s="1"/>
  <c r="P176" i="9" s="1"/>
  <c r="P177" i="9" s="1"/>
  <c r="P178" i="9" s="1"/>
  <c r="P179" i="9" s="1"/>
  <c r="P180" i="9" s="1"/>
  <c r="P181" i="9" s="1"/>
  <c r="P182" i="9" s="1"/>
  <c r="P183" i="9" s="1"/>
  <c r="P184" i="9" s="1"/>
  <c r="P185" i="9" s="1"/>
  <c r="P186" i="9" s="1"/>
  <c r="P187" i="9" s="1"/>
  <c r="P188" i="9" s="1"/>
  <c r="P189" i="9" s="1"/>
  <c r="P190" i="9" s="1"/>
  <c r="P191" i="9" s="1"/>
  <c r="P192" i="9" s="1"/>
  <c r="P193" i="9" s="1"/>
  <c r="P194" i="9" s="1"/>
  <c r="P195" i="9" s="1"/>
  <c r="P196" i="9" s="1"/>
  <c r="P197" i="9" s="1"/>
  <c r="P198" i="9" s="1"/>
  <c r="P199" i="9" s="1"/>
  <c r="P200" i="9" s="1"/>
  <c r="P201" i="9" s="1"/>
  <c r="P202" i="9" s="1"/>
  <c r="P203" i="9" s="1"/>
  <c r="P204" i="9" s="1"/>
  <c r="P205" i="9" s="1"/>
  <c r="P206" i="9" s="1"/>
  <c r="P207" i="9" s="1"/>
  <c r="P208" i="9" s="1"/>
  <c r="P209" i="9" s="1"/>
  <c r="P210" i="9" s="1"/>
  <c r="P211" i="9" s="1"/>
  <c r="P212" i="9" s="1"/>
  <c r="P213" i="9" s="1"/>
  <c r="P214" i="9" s="1"/>
  <c r="P215" i="9" s="1"/>
  <c r="P216" i="9" s="1"/>
  <c r="P217" i="9" s="1"/>
  <c r="P218" i="9" s="1"/>
  <c r="P219" i="9" s="1"/>
  <c r="P220" i="9" s="1"/>
  <c r="P221" i="9" s="1"/>
  <c r="P222" i="9" s="1"/>
  <c r="P223" i="9" s="1"/>
  <c r="P224" i="9" s="1"/>
  <c r="P225" i="9" s="1"/>
  <c r="P226" i="9" s="1"/>
  <c r="P227" i="9" s="1"/>
  <c r="P228" i="9" s="1"/>
  <c r="P229" i="9" s="1"/>
  <c r="P230" i="9" s="1"/>
  <c r="P231" i="9" s="1"/>
  <c r="P232" i="9" s="1"/>
  <c r="P233" i="9" s="1"/>
  <c r="P234" i="9" s="1"/>
  <c r="P235" i="9" s="1"/>
  <c r="P236" i="9" s="1"/>
  <c r="P237" i="9" s="1"/>
  <c r="P238" i="9" s="1"/>
  <c r="P239" i="9" s="1"/>
  <c r="P240" i="9" s="1"/>
  <c r="P241" i="9" s="1"/>
  <c r="P242" i="9" s="1"/>
  <c r="P243" i="9" s="1"/>
  <c r="P244" i="9" s="1"/>
  <c r="P245" i="9" s="1"/>
  <c r="P246" i="9" s="1"/>
  <c r="P247" i="9" s="1"/>
  <c r="P248" i="9" s="1"/>
  <c r="P249" i="9" s="1"/>
  <c r="P250" i="9" s="1"/>
  <c r="P251" i="9" s="1"/>
  <c r="P252" i="9" s="1"/>
  <c r="P253" i="9" s="1"/>
  <c r="P254" i="9" s="1"/>
  <c r="P255" i="9" s="1"/>
  <c r="P256" i="9" s="1"/>
  <c r="P257" i="9" s="1"/>
  <c r="P258" i="9" s="1"/>
  <c r="P259" i="9" s="1"/>
  <c r="P260" i="9" s="1"/>
  <c r="P261" i="9" s="1"/>
  <c r="P262" i="9" s="1"/>
  <c r="P263" i="9" s="1"/>
  <c r="P264" i="9" s="1"/>
  <c r="P265" i="9" s="1"/>
  <c r="P266" i="9" s="1"/>
  <c r="P267" i="9" s="1"/>
  <c r="P268" i="9" s="1"/>
  <c r="P269" i="9" s="1"/>
  <c r="P270" i="9" s="1"/>
  <c r="P271" i="9" s="1"/>
  <c r="P272" i="9" s="1"/>
  <c r="P273" i="9" s="1"/>
  <c r="P274" i="9" s="1"/>
  <c r="P275" i="9" s="1"/>
  <c r="P276" i="9" s="1"/>
  <c r="P277" i="9" s="1"/>
  <c r="P278" i="9" s="1"/>
  <c r="P279" i="9" s="1"/>
  <c r="P280" i="9" s="1"/>
  <c r="P281" i="9" s="1"/>
  <c r="P282" i="9" s="1"/>
  <c r="P283" i="9" s="1"/>
  <c r="P284" i="9" s="1"/>
  <c r="P285" i="9" s="1"/>
  <c r="P286" i="9" s="1"/>
  <c r="P287" i="9" s="1"/>
  <c r="P288" i="9" s="1"/>
  <c r="P289" i="9" s="1"/>
  <c r="P290" i="9" s="1"/>
  <c r="P291" i="9" s="1"/>
  <c r="P292" i="9" s="1"/>
  <c r="P293" i="9" s="1"/>
  <c r="P294" i="9" s="1"/>
  <c r="P295" i="9" s="1"/>
  <c r="P296" i="9" s="1"/>
  <c r="P297" i="9" s="1"/>
  <c r="P298" i="9" s="1"/>
  <c r="P299" i="9" s="1"/>
  <c r="P300" i="9" s="1"/>
  <c r="P301" i="9" s="1"/>
  <c r="P302" i="9" s="1"/>
  <c r="P303" i="9" s="1"/>
  <c r="P304" i="9" s="1"/>
  <c r="P305" i="9" s="1"/>
  <c r="P306" i="9" s="1"/>
  <c r="P307" i="9" s="1"/>
  <c r="S51" i="9"/>
  <c r="S49" i="9"/>
  <c r="S52" i="9"/>
  <c r="S46" i="9"/>
  <c r="S50" i="9"/>
  <c r="G71" i="9"/>
  <c r="G72" i="9"/>
  <c r="G68" i="9"/>
  <c r="G75" i="9"/>
  <c r="S70" i="9"/>
  <c r="G278" i="7"/>
  <c r="X278" i="7" s="1"/>
  <c r="G282" i="7"/>
  <c r="W277" i="7"/>
  <c r="W279" i="7"/>
  <c r="W281" i="7"/>
  <c r="O39" i="8"/>
  <c r="O40" i="8"/>
  <c r="O41" i="8"/>
  <c r="O50" i="8"/>
  <c r="O54" i="8"/>
  <c r="O58" i="8"/>
  <c r="O62" i="8"/>
  <c r="O66" i="8"/>
  <c r="O70" i="8"/>
  <c r="O74" i="8"/>
  <c r="O78" i="8"/>
  <c r="O82" i="8"/>
  <c r="O86" i="8"/>
  <c r="O90" i="8"/>
  <c r="O94" i="8"/>
  <c r="O105" i="8"/>
  <c r="O113" i="8"/>
  <c r="O121" i="8"/>
  <c r="O129" i="8"/>
  <c r="O137" i="8"/>
  <c r="O145" i="8"/>
  <c r="O153" i="8"/>
  <c r="O161" i="8"/>
  <c r="O165" i="8"/>
  <c r="O169" i="8"/>
  <c r="O173" i="8"/>
  <c r="O177" i="8"/>
  <c r="O277" i="8"/>
  <c r="O280" i="8"/>
  <c r="G48" i="9"/>
  <c r="S47" i="9"/>
  <c r="S54" i="9"/>
  <c r="G53" i="9"/>
  <c r="G56" i="9"/>
  <c r="G69" i="9"/>
  <c r="G70" i="9"/>
  <c r="G65" i="9"/>
  <c r="S72" i="9"/>
  <c r="S73" i="9"/>
  <c r="S74" i="9"/>
  <c r="G77" i="9"/>
  <c r="G78" i="9"/>
  <c r="G73" i="9"/>
  <c r="G82" i="9"/>
  <c r="S82" i="9"/>
  <c r="G85" i="9"/>
  <c r="S85" i="9"/>
  <c r="G89" i="9"/>
  <c r="S89" i="9"/>
  <c r="G92" i="9"/>
  <c r="S92" i="9"/>
  <c r="G96" i="9"/>
  <c r="S96" i="9"/>
  <c r="G99" i="9"/>
  <c r="S99" i="9"/>
  <c r="G103" i="9"/>
  <c r="S103" i="9"/>
  <c r="G106" i="9"/>
  <c r="S106" i="9"/>
  <c r="G110" i="9"/>
  <c r="S110" i="9"/>
  <c r="G113" i="9"/>
  <c r="S113" i="9"/>
  <c r="G117" i="9"/>
  <c r="S117" i="9"/>
  <c r="G120" i="9"/>
  <c r="S120" i="9"/>
  <c r="G124" i="9"/>
  <c r="S124" i="9"/>
  <c r="G127" i="9"/>
  <c r="S127" i="9"/>
  <c r="G131" i="9"/>
  <c r="S131" i="9"/>
  <c r="S139" i="9"/>
  <c r="G134" i="9"/>
  <c r="S140" i="9"/>
  <c r="G162" i="9"/>
  <c r="G166" i="9"/>
  <c r="G169" i="9"/>
  <c r="S178" i="9"/>
  <c r="S176" i="9"/>
  <c r="G184" i="9"/>
  <c r="G183" i="9"/>
  <c r="G182" i="9"/>
  <c r="P289" i="8"/>
  <c r="P291" i="8"/>
  <c r="P293" i="8"/>
  <c r="P295" i="8"/>
  <c r="P297" i="8"/>
  <c r="P299" i="8"/>
  <c r="P301" i="8"/>
  <c r="P303" i="8"/>
  <c r="P305" i="8"/>
  <c r="P307" i="8"/>
  <c r="P309" i="8"/>
  <c r="S55" i="9"/>
  <c r="G64" i="9"/>
  <c r="S64" i="9"/>
  <c r="G67" i="9"/>
  <c r="S67" i="9"/>
  <c r="G81" i="9"/>
  <c r="S84" i="9"/>
  <c r="G88" i="9"/>
  <c r="S88" i="9"/>
  <c r="G91" i="9"/>
  <c r="S91" i="9"/>
  <c r="G95" i="9"/>
  <c r="S95" i="9"/>
  <c r="G98" i="9"/>
  <c r="S98" i="9"/>
  <c r="G102" i="9"/>
  <c r="S102" i="9"/>
  <c r="G105" i="9"/>
  <c r="S105" i="9"/>
  <c r="G109" i="9"/>
  <c r="S109" i="9"/>
  <c r="G112" i="9"/>
  <c r="S112" i="9"/>
  <c r="G116" i="9"/>
  <c r="S116" i="9"/>
  <c r="G119" i="9"/>
  <c r="S119" i="9"/>
  <c r="G123" i="9"/>
  <c r="S123" i="9"/>
  <c r="G126" i="9"/>
  <c r="S126" i="9"/>
  <c r="G135" i="9"/>
  <c r="S135" i="9"/>
  <c r="G130" i="9"/>
  <c r="S130" i="9"/>
  <c r="S133" i="9"/>
  <c r="S137" i="9"/>
  <c r="G149" i="9"/>
  <c r="G153" i="9"/>
  <c r="G155" i="9"/>
  <c r="G156" i="9"/>
  <c r="G159" i="9"/>
  <c r="G160" i="9"/>
  <c r="G157" i="9"/>
  <c r="G161" i="9"/>
  <c r="G163" i="9"/>
  <c r="G167" i="9"/>
  <c r="G176" i="9"/>
  <c r="S172" i="9"/>
  <c r="G180" i="9"/>
  <c r="S183" i="9"/>
  <c r="S182" i="9"/>
  <c r="G178" i="9"/>
  <c r="S181" i="9"/>
  <c r="S188" i="9"/>
  <c r="S187" i="9"/>
  <c r="S186" i="9"/>
  <c r="G193" i="9"/>
  <c r="G192" i="9"/>
  <c r="S197" i="9"/>
  <c r="S196" i="9"/>
  <c r="S195" i="9"/>
  <c r="S194" i="9"/>
  <c r="G26" i="13"/>
  <c r="I26" i="13" s="1"/>
  <c r="G27" i="13"/>
  <c r="G28" i="13"/>
  <c r="K28" i="13" s="1"/>
  <c r="G29" i="13"/>
  <c r="G30" i="13"/>
  <c r="G31" i="13"/>
  <c r="O167" i="8"/>
  <c r="O185" i="8"/>
  <c r="O282" i="8"/>
  <c r="O284" i="8"/>
  <c r="O286" i="8"/>
  <c r="O288" i="8"/>
  <c r="O290" i="8"/>
  <c r="O292" i="8"/>
  <c r="O294" i="8"/>
  <c r="O296" i="8"/>
  <c r="O298" i="8"/>
  <c r="O300" i="8"/>
  <c r="O302" i="8"/>
  <c r="O304" i="8"/>
  <c r="O306" i="8"/>
  <c r="O308" i="8"/>
  <c r="O310" i="8"/>
  <c r="G55" i="9"/>
  <c r="G61" i="9"/>
  <c r="G63" i="9"/>
  <c r="S63" i="9"/>
  <c r="S66" i="9"/>
  <c r="G84" i="9"/>
  <c r="S87" i="9"/>
  <c r="S94" i="9"/>
  <c r="S97" i="9"/>
  <c r="S101" i="9"/>
  <c r="S104" i="9"/>
  <c r="S108" i="9"/>
  <c r="S111" i="9"/>
  <c r="S115" i="9"/>
  <c r="S118" i="9"/>
  <c r="S122" i="9"/>
  <c r="S125" i="9"/>
  <c r="S129" i="9"/>
  <c r="G139" i="9"/>
  <c r="G142" i="9"/>
  <c r="G143" i="9"/>
  <c r="S144" i="9"/>
  <c r="G140" i="9"/>
  <c r="G147" i="9"/>
  <c r="S141" i="9"/>
  <c r="G144" i="9"/>
  <c r="G146" i="9"/>
  <c r="G148" i="9"/>
  <c r="G150" i="9"/>
  <c r="G154" i="9"/>
  <c r="G158" i="9"/>
  <c r="S161" i="9"/>
  <c r="S163" i="9"/>
  <c r="G164" i="9"/>
  <c r="G171" i="9"/>
  <c r="G174" i="9"/>
  <c r="S175" i="9"/>
  <c r="S174" i="9"/>
  <c r="G172" i="9"/>
  <c r="S179" i="9"/>
  <c r="S177" i="9"/>
  <c r="G185" i="9"/>
  <c r="G194" i="9"/>
  <c r="S83" i="9"/>
  <c r="S134" i="9"/>
  <c r="S138" i="9"/>
  <c r="S146" i="9"/>
  <c r="G141" i="9"/>
  <c r="S143" i="9"/>
  <c r="S145" i="9"/>
  <c r="S155" i="9"/>
  <c r="S152" i="9"/>
  <c r="S149" i="9"/>
  <c r="S156" i="9"/>
  <c r="G151" i="9"/>
  <c r="S153" i="9"/>
  <c r="G165" i="9"/>
  <c r="S170" i="9"/>
  <c r="S173" i="9"/>
  <c r="S169" i="9"/>
  <c r="G168" i="9"/>
  <c r="G175" i="9"/>
  <c r="S171" i="9"/>
  <c r="G179" i="9"/>
  <c r="G177" i="9"/>
  <c r="S184" i="9"/>
  <c r="G181" i="9"/>
  <c r="G188" i="9"/>
  <c r="G189" i="9"/>
  <c r="G187" i="9"/>
  <c r="S185" i="9"/>
  <c r="S192" i="9"/>
  <c r="S191" i="9"/>
  <c r="S193" i="9"/>
  <c r="G198" i="9"/>
  <c r="G197" i="9"/>
  <c r="G196" i="9"/>
  <c r="G195" i="9"/>
  <c r="S199" i="9"/>
  <c r="G200" i="9"/>
  <c r="S204" i="9"/>
  <c r="G205" i="9"/>
  <c r="S208" i="9"/>
  <c r="G209" i="9"/>
  <c r="S209" i="9"/>
  <c r="G210" i="9"/>
  <c r="S213" i="9"/>
  <c r="G214" i="9"/>
  <c r="S218" i="9"/>
  <c r="G219" i="9"/>
  <c r="S222" i="9"/>
  <c r="G223" i="9"/>
  <c r="S223" i="9"/>
  <c r="G224" i="9"/>
  <c r="S227" i="9"/>
  <c r="G228" i="9"/>
  <c r="S232" i="9"/>
  <c r="G233" i="9"/>
  <c r="S236" i="9"/>
  <c r="G237" i="9"/>
  <c r="S237" i="9"/>
  <c r="G238" i="9"/>
  <c r="S238" i="9"/>
  <c r="G239" i="9"/>
  <c r="S242" i="9"/>
  <c r="G243" i="9"/>
  <c r="S247" i="9"/>
  <c r="G248" i="9"/>
  <c r="S252" i="9"/>
  <c r="G253" i="9"/>
  <c r="S256" i="9"/>
  <c r="G257" i="9"/>
  <c r="S263" i="9"/>
  <c r="G264" i="9"/>
  <c r="S269" i="9"/>
  <c r="G270" i="9"/>
  <c r="S276" i="9"/>
  <c r="G277" i="9"/>
  <c r="K280" i="9"/>
  <c r="K282" i="9"/>
  <c r="S284" i="9"/>
  <c r="K285" i="9"/>
  <c r="T285" i="9"/>
  <c r="G286" i="9"/>
  <c r="T287" i="9"/>
  <c r="G288" i="9"/>
  <c r="T289" i="9"/>
  <c r="G290" i="9"/>
  <c r="S292" i="9"/>
  <c r="K293" i="9"/>
  <c r="S294" i="9"/>
  <c r="K295" i="9"/>
  <c r="S296" i="9"/>
  <c r="K297" i="9"/>
  <c r="T297" i="9"/>
  <c r="G298" i="9"/>
  <c r="T300" i="9"/>
  <c r="G301" i="9"/>
  <c r="S303" i="9"/>
  <c r="K304" i="9"/>
  <c r="T304" i="9"/>
  <c r="G305" i="9"/>
  <c r="T307" i="9"/>
  <c r="G35" i="10"/>
  <c r="H35" i="10" s="1"/>
  <c r="Q37" i="10"/>
  <c r="G39" i="10"/>
  <c r="H39" i="10" s="1"/>
  <c r="Q41" i="10"/>
  <c r="G43" i="10"/>
  <c r="H43" i="10" s="1"/>
  <c r="Q45" i="10"/>
  <c r="G47" i="10"/>
  <c r="H47" i="10" s="1"/>
  <c r="Q49" i="10"/>
  <c r="G51" i="10"/>
  <c r="H51" i="10" s="1"/>
  <c r="Q53" i="10"/>
  <c r="G55" i="10"/>
  <c r="H55" i="10" s="1"/>
  <c r="Q57" i="10"/>
  <c r="G59" i="10"/>
  <c r="H59" i="10" s="1"/>
  <c r="Q61" i="10"/>
  <c r="G63" i="10"/>
  <c r="H63" i="10" s="1"/>
  <c r="Q65" i="10"/>
  <c r="G67" i="10"/>
  <c r="H67" i="10" s="1"/>
  <c r="Q69" i="10"/>
  <c r="G71" i="10"/>
  <c r="H71" i="10" s="1"/>
  <c r="Q73" i="10"/>
  <c r="G75" i="10"/>
  <c r="H75" i="10" s="1"/>
  <c r="Q77" i="10"/>
  <c r="G79" i="10"/>
  <c r="H79" i="10" s="1"/>
  <c r="G81" i="10"/>
  <c r="H81" i="10" s="1"/>
  <c r="Q211" i="10"/>
  <c r="G212" i="10"/>
  <c r="H212" i="10" s="1"/>
  <c r="N213" i="10"/>
  <c r="Q215" i="10"/>
  <c r="G216" i="10"/>
  <c r="H216" i="10" s="1"/>
  <c r="N217" i="10"/>
  <c r="Q219" i="10"/>
  <c r="G220" i="10"/>
  <c r="H220" i="10" s="1"/>
  <c r="N221" i="10"/>
  <c r="Q223" i="10"/>
  <c r="G224" i="10"/>
  <c r="H224" i="10" s="1"/>
  <c r="N225" i="10"/>
  <c r="Q227" i="10"/>
  <c r="G228" i="10"/>
  <c r="H228" i="10" s="1"/>
  <c r="N229" i="10"/>
  <c r="Q231" i="10"/>
  <c r="G232" i="10"/>
  <c r="H232" i="10" s="1"/>
  <c r="N233" i="10"/>
  <c r="Q235" i="10"/>
  <c r="G236" i="10"/>
  <c r="H236" i="10" s="1"/>
  <c r="N237" i="10"/>
  <c r="Q239" i="10"/>
  <c r="G240" i="10"/>
  <c r="H240" i="10" s="1"/>
  <c r="N241" i="10"/>
  <c r="Q242" i="10"/>
  <c r="G244" i="10"/>
  <c r="H244" i="10" s="1"/>
  <c r="Q246" i="10"/>
  <c r="G248" i="10"/>
  <c r="H248" i="10" s="1"/>
  <c r="G255" i="10"/>
  <c r="H255" i="10" s="1"/>
  <c r="Q250" i="10"/>
  <c r="N257" i="10"/>
  <c r="Q257" i="10"/>
  <c r="G252" i="10"/>
  <c r="H252" i="10" s="1"/>
  <c r="G259" i="10"/>
  <c r="H259" i="10" s="1"/>
  <c r="G262" i="10"/>
  <c r="H262" i="10" s="1"/>
  <c r="N263" i="10"/>
  <c r="Q263" i="10"/>
  <c r="G266" i="10"/>
  <c r="H266" i="10" s="1"/>
  <c r="N267" i="10"/>
  <c r="Q267" i="10"/>
  <c r="G270" i="10"/>
  <c r="H270" i="10" s="1"/>
  <c r="N271" i="10"/>
  <c r="Q271" i="10"/>
  <c r="G274" i="10"/>
  <c r="H274" i="10" s="1"/>
  <c r="N275" i="10"/>
  <c r="Q275" i="10"/>
  <c r="K278" i="10"/>
  <c r="G278" i="10"/>
  <c r="H278" i="10" s="1"/>
  <c r="N279" i="10"/>
  <c r="R279" i="10"/>
  <c r="K282" i="10"/>
  <c r="G282" i="10"/>
  <c r="H282" i="10" s="1"/>
  <c r="N283" i="10"/>
  <c r="R283" i="10"/>
  <c r="N280" i="10"/>
  <c r="K288" i="10"/>
  <c r="G287" i="10"/>
  <c r="H287" i="10" s="1"/>
  <c r="G288" i="10"/>
  <c r="H288" i="10" s="1"/>
  <c r="K287" i="10"/>
  <c r="K296" i="10"/>
  <c r="G295" i="10"/>
  <c r="H295" i="10" s="1"/>
  <c r="G296" i="10"/>
  <c r="H296" i="10" s="1"/>
  <c r="K295" i="10"/>
  <c r="K304" i="10"/>
  <c r="G303" i="10"/>
  <c r="H303" i="10" s="1"/>
  <c r="G304" i="10"/>
  <c r="H304" i="10" s="1"/>
  <c r="K303" i="10"/>
  <c r="K312" i="10"/>
  <c r="G311" i="10"/>
  <c r="H311" i="10" s="1"/>
  <c r="G312" i="10"/>
  <c r="H312" i="10" s="1"/>
  <c r="K311" i="10"/>
  <c r="D314" i="13"/>
  <c r="T57" i="11"/>
  <c r="T56" i="11"/>
  <c r="T55" i="11"/>
  <c r="R63" i="11"/>
  <c r="G72" i="11"/>
  <c r="G74" i="11"/>
  <c r="G94" i="11"/>
  <c r="G97" i="11"/>
  <c r="G96" i="11"/>
  <c r="G101" i="11"/>
  <c r="G128" i="11"/>
  <c r="G132" i="11"/>
  <c r="G131" i="11"/>
  <c r="T146" i="11"/>
  <c r="T149" i="11"/>
  <c r="G173" i="11"/>
  <c r="G179" i="11"/>
  <c r="U296" i="11"/>
  <c r="T295" i="11"/>
  <c r="T296" i="11"/>
  <c r="K306" i="11"/>
  <c r="G306" i="11"/>
  <c r="G55" i="13"/>
  <c r="N61" i="12"/>
  <c r="Q61" i="12"/>
  <c r="G163" i="13"/>
  <c r="N169" i="12"/>
  <c r="Q169" i="12"/>
  <c r="G165" i="13"/>
  <c r="N171" i="12"/>
  <c r="Q171" i="12"/>
  <c r="G169" i="13"/>
  <c r="N175" i="12"/>
  <c r="Q175" i="12"/>
  <c r="S200" i="9"/>
  <c r="G201" i="9"/>
  <c r="S205" i="9"/>
  <c r="G206" i="9"/>
  <c r="S210" i="9"/>
  <c r="G211" i="9"/>
  <c r="S214" i="9"/>
  <c r="G215" i="9"/>
  <c r="S219" i="9"/>
  <c r="G220" i="9"/>
  <c r="S224" i="9"/>
  <c r="G225" i="9"/>
  <c r="S228" i="9"/>
  <c r="G229" i="9"/>
  <c r="S233" i="9"/>
  <c r="G234" i="9"/>
  <c r="S239" i="9"/>
  <c r="G240" i="9"/>
  <c r="S243" i="9"/>
  <c r="G244" i="9"/>
  <c r="S244" i="9"/>
  <c r="G245" i="9"/>
  <c r="S248" i="9"/>
  <c r="G249" i="9"/>
  <c r="S253" i="9"/>
  <c r="G254" i="9"/>
  <c r="S257" i="9"/>
  <c r="G258" i="9"/>
  <c r="S258" i="9"/>
  <c r="G259" i="9"/>
  <c r="S259" i="9"/>
  <c r="G260" i="9"/>
  <c r="G261" i="9"/>
  <c r="S264" i="9"/>
  <c r="G265" i="9"/>
  <c r="S265" i="9"/>
  <c r="G266" i="9"/>
  <c r="S266" i="9"/>
  <c r="G267" i="9"/>
  <c r="S270" i="9"/>
  <c r="G271" i="9"/>
  <c r="K276" i="9"/>
  <c r="K278" i="9"/>
  <c r="S279" i="9"/>
  <c r="G280" i="9"/>
  <c r="S281" i="9"/>
  <c r="G282" i="9"/>
  <c r="S283" i="9"/>
  <c r="K284" i="9"/>
  <c r="T284" i="9"/>
  <c r="G285" i="9"/>
  <c r="S286" i="9"/>
  <c r="K287" i="9"/>
  <c r="S288" i="9"/>
  <c r="K289" i="9"/>
  <c r="S291" i="9"/>
  <c r="K292" i="9"/>
  <c r="T292" i="9"/>
  <c r="G293" i="9"/>
  <c r="T294" i="9"/>
  <c r="G295" i="9"/>
  <c r="T296" i="9"/>
  <c r="G297" i="9"/>
  <c r="S299" i="9"/>
  <c r="K300" i="9"/>
  <c r="S302" i="9"/>
  <c r="K303" i="9"/>
  <c r="T303" i="9"/>
  <c r="G304" i="9"/>
  <c r="S306" i="9"/>
  <c r="K307" i="9"/>
  <c r="G32" i="10"/>
  <c r="H32" i="10" s="1"/>
  <c r="Q34" i="10"/>
  <c r="G36" i="10"/>
  <c r="H36" i="10" s="1"/>
  <c r="Q38" i="10"/>
  <c r="G40" i="10"/>
  <c r="H40" i="10" s="1"/>
  <c r="Q42" i="10"/>
  <c r="G44" i="10"/>
  <c r="H44" i="10" s="1"/>
  <c r="Q46" i="10"/>
  <c r="G48" i="10"/>
  <c r="H48" i="10" s="1"/>
  <c r="Q50" i="10"/>
  <c r="G52" i="10"/>
  <c r="H52" i="10" s="1"/>
  <c r="Q54" i="10"/>
  <c r="G56" i="10"/>
  <c r="H56" i="10" s="1"/>
  <c r="Q58" i="10"/>
  <c r="G60" i="10"/>
  <c r="H60" i="10" s="1"/>
  <c r="Q62" i="10"/>
  <c r="G64" i="10"/>
  <c r="H64" i="10" s="1"/>
  <c r="Q66" i="10"/>
  <c r="G68" i="10"/>
  <c r="H68" i="10" s="1"/>
  <c r="Q70" i="10"/>
  <c r="G72" i="10"/>
  <c r="H72" i="10" s="1"/>
  <c r="Q74" i="10"/>
  <c r="G76" i="10"/>
  <c r="H76" i="10" s="1"/>
  <c r="Q78" i="10"/>
  <c r="N79" i="10"/>
  <c r="Q80" i="10"/>
  <c r="N81" i="10"/>
  <c r="Q82" i="10"/>
  <c r="N83" i="10"/>
  <c r="Q84" i="10"/>
  <c r="N85" i="10"/>
  <c r="Q86" i="10"/>
  <c r="N87" i="10"/>
  <c r="Q88" i="10"/>
  <c r="N89" i="10"/>
  <c r="Q90" i="10"/>
  <c r="N91" i="10"/>
  <c r="Q92" i="10"/>
  <c r="N93" i="10"/>
  <c r="Q94" i="10"/>
  <c r="N95" i="10"/>
  <c r="Q96" i="10"/>
  <c r="N97" i="10"/>
  <c r="Q98" i="10"/>
  <c r="N99" i="10"/>
  <c r="Q100" i="10"/>
  <c r="N101" i="10"/>
  <c r="Q102" i="10"/>
  <c r="N103" i="10"/>
  <c r="Q104" i="10"/>
  <c r="N105" i="10"/>
  <c r="Q106" i="10"/>
  <c r="N107" i="10"/>
  <c r="Q108" i="10"/>
  <c r="N109" i="10"/>
  <c r="Q110" i="10"/>
  <c r="N111" i="10"/>
  <c r="Q112" i="10"/>
  <c r="N113" i="10"/>
  <c r="Q114" i="10"/>
  <c r="N115" i="10"/>
  <c r="Q116" i="10"/>
  <c r="N117" i="10"/>
  <c r="Q118" i="10"/>
  <c r="N119" i="10"/>
  <c r="Q120" i="10"/>
  <c r="N121" i="10"/>
  <c r="Q122" i="10"/>
  <c r="N123" i="10"/>
  <c r="Q124" i="10"/>
  <c r="N125" i="10"/>
  <c r="Q126" i="10"/>
  <c r="N127" i="10"/>
  <c r="Q128" i="10"/>
  <c r="N129" i="10"/>
  <c r="Q130" i="10"/>
  <c r="N131" i="10"/>
  <c r="Q132" i="10"/>
  <c r="N133" i="10"/>
  <c r="Q134" i="10"/>
  <c r="N135" i="10"/>
  <c r="Q136" i="10"/>
  <c r="N137" i="10"/>
  <c r="Q138" i="10"/>
  <c r="N139" i="10"/>
  <c r="Q140" i="10"/>
  <c r="N141" i="10"/>
  <c r="Q142" i="10"/>
  <c r="N143" i="10"/>
  <c r="Q144" i="10"/>
  <c r="N145" i="10"/>
  <c r="Q146" i="10"/>
  <c r="N147" i="10"/>
  <c r="Q148" i="10"/>
  <c r="N149" i="10"/>
  <c r="Q150" i="10"/>
  <c r="N151" i="10"/>
  <c r="Q152" i="10"/>
  <c r="N153" i="10"/>
  <c r="Q154" i="10"/>
  <c r="N155" i="10"/>
  <c r="Q156" i="10"/>
  <c r="N157" i="10"/>
  <c r="Q158" i="10"/>
  <c r="N159" i="10"/>
  <c r="Q160" i="10"/>
  <c r="N161" i="10"/>
  <c r="Q162" i="10"/>
  <c r="N163" i="10"/>
  <c r="N164" i="10"/>
  <c r="N165" i="10"/>
  <c r="N166" i="10"/>
  <c r="N167" i="10"/>
  <c r="N168" i="10"/>
  <c r="N208" i="10"/>
  <c r="Q210" i="10"/>
  <c r="G211" i="10"/>
  <c r="H211" i="10" s="1"/>
  <c r="N212" i="10"/>
  <c r="Q214" i="10"/>
  <c r="G215" i="10"/>
  <c r="H215" i="10" s="1"/>
  <c r="N216" i="10"/>
  <c r="Q218" i="10"/>
  <c r="G219" i="10"/>
  <c r="H219" i="10" s="1"/>
  <c r="N220" i="10"/>
  <c r="Q222" i="10"/>
  <c r="G223" i="10"/>
  <c r="H223" i="10" s="1"/>
  <c r="N224" i="10"/>
  <c r="Q226" i="10"/>
  <c r="G227" i="10"/>
  <c r="H227" i="10" s="1"/>
  <c r="N228" i="10"/>
  <c r="Q230" i="10"/>
  <c r="G231" i="10"/>
  <c r="H231" i="10" s="1"/>
  <c r="N232" i="10"/>
  <c r="Q234" i="10"/>
  <c r="G235" i="10"/>
  <c r="H235" i="10" s="1"/>
  <c r="N236" i="10"/>
  <c r="N243" i="10"/>
  <c r="Q238" i="10"/>
  <c r="G239" i="10"/>
  <c r="H239" i="10" s="1"/>
  <c r="N240" i="10"/>
  <c r="N247" i="10"/>
  <c r="Q243" i="10"/>
  <c r="N250" i="10"/>
  <c r="G245" i="10"/>
  <c r="H245" i="10" s="1"/>
  <c r="Q247" i="10"/>
  <c r="N254" i="10"/>
  <c r="Q254" i="10"/>
  <c r="G249" i="10"/>
  <c r="H249" i="10" s="1"/>
  <c r="G256" i="10"/>
  <c r="H256" i="10" s="1"/>
  <c r="Q251" i="10"/>
  <c r="N258" i="10"/>
  <c r="Q258" i="10"/>
  <c r="G253" i="10"/>
  <c r="H253" i="10" s="1"/>
  <c r="G260" i="10"/>
  <c r="H260" i="10" s="1"/>
  <c r="G261" i="10"/>
  <c r="H261" i="10" s="1"/>
  <c r="N262" i="10"/>
  <c r="Q262" i="10"/>
  <c r="G265" i="10"/>
  <c r="H265" i="10" s="1"/>
  <c r="N266" i="10"/>
  <c r="Q266" i="10"/>
  <c r="G269" i="10"/>
  <c r="H269" i="10" s="1"/>
  <c r="N270" i="10"/>
  <c r="Q270" i="10"/>
  <c r="G273" i="10"/>
  <c r="H273" i="10" s="1"/>
  <c r="N274" i="10"/>
  <c r="Q274" i="10"/>
  <c r="G277" i="10"/>
  <c r="H277" i="10" s="1"/>
  <c r="R278" i="10"/>
  <c r="Q278" i="10"/>
  <c r="G281" i="10"/>
  <c r="H281" i="10" s="1"/>
  <c r="K281" i="10"/>
  <c r="R282" i="10"/>
  <c r="Q282" i="10"/>
  <c r="Q279" i="10"/>
  <c r="N282" i="10"/>
  <c r="K290" i="10"/>
  <c r="G289" i="10"/>
  <c r="H289" i="10" s="1"/>
  <c r="G290" i="10"/>
  <c r="H290" i="10" s="1"/>
  <c r="K289" i="10"/>
  <c r="K298" i="10"/>
  <c r="G297" i="10"/>
  <c r="H297" i="10" s="1"/>
  <c r="G298" i="10"/>
  <c r="H298" i="10" s="1"/>
  <c r="K297" i="10"/>
  <c r="K306" i="10"/>
  <c r="G305" i="10"/>
  <c r="H305" i="10" s="1"/>
  <c r="G306" i="10"/>
  <c r="H306" i="10" s="1"/>
  <c r="K305" i="10"/>
  <c r="K314" i="10"/>
  <c r="G313" i="10"/>
  <c r="H313" i="10" s="1"/>
  <c r="G314" i="10"/>
  <c r="H314" i="10" s="1"/>
  <c r="K313" i="10"/>
  <c r="T37" i="11"/>
  <c r="G40" i="11"/>
  <c r="G41" i="11"/>
  <c r="G42" i="11"/>
  <c r="G44" i="11"/>
  <c r="G43" i="11"/>
  <c r="G46" i="11"/>
  <c r="G45" i="11"/>
  <c r="G48" i="11"/>
  <c r="G47" i="11"/>
  <c r="T53" i="11"/>
  <c r="G56" i="11"/>
  <c r="G53" i="11"/>
  <c r="G55" i="11"/>
  <c r="G70" i="11"/>
  <c r="G91" i="11"/>
  <c r="G95" i="11"/>
  <c r="T114" i="11"/>
  <c r="G125" i="11"/>
  <c r="G129" i="11"/>
  <c r="G127" i="11"/>
  <c r="T148" i="11"/>
  <c r="R172" i="11"/>
  <c r="T185" i="11"/>
  <c r="T183" i="11"/>
  <c r="R214" i="11"/>
  <c r="R213" i="11"/>
  <c r="G221" i="11"/>
  <c r="R229" i="11"/>
  <c r="R228" i="11"/>
  <c r="G236" i="11"/>
  <c r="G251" i="11"/>
  <c r="G252" i="11"/>
  <c r="G259" i="11"/>
  <c r="G266" i="11"/>
  <c r="G273" i="11"/>
  <c r="K302" i="11"/>
  <c r="K299" i="11"/>
  <c r="G302" i="11"/>
  <c r="G304" i="11"/>
  <c r="S160" i="9"/>
  <c r="J164" i="9"/>
  <c r="J165" i="9" s="1"/>
  <c r="J166" i="9" s="1"/>
  <c r="J167" i="9" s="1"/>
  <c r="J168" i="9" s="1"/>
  <c r="J169" i="9" s="1"/>
  <c r="J170" i="9" s="1"/>
  <c r="J171" i="9" s="1"/>
  <c r="J172" i="9" s="1"/>
  <c r="J173" i="9" s="1"/>
  <c r="J174" i="9" s="1"/>
  <c r="J175" i="9" s="1"/>
  <c r="J176" i="9" s="1"/>
  <c r="J177" i="9" s="1"/>
  <c r="J178" i="9" s="1"/>
  <c r="J179" i="9" s="1"/>
  <c r="J180" i="9" s="1"/>
  <c r="J181" i="9" s="1"/>
  <c r="J182" i="9" s="1"/>
  <c r="J183" i="9" s="1"/>
  <c r="J184" i="9" s="1"/>
  <c r="J185" i="9" s="1"/>
  <c r="J186" i="9" s="1"/>
  <c r="J187" i="9" s="1"/>
  <c r="J188" i="9" s="1"/>
  <c r="J189" i="9" s="1"/>
  <c r="J190" i="9" s="1"/>
  <c r="J191" i="9" s="1"/>
  <c r="J192" i="9" s="1"/>
  <c r="J193" i="9" s="1"/>
  <c r="J194" i="9" s="1"/>
  <c r="J195" i="9" s="1"/>
  <c r="J196" i="9" s="1"/>
  <c r="J197" i="9" s="1"/>
  <c r="J198" i="9" s="1"/>
  <c r="J199" i="9" s="1"/>
  <c r="J200" i="9" s="1"/>
  <c r="J201" i="9" s="1"/>
  <c r="J202" i="9" s="1"/>
  <c r="J203" i="9" s="1"/>
  <c r="J204" i="9" s="1"/>
  <c r="J205" i="9" s="1"/>
  <c r="J206" i="9" s="1"/>
  <c r="J207" i="9" s="1"/>
  <c r="J208" i="9" s="1"/>
  <c r="J209" i="9" s="1"/>
  <c r="J210" i="9" s="1"/>
  <c r="J211" i="9" s="1"/>
  <c r="J212" i="9" s="1"/>
  <c r="J213" i="9" s="1"/>
  <c r="J214" i="9" s="1"/>
  <c r="J215" i="9" s="1"/>
  <c r="J216" i="9" s="1"/>
  <c r="J217" i="9" s="1"/>
  <c r="J218" i="9" s="1"/>
  <c r="J219" i="9" s="1"/>
  <c r="J220" i="9" s="1"/>
  <c r="J221" i="9" s="1"/>
  <c r="J222" i="9" s="1"/>
  <c r="J223" i="9" s="1"/>
  <c r="J224" i="9" s="1"/>
  <c r="J225" i="9" s="1"/>
  <c r="J226" i="9" s="1"/>
  <c r="J227" i="9" s="1"/>
  <c r="J228" i="9" s="1"/>
  <c r="J229" i="9" s="1"/>
  <c r="J230" i="9" s="1"/>
  <c r="J231" i="9" s="1"/>
  <c r="J232" i="9" s="1"/>
  <c r="J233" i="9" s="1"/>
  <c r="J234" i="9" s="1"/>
  <c r="J235" i="9" s="1"/>
  <c r="J236" i="9" s="1"/>
  <c r="J237" i="9" s="1"/>
  <c r="J238" i="9" s="1"/>
  <c r="J239" i="9" s="1"/>
  <c r="J240" i="9" s="1"/>
  <c r="J241" i="9" s="1"/>
  <c r="J242" i="9" s="1"/>
  <c r="J243" i="9" s="1"/>
  <c r="J244" i="9" s="1"/>
  <c r="J245" i="9" s="1"/>
  <c r="J246" i="9" s="1"/>
  <c r="J247" i="9" s="1"/>
  <c r="J248" i="9" s="1"/>
  <c r="J249" i="9" s="1"/>
  <c r="J250" i="9" s="1"/>
  <c r="J251" i="9" s="1"/>
  <c r="J252" i="9" s="1"/>
  <c r="J253" i="9" s="1"/>
  <c r="J254" i="9" s="1"/>
  <c r="J255" i="9" s="1"/>
  <c r="J256" i="9" s="1"/>
  <c r="J257" i="9" s="1"/>
  <c r="J258" i="9" s="1"/>
  <c r="J259" i="9" s="1"/>
  <c r="J260" i="9" s="1"/>
  <c r="J261" i="9" s="1"/>
  <c r="J262" i="9" s="1"/>
  <c r="J263" i="9" s="1"/>
  <c r="J264" i="9" s="1"/>
  <c r="J265" i="9" s="1"/>
  <c r="J266" i="9" s="1"/>
  <c r="J267" i="9" s="1"/>
  <c r="J268" i="9" s="1"/>
  <c r="J269" i="9" s="1"/>
  <c r="J270" i="9" s="1"/>
  <c r="J271" i="9" s="1"/>
  <c r="J272" i="9" s="1"/>
  <c r="J273" i="9" s="1"/>
  <c r="J274" i="9" s="1"/>
  <c r="J275" i="9" s="1"/>
  <c r="J276" i="9" s="1"/>
  <c r="J277" i="9" s="1"/>
  <c r="J278" i="9" s="1"/>
  <c r="J279" i="9" s="1"/>
  <c r="J280" i="9" s="1"/>
  <c r="J281" i="9" s="1"/>
  <c r="J282" i="9" s="1"/>
  <c r="J283" i="9" s="1"/>
  <c r="J284" i="9" s="1"/>
  <c r="J285" i="9" s="1"/>
  <c r="J286" i="9" s="1"/>
  <c r="J287" i="9" s="1"/>
  <c r="J288" i="9" s="1"/>
  <c r="J289" i="9" s="1"/>
  <c r="J290" i="9" s="1"/>
  <c r="J291" i="9" s="1"/>
  <c r="J292" i="9" s="1"/>
  <c r="J293" i="9" s="1"/>
  <c r="J294" i="9" s="1"/>
  <c r="J295" i="9" s="1"/>
  <c r="J296" i="9" s="1"/>
  <c r="J297" i="9" s="1"/>
  <c r="J298" i="9" s="1"/>
  <c r="J299" i="9" s="1"/>
  <c r="J300" i="9" s="1"/>
  <c r="J301" i="9" s="1"/>
  <c r="J302" i="9" s="1"/>
  <c r="J303" i="9" s="1"/>
  <c r="J304" i="9" s="1"/>
  <c r="J305" i="9" s="1"/>
  <c r="J306" i="9" s="1"/>
  <c r="J307" i="9" s="1"/>
  <c r="S201" i="9"/>
  <c r="S202" i="9"/>
  <c r="G203" i="9"/>
  <c r="S206" i="9"/>
  <c r="G207" i="9"/>
  <c r="S211" i="9"/>
  <c r="G212" i="9"/>
  <c r="S215" i="9"/>
  <c r="S216" i="9"/>
  <c r="G217" i="9"/>
  <c r="S220" i="9"/>
  <c r="G221" i="9"/>
  <c r="S225" i="9"/>
  <c r="G226" i="9"/>
  <c r="S229" i="9"/>
  <c r="S230" i="9"/>
  <c r="G231" i="9"/>
  <c r="S234" i="9"/>
  <c r="G235" i="9"/>
  <c r="G241" i="9"/>
  <c r="S245" i="9"/>
  <c r="G246" i="9"/>
  <c r="S249" i="9"/>
  <c r="G250" i="9"/>
  <c r="S254" i="9"/>
  <c r="G255" i="9"/>
  <c r="G268" i="9"/>
  <c r="S271" i="9"/>
  <c r="G272" i="9"/>
  <c r="S272" i="9"/>
  <c r="G273" i="9"/>
  <c r="G274" i="9"/>
  <c r="G278" i="9"/>
  <c r="K281" i="9"/>
  <c r="K283" i="9"/>
  <c r="G284" i="9"/>
  <c r="S290" i="9"/>
  <c r="K291" i="9"/>
  <c r="S293" i="9"/>
  <c r="K294" i="9"/>
  <c r="S295" i="9"/>
  <c r="K296" i="9"/>
  <c r="S298" i="9"/>
  <c r="K299" i="9"/>
  <c r="T299" i="9"/>
  <c r="S301" i="9"/>
  <c r="G303" i="9"/>
  <c r="S305" i="9"/>
  <c r="K306" i="9"/>
  <c r="T306" i="9"/>
  <c r="G33" i="10"/>
  <c r="H33" i="10" s="1"/>
  <c r="G37" i="10"/>
  <c r="H37" i="10" s="1"/>
  <c r="Q39" i="10"/>
  <c r="Q206" i="10"/>
  <c r="N207" i="10"/>
  <c r="J209" i="10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J304" i="10" s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Q209" i="10"/>
  <c r="G210" i="10"/>
  <c r="H210" i="10" s="1"/>
  <c r="N211" i="10"/>
  <c r="G214" i="10"/>
  <c r="H214" i="10" s="1"/>
  <c r="N242" i="10"/>
  <c r="N246" i="10"/>
  <c r="Q244" i="10"/>
  <c r="N251" i="10"/>
  <c r="N255" i="10"/>
  <c r="Q255" i="10"/>
  <c r="G257" i="10"/>
  <c r="H257" i="10" s="1"/>
  <c r="N259" i="10"/>
  <c r="Q259" i="10"/>
  <c r="N261" i="10"/>
  <c r="Q261" i="10"/>
  <c r="G264" i="10"/>
  <c r="H264" i="10" s="1"/>
  <c r="N265" i="10"/>
  <c r="Q265" i="10"/>
  <c r="G268" i="10"/>
  <c r="H268" i="10" s="1"/>
  <c r="N269" i="10"/>
  <c r="Q269" i="10"/>
  <c r="G272" i="10"/>
  <c r="H272" i="10" s="1"/>
  <c r="N273" i="10"/>
  <c r="Q273" i="10"/>
  <c r="G276" i="10"/>
  <c r="H276" i="10" s="1"/>
  <c r="N277" i="10"/>
  <c r="Q277" i="10"/>
  <c r="K280" i="10"/>
  <c r="G280" i="10"/>
  <c r="H280" i="10" s="1"/>
  <c r="N281" i="10"/>
  <c r="R281" i="10"/>
  <c r="K284" i="10"/>
  <c r="G284" i="10"/>
  <c r="H284" i="10" s="1"/>
  <c r="Q281" i="10"/>
  <c r="K292" i="10"/>
  <c r="G291" i="10"/>
  <c r="H291" i="10" s="1"/>
  <c r="G292" i="10"/>
  <c r="H292" i="10" s="1"/>
  <c r="K291" i="10"/>
  <c r="K300" i="10"/>
  <c r="G299" i="10"/>
  <c r="H299" i="10" s="1"/>
  <c r="G300" i="10"/>
  <c r="H300" i="10" s="1"/>
  <c r="K299" i="10"/>
  <c r="K308" i="10"/>
  <c r="G307" i="10"/>
  <c r="H307" i="10" s="1"/>
  <c r="G308" i="10"/>
  <c r="H308" i="10" s="1"/>
  <c r="K307" i="10"/>
  <c r="T35" i="11"/>
  <c r="G39" i="11"/>
  <c r="G49" i="11"/>
  <c r="T54" i="11"/>
  <c r="G51" i="11"/>
  <c r="T58" i="11"/>
  <c r="G69" i="11"/>
  <c r="T70" i="11"/>
  <c r="T74" i="11"/>
  <c r="G71" i="11"/>
  <c r="G73" i="11"/>
  <c r="G75" i="11"/>
  <c r="G90" i="11"/>
  <c r="G92" i="11"/>
  <c r="R91" i="11"/>
  <c r="G99" i="11"/>
  <c r="G103" i="11"/>
  <c r="G102" i="11"/>
  <c r="R105" i="11"/>
  <c r="G119" i="11"/>
  <c r="G121" i="11"/>
  <c r="G120" i="11"/>
  <c r="G122" i="11"/>
  <c r="G123" i="11"/>
  <c r="G124" i="11"/>
  <c r="G126" i="11"/>
  <c r="G130" i="11"/>
  <c r="T140" i="11"/>
  <c r="T139" i="11"/>
  <c r="T143" i="11"/>
  <c r="G148" i="11"/>
  <c r="G150" i="11"/>
  <c r="G152" i="11"/>
  <c r="T160" i="11"/>
  <c r="R163" i="11"/>
  <c r="R164" i="11"/>
  <c r="T179" i="11"/>
  <c r="R190" i="11"/>
  <c r="R189" i="11"/>
  <c r="G197" i="11"/>
  <c r="T215" i="11"/>
  <c r="T216" i="11"/>
  <c r="G246" i="11"/>
  <c r="K300" i="11"/>
  <c r="G39" i="13"/>
  <c r="N45" i="12"/>
  <c r="Q45" i="12"/>
  <c r="G99" i="13"/>
  <c r="N105" i="12"/>
  <c r="Q105" i="12"/>
  <c r="S250" i="9"/>
  <c r="S280" i="9"/>
  <c r="S285" i="9"/>
  <c r="T293" i="9"/>
  <c r="S300" i="9"/>
  <c r="T301" i="9"/>
  <c r="K305" i="9"/>
  <c r="G34" i="10"/>
  <c r="H34" i="10" s="1"/>
  <c r="N82" i="10"/>
  <c r="Q85" i="10"/>
  <c r="Q87" i="10"/>
  <c r="Q89" i="10"/>
  <c r="Q91" i="10"/>
  <c r="Q93" i="10"/>
  <c r="Q95" i="10"/>
  <c r="Q97" i="10"/>
  <c r="Q99" i="10"/>
  <c r="Q101" i="10"/>
  <c r="Q103" i="10"/>
  <c r="Q105" i="10"/>
  <c r="Q107" i="10"/>
  <c r="Q109" i="10"/>
  <c r="Q111" i="10"/>
  <c r="Q113" i="10"/>
  <c r="Q115" i="10"/>
  <c r="Q117" i="10"/>
  <c r="Q119" i="10"/>
  <c r="Q121" i="10"/>
  <c r="Q123" i="10"/>
  <c r="Q125" i="10"/>
  <c r="Q127" i="10"/>
  <c r="Q129" i="10"/>
  <c r="Q131" i="10"/>
  <c r="Q133" i="10"/>
  <c r="Q135" i="10"/>
  <c r="Q137" i="10"/>
  <c r="Q139" i="10"/>
  <c r="Q141" i="10"/>
  <c r="Q143" i="10"/>
  <c r="Q145" i="10"/>
  <c r="Q147" i="10"/>
  <c r="Q149" i="10"/>
  <c r="Q151" i="10"/>
  <c r="Q153" i="10"/>
  <c r="Q155" i="10"/>
  <c r="Q157" i="10"/>
  <c r="Q159" i="10"/>
  <c r="Q161" i="10"/>
  <c r="Q163" i="10"/>
  <c r="Q165" i="10"/>
  <c r="Q167" i="10"/>
  <c r="Q208" i="10"/>
  <c r="G209" i="10"/>
  <c r="H209" i="10" s="1"/>
  <c r="N210" i="10"/>
  <c r="G213" i="10"/>
  <c r="H213" i="10" s="1"/>
  <c r="G217" i="10"/>
  <c r="H217" i="10" s="1"/>
  <c r="G221" i="10"/>
  <c r="H221" i="10" s="1"/>
  <c r="G225" i="10"/>
  <c r="H225" i="10" s="1"/>
  <c r="G229" i="10"/>
  <c r="H229" i="10" s="1"/>
  <c r="G233" i="10"/>
  <c r="H233" i="10" s="1"/>
  <c r="G237" i="10"/>
  <c r="H237" i="10" s="1"/>
  <c r="N245" i="10"/>
  <c r="G241" i="10"/>
  <c r="H241" i="10" s="1"/>
  <c r="N248" i="10"/>
  <c r="G243" i="10"/>
  <c r="H243" i="10" s="1"/>
  <c r="Q245" i="10"/>
  <c r="N252" i="10"/>
  <c r="G247" i="10"/>
  <c r="H247" i="10" s="1"/>
  <c r="Q249" i="10"/>
  <c r="N256" i="10"/>
  <c r="Q256" i="10"/>
  <c r="G251" i="10"/>
  <c r="H251" i="10" s="1"/>
  <c r="G258" i="10"/>
  <c r="H258" i="10" s="1"/>
  <c r="Q253" i="10"/>
  <c r="N260" i="10"/>
  <c r="Q260" i="10"/>
  <c r="G263" i="10"/>
  <c r="H263" i="10" s="1"/>
  <c r="N264" i="10"/>
  <c r="Q264" i="10"/>
  <c r="G267" i="10"/>
  <c r="H267" i="10" s="1"/>
  <c r="N268" i="10"/>
  <c r="Q268" i="10"/>
  <c r="G271" i="10"/>
  <c r="H271" i="10" s="1"/>
  <c r="N272" i="10"/>
  <c r="Q272" i="10"/>
  <c r="G275" i="10"/>
  <c r="H275" i="10" s="1"/>
  <c r="N276" i="10"/>
  <c r="Q276" i="10"/>
  <c r="G279" i="10"/>
  <c r="H279" i="10" s="1"/>
  <c r="K279" i="10"/>
  <c r="R280" i="10"/>
  <c r="Q280" i="10"/>
  <c r="G283" i="10"/>
  <c r="H283" i="10" s="1"/>
  <c r="K283" i="10"/>
  <c r="N278" i="10"/>
  <c r="K286" i="10"/>
  <c r="G285" i="10"/>
  <c r="H285" i="10" s="1"/>
  <c r="G286" i="10"/>
  <c r="H286" i="10" s="1"/>
  <c r="K285" i="10"/>
  <c r="Q283" i="10"/>
  <c r="K294" i="10"/>
  <c r="G293" i="10"/>
  <c r="H293" i="10" s="1"/>
  <c r="G294" i="10"/>
  <c r="H294" i="10" s="1"/>
  <c r="K293" i="10"/>
  <c r="K302" i="10"/>
  <c r="G301" i="10"/>
  <c r="H301" i="10" s="1"/>
  <c r="G302" i="10"/>
  <c r="H302" i="10" s="1"/>
  <c r="K301" i="10"/>
  <c r="K310" i="10"/>
  <c r="G309" i="10"/>
  <c r="H309" i="10" s="1"/>
  <c r="G310" i="10"/>
  <c r="H310" i="10" s="1"/>
  <c r="K309" i="10"/>
  <c r="D312" i="13"/>
  <c r="T33" i="11"/>
  <c r="G37" i="11"/>
  <c r="I32" i="11"/>
  <c r="I33" i="11" s="1"/>
  <c r="I34" i="11" s="1"/>
  <c r="I35" i="11" s="1"/>
  <c r="I36" i="11" s="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I62" i="11" s="1"/>
  <c r="I63" i="11" s="1"/>
  <c r="I64" i="11" s="1"/>
  <c r="I65" i="11" s="1"/>
  <c r="I66" i="11" s="1"/>
  <c r="I67" i="11" s="1"/>
  <c r="I68" i="11" s="1"/>
  <c r="I69" i="11" s="1"/>
  <c r="I70" i="11" s="1"/>
  <c r="I71" i="11" s="1"/>
  <c r="I72" i="11" s="1"/>
  <c r="I73" i="11" s="1"/>
  <c r="I74" i="11" s="1"/>
  <c r="I75" i="11" s="1"/>
  <c r="I76" i="11" s="1"/>
  <c r="I77" i="11" s="1"/>
  <c r="I78" i="11" s="1"/>
  <c r="I79" i="11" s="1"/>
  <c r="I80" i="11" s="1"/>
  <c r="I81" i="11" s="1"/>
  <c r="I82" i="11" s="1"/>
  <c r="I83" i="11" s="1"/>
  <c r="I84" i="11" s="1"/>
  <c r="I85" i="11" s="1"/>
  <c r="I86" i="11" s="1"/>
  <c r="I87" i="11" s="1"/>
  <c r="I88" i="11" s="1"/>
  <c r="I89" i="11" s="1"/>
  <c r="I90" i="11" s="1"/>
  <c r="I91" i="11" s="1"/>
  <c r="I92" i="11" s="1"/>
  <c r="I93" i="11" s="1"/>
  <c r="I94" i="11" s="1"/>
  <c r="I95" i="11" s="1"/>
  <c r="I96" i="11" s="1"/>
  <c r="I97" i="11" s="1"/>
  <c r="I98" i="11" s="1"/>
  <c r="I99" i="11" s="1"/>
  <c r="I100" i="11" s="1"/>
  <c r="I101" i="11" s="1"/>
  <c r="I102" i="11" s="1"/>
  <c r="I103" i="11" s="1"/>
  <c r="I104" i="11" s="1"/>
  <c r="I105" i="11" s="1"/>
  <c r="I106" i="11" s="1"/>
  <c r="I107" i="11" s="1"/>
  <c r="I108" i="11" s="1"/>
  <c r="I109" i="11" s="1"/>
  <c r="I110" i="11" s="1"/>
  <c r="I111" i="11" s="1"/>
  <c r="I112" i="11" s="1"/>
  <c r="I113" i="11" s="1"/>
  <c r="I114" i="11" s="1"/>
  <c r="I115" i="11" s="1"/>
  <c r="I116" i="11" s="1"/>
  <c r="I117" i="11" s="1"/>
  <c r="I118" i="11" s="1"/>
  <c r="I119" i="11" s="1"/>
  <c r="I120" i="11" s="1"/>
  <c r="I121" i="11" s="1"/>
  <c r="I122" i="11" s="1"/>
  <c r="I123" i="11" s="1"/>
  <c r="I124" i="11" s="1"/>
  <c r="I125" i="11" s="1"/>
  <c r="I126" i="11" s="1"/>
  <c r="I127" i="11" s="1"/>
  <c r="I128" i="11" s="1"/>
  <c r="I129" i="11" s="1"/>
  <c r="I130" i="11" s="1"/>
  <c r="I131" i="11" s="1"/>
  <c r="I132" i="11" s="1"/>
  <c r="I133" i="11" s="1"/>
  <c r="I134" i="11" s="1"/>
  <c r="I135" i="11" s="1"/>
  <c r="I136" i="11" s="1"/>
  <c r="I137" i="11" s="1"/>
  <c r="I138" i="11" s="1"/>
  <c r="I139" i="11" s="1"/>
  <c r="I140" i="11" s="1"/>
  <c r="I141" i="11" s="1"/>
  <c r="I142" i="11" s="1"/>
  <c r="I143" i="11" s="1"/>
  <c r="I144" i="11" s="1"/>
  <c r="I145" i="11" s="1"/>
  <c r="I146" i="11" s="1"/>
  <c r="I147" i="11" s="1"/>
  <c r="I148" i="11" s="1"/>
  <c r="I149" i="11" s="1"/>
  <c r="I150" i="11" s="1"/>
  <c r="I151" i="11" s="1"/>
  <c r="I152" i="11" s="1"/>
  <c r="I153" i="11" s="1"/>
  <c r="I154" i="11" s="1"/>
  <c r="I155" i="11" s="1"/>
  <c r="I156" i="11" s="1"/>
  <c r="I157" i="11" s="1"/>
  <c r="I158" i="11" s="1"/>
  <c r="I159" i="11" s="1"/>
  <c r="I160" i="11" s="1"/>
  <c r="I161" i="11" s="1"/>
  <c r="I162" i="11" s="1"/>
  <c r="I163" i="11" s="1"/>
  <c r="I164" i="11" s="1"/>
  <c r="I165" i="11" s="1"/>
  <c r="I166" i="11" s="1"/>
  <c r="I167" i="11" s="1"/>
  <c r="I168" i="11" s="1"/>
  <c r="I169" i="11" s="1"/>
  <c r="I170" i="11" s="1"/>
  <c r="I171" i="11" s="1"/>
  <c r="I172" i="11" s="1"/>
  <c r="I173" i="11" s="1"/>
  <c r="I174" i="11" s="1"/>
  <c r="I175" i="11" s="1"/>
  <c r="I176" i="11" s="1"/>
  <c r="I177" i="11" s="1"/>
  <c r="I178" i="11" s="1"/>
  <c r="I179" i="11" s="1"/>
  <c r="I180" i="11" s="1"/>
  <c r="I181" i="11" s="1"/>
  <c r="I182" i="11" s="1"/>
  <c r="I183" i="11" s="1"/>
  <c r="I184" i="11" s="1"/>
  <c r="I185" i="11" s="1"/>
  <c r="I186" i="11" s="1"/>
  <c r="I187" i="11" s="1"/>
  <c r="I188" i="11" s="1"/>
  <c r="I189" i="11" s="1"/>
  <c r="I190" i="11" s="1"/>
  <c r="I191" i="11" s="1"/>
  <c r="I192" i="11" s="1"/>
  <c r="I193" i="11" s="1"/>
  <c r="I194" i="11" s="1"/>
  <c r="I195" i="11" s="1"/>
  <c r="I196" i="11" s="1"/>
  <c r="I197" i="11" s="1"/>
  <c r="I198" i="11" s="1"/>
  <c r="I199" i="11" s="1"/>
  <c r="I200" i="11" s="1"/>
  <c r="I201" i="11" s="1"/>
  <c r="I202" i="11" s="1"/>
  <c r="I203" i="11" s="1"/>
  <c r="I204" i="11" s="1"/>
  <c r="I205" i="11" s="1"/>
  <c r="I206" i="11" s="1"/>
  <c r="I207" i="11" s="1"/>
  <c r="I208" i="11" s="1"/>
  <c r="I209" i="11" s="1"/>
  <c r="I210" i="11" s="1"/>
  <c r="I211" i="11" s="1"/>
  <c r="I212" i="11" s="1"/>
  <c r="I213" i="11" s="1"/>
  <c r="I214" i="11" s="1"/>
  <c r="I215" i="11" s="1"/>
  <c r="I216" i="11" s="1"/>
  <c r="I217" i="11" s="1"/>
  <c r="I218" i="11" s="1"/>
  <c r="I219" i="11" s="1"/>
  <c r="I220" i="11" s="1"/>
  <c r="I221" i="11" s="1"/>
  <c r="I222" i="11" s="1"/>
  <c r="I223" i="11" s="1"/>
  <c r="I224" i="11" s="1"/>
  <c r="I225" i="11" s="1"/>
  <c r="I226" i="11" s="1"/>
  <c r="I227" i="11" s="1"/>
  <c r="I228" i="11" s="1"/>
  <c r="I229" i="11" s="1"/>
  <c r="I230" i="11" s="1"/>
  <c r="I231" i="11" s="1"/>
  <c r="I232" i="11" s="1"/>
  <c r="I233" i="11" s="1"/>
  <c r="I234" i="11" s="1"/>
  <c r="I235" i="11" s="1"/>
  <c r="I236" i="11" s="1"/>
  <c r="I237" i="11" s="1"/>
  <c r="I238" i="11" s="1"/>
  <c r="I239" i="11" s="1"/>
  <c r="I240" i="11" s="1"/>
  <c r="I241" i="11" s="1"/>
  <c r="I242" i="11" s="1"/>
  <c r="I243" i="11" s="1"/>
  <c r="I244" i="11" s="1"/>
  <c r="I245" i="11" s="1"/>
  <c r="I246" i="11" s="1"/>
  <c r="I247" i="11" s="1"/>
  <c r="I248" i="11" s="1"/>
  <c r="I249" i="11" s="1"/>
  <c r="I250" i="11" s="1"/>
  <c r="I251" i="11" s="1"/>
  <c r="I252" i="11" s="1"/>
  <c r="I253" i="11" s="1"/>
  <c r="I254" i="11" s="1"/>
  <c r="I255" i="11" s="1"/>
  <c r="I256" i="11" s="1"/>
  <c r="I257" i="11" s="1"/>
  <c r="I258" i="11" s="1"/>
  <c r="I259" i="11" s="1"/>
  <c r="I260" i="11" s="1"/>
  <c r="I261" i="11" s="1"/>
  <c r="I262" i="11" s="1"/>
  <c r="I263" i="11" s="1"/>
  <c r="I264" i="11" s="1"/>
  <c r="I265" i="11" s="1"/>
  <c r="I266" i="11" s="1"/>
  <c r="I267" i="11" s="1"/>
  <c r="I268" i="11" s="1"/>
  <c r="I269" i="11" s="1"/>
  <c r="I270" i="11" s="1"/>
  <c r="I271" i="11" s="1"/>
  <c r="I272" i="11" s="1"/>
  <c r="I273" i="11" s="1"/>
  <c r="I274" i="11" s="1"/>
  <c r="I275" i="11" s="1"/>
  <c r="I276" i="11" s="1"/>
  <c r="I277" i="11" s="1"/>
  <c r="I278" i="11" s="1"/>
  <c r="I279" i="11" s="1"/>
  <c r="I280" i="11" s="1"/>
  <c r="I281" i="11" s="1"/>
  <c r="I282" i="11" s="1"/>
  <c r="I283" i="11" s="1"/>
  <c r="I284" i="11" s="1"/>
  <c r="I285" i="11" s="1"/>
  <c r="I286" i="11" s="1"/>
  <c r="I287" i="11" s="1"/>
  <c r="I288" i="11" s="1"/>
  <c r="I289" i="11" s="1"/>
  <c r="I290" i="11" s="1"/>
  <c r="I291" i="11" s="1"/>
  <c r="I292" i="11" s="1"/>
  <c r="I293" i="11" s="1"/>
  <c r="I294" i="11" s="1"/>
  <c r="I295" i="11" s="1"/>
  <c r="I296" i="11" s="1"/>
  <c r="I297" i="11" s="1"/>
  <c r="I298" i="11" s="1"/>
  <c r="I299" i="11" s="1"/>
  <c r="I300" i="11" s="1"/>
  <c r="I301" i="11" s="1"/>
  <c r="I302" i="11" s="1"/>
  <c r="I303" i="11" s="1"/>
  <c r="I304" i="11" s="1"/>
  <c r="I305" i="11" s="1"/>
  <c r="I306" i="11" s="1"/>
  <c r="I307" i="11" s="1"/>
  <c r="I308" i="11" s="1"/>
  <c r="I309" i="11" s="1"/>
  <c r="I310" i="11" s="1"/>
  <c r="G50" i="11"/>
  <c r="T51" i="11"/>
  <c r="G52" i="11"/>
  <c r="G54" i="11"/>
  <c r="R58" i="11"/>
  <c r="R59" i="11"/>
  <c r="R60" i="11"/>
  <c r="R61" i="11"/>
  <c r="T71" i="11"/>
  <c r="T75" i="11"/>
  <c r="T76" i="11"/>
  <c r="R85" i="11"/>
  <c r="G93" i="11"/>
  <c r="G100" i="11"/>
  <c r="G98" i="11"/>
  <c r="G114" i="11"/>
  <c r="R113" i="11"/>
  <c r="R112" i="11"/>
  <c r="R115" i="11"/>
  <c r="R114" i="11"/>
  <c r="R117" i="11"/>
  <c r="R116" i="11"/>
  <c r="R119" i="11"/>
  <c r="T132" i="11"/>
  <c r="T131" i="11"/>
  <c r="G143" i="11"/>
  <c r="G141" i="11"/>
  <c r="G142" i="11"/>
  <c r="R142" i="11"/>
  <c r="R141" i="11"/>
  <c r="R144" i="11"/>
  <c r="R143" i="11"/>
  <c r="R146" i="11"/>
  <c r="G172" i="11"/>
  <c r="T181" i="11"/>
  <c r="G177" i="11"/>
  <c r="G193" i="11"/>
  <c r="T255" i="11"/>
  <c r="T254" i="11"/>
  <c r="T262" i="11"/>
  <c r="T261" i="11"/>
  <c r="T258" i="11"/>
  <c r="T276" i="11"/>
  <c r="T275" i="11"/>
  <c r="U276" i="11"/>
  <c r="T274" i="11"/>
  <c r="T272" i="11"/>
  <c r="K297" i="11"/>
  <c r="G47" i="13"/>
  <c r="N53" i="12"/>
  <c r="Q53" i="12"/>
  <c r="G131" i="13"/>
  <c r="N137" i="12"/>
  <c r="Q137" i="12"/>
  <c r="R285" i="10"/>
  <c r="R287" i="10"/>
  <c r="R289" i="10"/>
  <c r="R291" i="10"/>
  <c r="R293" i="10"/>
  <c r="R295" i="10"/>
  <c r="R297" i="10"/>
  <c r="R299" i="10"/>
  <c r="R301" i="10"/>
  <c r="R303" i="10"/>
  <c r="R305" i="10"/>
  <c r="R307" i="10"/>
  <c r="R309" i="10"/>
  <c r="R311" i="10"/>
  <c r="R313" i="10"/>
  <c r="K27" i="13"/>
  <c r="T28" i="11"/>
  <c r="T30" i="11"/>
  <c r="T32" i="11"/>
  <c r="G34" i="11"/>
  <c r="G36" i="11"/>
  <c r="G38" i="11"/>
  <c r="G63" i="11"/>
  <c r="G64" i="11"/>
  <c r="G65" i="11"/>
  <c r="G66" i="11"/>
  <c r="G67" i="11"/>
  <c r="G68" i="11"/>
  <c r="T69" i="11"/>
  <c r="G85" i="11"/>
  <c r="T89" i="11"/>
  <c r="G86" i="11"/>
  <c r="G87" i="11"/>
  <c r="G88" i="11"/>
  <c r="G89" i="11"/>
  <c r="T97" i="11"/>
  <c r="G110" i="11"/>
  <c r="T104" i="11"/>
  <c r="T113" i="11"/>
  <c r="G113" i="11"/>
  <c r="G117" i="11"/>
  <c r="R128" i="11"/>
  <c r="R132" i="11"/>
  <c r="G139" i="11"/>
  <c r="R136" i="11"/>
  <c r="G170" i="11"/>
  <c r="G178" i="11"/>
  <c r="T178" i="11"/>
  <c r="G181" i="11"/>
  <c r="G185" i="11"/>
  <c r="G184" i="11"/>
  <c r="G192" i="11"/>
  <c r="T192" i="11"/>
  <c r="T195" i="11"/>
  <c r="R192" i="11"/>
  <c r="R191" i="11"/>
  <c r="G200" i="11"/>
  <c r="T211" i="11"/>
  <c r="G214" i="11"/>
  <c r="T214" i="11"/>
  <c r="T219" i="11"/>
  <c r="R216" i="11"/>
  <c r="R215" i="11"/>
  <c r="G226" i="11"/>
  <c r="T228" i="11"/>
  <c r="G230" i="11"/>
  <c r="G231" i="11"/>
  <c r="T234" i="11"/>
  <c r="G248" i="11"/>
  <c r="R247" i="11"/>
  <c r="R246" i="11"/>
  <c r="G254" i="11"/>
  <c r="G253" i="11"/>
  <c r="R254" i="11"/>
  <c r="R253" i="11"/>
  <c r="G261" i="11"/>
  <c r="G260" i="11"/>
  <c r="R261" i="11"/>
  <c r="R260" i="11"/>
  <c r="G268" i="11"/>
  <c r="G269" i="11"/>
  <c r="R268" i="11"/>
  <c r="R267" i="11"/>
  <c r="K275" i="11"/>
  <c r="G275" i="11"/>
  <c r="U288" i="11"/>
  <c r="U295" i="11"/>
  <c r="G299" i="11"/>
  <c r="K301" i="11"/>
  <c r="K296" i="11"/>
  <c r="K305" i="11"/>
  <c r="R307" i="11"/>
  <c r="N42" i="12"/>
  <c r="G37" i="13"/>
  <c r="N43" i="12"/>
  <c r="Q43" i="12"/>
  <c r="N44" i="12"/>
  <c r="G45" i="13"/>
  <c r="N51" i="12"/>
  <c r="Q51" i="12"/>
  <c r="N52" i="12"/>
  <c r="G53" i="13"/>
  <c r="N59" i="12"/>
  <c r="Q59" i="12"/>
  <c r="N60" i="12"/>
  <c r="G59" i="13"/>
  <c r="N65" i="12"/>
  <c r="Q65" i="12"/>
  <c r="G107" i="13"/>
  <c r="N113" i="12"/>
  <c r="Q113" i="12"/>
  <c r="G139" i="13"/>
  <c r="N145" i="12"/>
  <c r="Q145" i="12"/>
  <c r="Q284" i="10"/>
  <c r="Q286" i="10"/>
  <c r="Q288" i="10"/>
  <c r="Q290" i="10"/>
  <c r="Q292" i="10"/>
  <c r="Q294" i="10"/>
  <c r="Q296" i="10"/>
  <c r="Q298" i="10"/>
  <c r="Q300" i="10"/>
  <c r="Q302" i="10"/>
  <c r="Q304" i="10"/>
  <c r="Q306" i="10"/>
  <c r="Q308" i="10"/>
  <c r="Q310" i="10"/>
  <c r="Q312" i="10"/>
  <c r="Q314" i="10"/>
  <c r="T26" i="11"/>
  <c r="G28" i="11"/>
  <c r="G30" i="11"/>
  <c r="G32" i="11"/>
  <c r="T47" i="11"/>
  <c r="T62" i="11"/>
  <c r="T90" i="11"/>
  <c r="T91" i="11"/>
  <c r="G105" i="11"/>
  <c r="R102" i="11"/>
  <c r="G109" i="11"/>
  <c r="T116" i="11"/>
  <c r="T117" i="11"/>
  <c r="T118" i="11"/>
  <c r="T124" i="11"/>
  <c r="R131" i="11"/>
  <c r="G138" i="11"/>
  <c r="T133" i="11"/>
  <c r="R135" i="11"/>
  <c r="T145" i="11"/>
  <c r="R147" i="11"/>
  <c r="R160" i="11"/>
  <c r="G167" i="11"/>
  <c r="R162" i="11"/>
  <c r="G169" i="11"/>
  <c r="G174" i="11"/>
  <c r="R168" i="11"/>
  <c r="R170" i="11"/>
  <c r="R174" i="11"/>
  <c r="G175" i="11"/>
  <c r="T180" i="11"/>
  <c r="R179" i="11"/>
  <c r="R178" i="11"/>
  <c r="G186" i="11"/>
  <c r="G194" i="11"/>
  <c r="T194" i="11"/>
  <c r="T197" i="11"/>
  <c r="R194" i="11"/>
  <c r="R193" i="11"/>
  <c r="T196" i="11"/>
  <c r="G199" i="11"/>
  <c r="T213" i="11"/>
  <c r="G216" i="11"/>
  <c r="G218" i="11"/>
  <c r="G217" i="11"/>
  <c r="T225" i="11"/>
  <c r="R225" i="11"/>
  <c r="R224" i="11"/>
  <c r="G233" i="11"/>
  <c r="G247" i="11"/>
  <c r="G250" i="11"/>
  <c r="T250" i="11"/>
  <c r="R249" i="11"/>
  <c r="R248" i="11"/>
  <c r="G256" i="11"/>
  <c r="G255" i="11"/>
  <c r="R256" i="11"/>
  <c r="R255" i="11"/>
  <c r="G263" i="11"/>
  <c r="G262" i="11"/>
  <c r="G264" i="11"/>
  <c r="T266" i="11"/>
  <c r="R263" i="11"/>
  <c r="R262" i="11"/>
  <c r="G270" i="11"/>
  <c r="G271" i="11"/>
  <c r="T273" i="11"/>
  <c r="R270" i="11"/>
  <c r="R269" i="11"/>
  <c r="K277" i="11"/>
  <c r="K276" i="11"/>
  <c r="R277" i="11"/>
  <c r="R279" i="11"/>
  <c r="U291" i="11"/>
  <c r="U294" i="11"/>
  <c r="G298" i="11"/>
  <c r="K304" i="11"/>
  <c r="R302" i="11"/>
  <c r="R304" i="11"/>
  <c r="R306" i="11"/>
  <c r="G34" i="13"/>
  <c r="Q40" i="12"/>
  <c r="N40" i="12"/>
  <c r="Q41" i="12"/>
  <c r="Q36" i="12"/>
  <c r="G43" i="13"/>
  <c r="N49" i="12"/>
  <c r="Q49" i="12"/>
  <c r="N50" i="12"/>
  <c r="G51" i="13"/>
  <c r="K51" i="13" s="1"/>
  <c r="N57" i="12"/>
  <c r="Q57" i="12"/>
  <c r="G58" i="13"/>
  <c r="Q64" i="12"/>
  <c r="N64" i="12"/>
  <c r="G63" i="13"/>
  <c r="N69" i="12"/>
  <c r="Q69" i="12"/>
  <c r="G115" i="13"/>
  <c r="N121" i="12"/>
  <c r="Q121" i="12"/>
  <c r="G147" i="13"/>
  <c r="K147" i="13" s="1"/>
  <c r="N153" i="12"/>
  <c r="Q153" i="12"/>
  <c r="T27" i="11"/>
  <c r="T29" i="11"/>
  <c r="G35" i="11"/>
  <c r="R101" i="11"/>
  <c r="G108" i="11"/>
  <c r="G111" i="11"/>
  <c r="T115" i="11"/>
  <c r="G118" i="11"/>
  <c r="T128" i="11"/>
  <c r="R130" i="11"/>
  <c r="G137" i="11"/>
  <c r="R134" i="11"/>
  <c r="T144" i="11"/>
  <c r="G147" i="11"/>
  <c r="G149" i="11"/>
  <c r="G151" i="11"/>
  <c r="R155" i="11"/>
  <c r="T168" i="11"/>
  <c r="T166" i="11"/>
  <c r="T164" i="11"/>
  <c r="J165" i="1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201" i="11" s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226" i="11" s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G168" i="11"/>
  <c r="G176" i="11"/>
  <c r="T175" i="11"/>
  <c r="G171" i="11"/>
  <c r="G180" i="11"/>
  <c r="R177" i="11"/>
  <c r="R176" i="11"/>
  <c r="G183" i="11"/>
  <c r="T184" i="11"/>
  <c r="R181" i="11"/>
  <c r="R180" i="11"/>
  <c r="G191" i="11"/>
  <c r="T193" i="11"/>
  <c r="G195" i="11"/>
  <c r="G196" i="11"/>
  <c r="T199" i="11"/>
  <c r="G201" i="11"/>
  <c r="G213" i="11"/>
  <c r="R212" i="11"/>
  <c r="R211" i="11"/>
  <c r="G220" i="11"/>
  <c r="G219" i="11"/>
  <c r="G227" i="11"/>
  <c r="T227" i="11"/>
  <c r="T230" i="11"/>
  <c r="R227" i="11"/>
  <c r="R226" i="11"/>
  <c r="G235" i="11"/>
  <c r="G232" i="11"/>
  <c r="T246" i="11"/>
  <c r="G249" i="11"/>
  <c r="T249" i="11"/>
  <c r="T253" i="11"/>
  <c r="T252" i="11"/>
  <c r="R251" i="11"/>
  <c r="R250" i="11"/>
  <c r="G258" i="11"/>
  <c r="T260" i="11"/>
  <c r="T257" i="11"/>
  <c r="T259" i="11"/>
  <c r="T256" i="11"/>
  <c r="R258" i="11"/>
  <c r="R257" i="11"/>
  <c r="G265" i="11"/>
  <c r="T267" i="11"/>
  <c r="T264" i="11"/>
  <c r="T268" i="11"/>
  <c r="R265" i="11"/>
  <c r="R264" i="11"/>
  <c r="G272" i="11"/>
  <c r="T271" i="11"/>
  <c r="R272" i="11"/>
  <c r="R271" i="11"/>
  <c r="G276" i="11"/>
  <c r="R280" i="11"/>
  <c r="U290" i="11"/>
  <c r="U292" i="11"/>
  <c r="U293" i="11"/>
  <c r="T292" i="11"/>
  <c r="G297" i="11"/>
  <c r="U297" i="11"/>
  <c r="G300" i="11"/>
  <c r="T294" i="11"/>
  <c r="K303" i="11"/>
  <c r="K298" i="11"/>
  <c r="T298" i="11"/>
  <c r="G301" i="11"/>
  <c r="G303" i="11"/>
  <c r="G305" i="11"/>
  <c r="G32" i="13"/>
  <c r="Q38" i="12"/>
  <c r="Q35" i="12"/>
  <c r="N34" i="12"/>
  <c r="Q33" i="12"/>
  <c r="N32" i="12"/>
  <c r="N38" i="12"/>
  <c r="Q37" i="12"/>
  <c r="N35" i="12"/>
  <c r="Q34" i="12"/>
  <c r="N33" i="12"/>
  <c r="Q32" i="12"/>
  <c r="Q39" i="12"/>
  <c r="G41" i="13"/>
  <c r="N47" i="12"/>
  <c r="Q47" i="12"/>
  <c r="N48" i="12"/>
  <c r="G49" i="13"/>
  <c r="N55" i="12"/>
  <c r="Q55" i="12"/>
  <c r="N56" i="12"/>
  <c r="Q63" i="12"/>
  <c r="G62" i="13"/>
  <c r="Q68" i="12"/>
  <c r="N68" i="12"/>
  <c r="G123" i="13"/>
  <c r="N129" i="12"/>
  <c r="Q129" i="12"/>
  <c r="G155" i="13"/>
  <c r="N161" i="12"/>
  <c r="Q161" i="12"/>
  <c r="T210" i="11"/>
  <c r="T245" i="11"/>
  <c r="G257" i="11"/>
  <c r="T286" i="11"/>
  <c r="K287" i="11"/>
  <c r="T287" i="11"/>
  <c r="K288" i="11"/>
  <c r="T288" i="11"/>
  <c r="K289" i="11"/>
  <c r="T289" i="11"/>
  <c r="K290" i="11"/>
  <c r="T290" i="11"/>
  <c r="K291" i="11"/>
  <c r="T291" i="11"/>
  <c r="K292" i="11"/>
  <c r="K293" i="11"/>
  <c r="U299" i="11"/>
  <c r="G97" i="13"/>
  <c r="N103" i="12"/>
  <c r="Q103" i="12"/>
  <c r="N104" i="12"/>
  <c r="G105" i="13"/>
  <c r="N111" i="12"/>
  <c r="Q111" i="12"/>
  <c r="N112" i="12"/>
  <c r="N119" i="12"/>
  <c r="Q119" i="12"/>
  <c r="N120" i="12"/>
  <c r="G121" i="13"/>
  <c r="N127" i="12"/>
  <c r="Q127" i="12"/>
  <c r="N128" i="12"/>
  <c r="G129" i="13"/>
  <c r="N135" i="12"/>
  <c r="Q135" i="12"/>
  <c r="N136" i="12"/>
  <c r="G137" i="13"/>
  <c r="K137" i="13" s="1"/>
  <c r="N143" i="12"/>
  <c r="Q143" i="12"/>
  <c r="N144" i="12"/>
  <c r="G145" i="13"/>
  <c r="N151" i="12"/>
  <c r="Q151" i="12"/>
  <c r="N152" i="12"/>
  <c r="G153" i="13"/>
  <c r="K153" i="13" s="1"/>
  <c r="N159" i="12"/>
  <c r="Q159" i="12"/>
  <c r="N160" i="12"/>
  <c r="G161" i="13"/>
  <c r="N167" i="12"/>
  <c r="Q167" i="12"/>
  <c r="Q168" i="12"/>
  <c r="G164" i="13"/>
  <c r="N170" i="12"/>
  <c r="Q170" i="12"/>
  <c r="G168" i="13"/>
  <c r="N174" i="12"/>
  <c r="Q174" i="12"/>
  <c r="T142" i="11"/>
  <c r="T201" i="11"/>
  <c r="T236" i="11"/>
  <c r="T280" i="11"/>
  <c r="K281" i="11"/>
  <c r="K282" i="11"/>
  <c r="K283" i="11"/>
  <c r="K284" i="11"/>
  <c r="K285" i="11"/>
  <c r="T285" i="11"/>
  <c r="T307" i="11"/>
  <c r="K308" i="11"/>
  <c r="T308" i="11"/>
  <c r="K309" i="11"/>
  <c r="T309" i="11"/>
  <c r="K310" i="11"/>
  <c r="T310" i="11"/>
  <c r="G33" i="13"/>
  <c r="K33" i="13" s="1"/>
  <c r="G35" i="13"/>
  <c r="K35" i="13" s="1"/>
  <c r="G38" i="13"/>
  <c r="G40" i="13"/>
  <c r="G42" i="13"/>
  <c r="G44" i="13"/>
  <c r="G46" i="13"/>
  <c r="G48" i="13"/>
  <c r="G50" i="13"/>
  <c r="K50" i="13" s="1"/>
  <c r="Q56" i="12"/>
  <c r="G52" i="13"/>
  <c r="Q58" i="12"/>
  <c r="G54" i="13"/>
  <c r="Q60" i="12"/>
  <c r="G56" i="13"/>
  <c r="Q62" i="12"/>
  <c r="G57" i="13"/>
  <c r="N63" i="12"/>
  <c r="G60" i="13"/>
  <c r="Q66" i="12"/>
  <c r="N66" i="12"/>
  <c r="G61" i="13"/>
  <c r="N67" i="12"/>
  <c r="Q67" i="12"/>
  <c r="G64" i="13"/>
  <c r="Q70" i="12"/>
  <c r="N70" i="12"/>
  <c r="G65" i="13"/>
  <c r="N71" i="12"/>
  <c r="Q71" i="12"/>
  <c r="G66" i="13"/>
  <c r="Q72" i="12"/>
  <c r="N72" i="12"/>
  <c r="G67" i="13"/>
  <c r="K67" i="13" s="1"/>
  <c r="N73" i="12"/>
  <c r="Q73" i="12"/>
  <c r="G68" i="13"/>
  <c r="K68" i="13" s="1"/>
  <c r="Q74" i="12"/>
  <c r="N74" i="12"/>
  <c r="G69" i="13"/>
  <c r="N75" i="12"/>
  <c r="Q75" i="12"/>
  <c r="Q76" i="12"/>
  <c r="N76" i="12"/>
  <c r="G71" i="13"/>
  <c r="N77" i="12"/>
  <c r="Q77" i="12"/>
  <c r="G72" i="13"/>
  <c r="K72" i="13" s="1"/>
  <c r="Q78" i="12"/>
  <c r="N78" i="12"/>
  <c r="G73" i="13"/>
  <c r="N79" i="12"/>
  <c r="Q79" i="12"/>
  <c r="G74" i="13"/>
  <c r="Q80" i="12"/>
  <c r="N80" i="12"/>
  <c r="G75" i="13"/>
  <c r="N81" i="12"/>
  <c r="Q81" i="12"/>
  <c r="G76" i="13"/>
  <c r="Q82" i="12"/>
  <c r="N82" i="12"/>
  <c r="G77" i="13"/>
  <c r="N83" i="12"/>
  <c r="Q83" i="12"/>
  <c r="G78" i="13"/>
  <c r="K78" i="13" s="1"/>
  <c r="Q84" i="12"/>
  <c r="N84" i="12"/>
  <c r="G79" i="13"/>
  <c r="N85" i="12"/>
  <c r="Q85" i="12"/>
  <c r="G80" i="13"/>
  <c r="K80" i="13" s="1"/>
  <c r="Q86" i="12"/>
  <c r="N86" i="12"/>
  <c r="G81" i="13"/>
  <c r="N87" i="12"/>
  <c r="Q87" i="12"/>
  <c r="G82" i="13"/>
  <c r="Q88" i="12"/>
  <c r="N88" i="12"/>
  <c r="G83" i="13"/>
  <c r="N89" i="12"/>
  <c r="Q89" i="12"/>
  <c r="G84" i="13"/>
  <c r="Q90" i="12"/>
  <c r="N90" i="12"/>
  <c r="G85" i="13"/>
  <c r="N91" i="12"/>
  <c r="Q91" i="12"/>
  <c r="G86" i="13"/>
  <c r="Q92" i="12"/>
  <c r="N92" i="12"/>
  <c r="G87" i="13"/>
  <c r="K87" i="13" s="1"/>
  <c r="N93" i="12"/>
  <c r="Q93" i="12"/>
  <c r="G88" i="13"/>
  <c r="Q94" i="12"/>
  <c r="N94" i="12"/>
  <c r="G89" i="13"/>
  <c r="N95" i="12"/>
  <c r="Q95" i="12"/>
  <c r="G90" i="13"/>
  <c r="Q96" i="12"/>
  <c r="N96" i="12"/>
  <c r="G91" i="13"/>
  <c r="N97" i="12"/>
  <c r="Q97" i="12"/>
  <c r="G92" i="13"/>
  <c r="Q98" i="12"/>
  <c r="N98" i="12"/>
  <c r="G93" i="13"/>
  <c r="N99" i="12"/>
  <c r="Q99" i="12"/>
  <c r="G94" i="13"/>
  <c r="K94" i="13" s="1"/>
  <c r="Q100" i="12"/>
  <c r="N100" i="12"/>
  <c r="G95" i="13"/>
  <c r="N101" i="12"/>
  <c r="Q101" i="12"/>
  <c r="N102" i="12"/>
  <c r="G103" i="13"/>
  <c r="N109" i="12"/>
  <c r="Q109" i="12"/>
  <c r="N110" i="12"/>
  <c r="G111" i="13"/>
  <c r="N117" i="12"/>
  <c r="Q117" i="12"/>
  <c r="N118" i="12"/>
  <c r="G119" i="13"/>
  <c r="N125" i="12"/>
  <c r="Q125" i="12"/>
  <c r="N126" i="12"/>
  <c r="G127" i="13"/>
  <c r="N133" i="12"/>
  <c r="Q133" i="12"/>
  <c r="N134" i="12"/>
  <c r="G135" i="13"/>
  <c r="N141" i="12"/>
  <c r="Q141" i="12"/>
  <c r="N142" i="12"/>
  <c r="G143" i="13"/>
  <c r="N149" i="12"/>
  <c r="Q149" i="12"/>
  <c r="N150" i="12"/>
  <c r="G151" i="13"/>
  <c r="N157" i="12"/>
  <c r="Q157" i="12"/>
  <c r="N158" i="12"/>
  <c r="G159" i="13"/>
  <c r="N165" i="12"/>
  <c r="Q165" i="12"/>
  <c r="Q166" i="12"/>
  <c r="G167" i="13"/>
  <c r="N173" i="12"/>
  <c r="Q173" i="12"/>
  <c r="T209" i="11"/>
  <c r="T244" i="11"/>
  <c r="T277" i="11"/>
  <c r="K278" i="11"/>
  <c r="T278" i="11"/>
  <c r="U279" i="11"/>
  <c r="G280" i="11"/>
  <c r="G36" i="13"/>
  <c r="N39" i="12"/>
  <c r="N41" i="12"/>
  <c r="Q42" i="12"/>
  <c r="Q44" i="12"/>
  <c r="Q46" i="12"/>
  <c r="Q48" i="12"/>
  <c r="Q50" i="12"/>
  <c r="Q52" i="12"/>
  <c r="Q54" i="12"/>
  <c r="N58" i="12"/>
  <c r="N62" i="12"/>
  <c r="G101" i="13"/>
  <c r="N107" i="12"/>
  <c r="Q107" i="12"/>
  <c r="N108" i="12"/>
  <c r="G109" i="13"/>
  <c r="N115" i="12"/>
  <c r="Q115" i="12"/>
  <c r="N116" i="12"/>
  <c r="G117" i="13"/>
  <c r="N123" i="12"/>
  <c r="Q123" i="12"/>
  <c r="N124" i="12"/>
  <c r="G125" i="13"/>
  <c r="N131" i="12"/>
  <c r="Q131" i="12"/>
  <c r="N132" i="12"/>
  <c r="G133" i="13"/>
  <c r="N139" i="12"/>
  <c r="Q139" i="12"/>
  <c r="N140" i="12"/>
  <c r="G141" i="13"/>
  <c r="N147" i="12"/>
  <c r="Q147" i="12"/>
  <c r="N148" i="12"/>
  <c r="G149" i="13"/>
  <c r="N155" i="12"/>
  <c r="Q155" i="12"/>
  <c r="N156" i="12"/>
  <c r="G157" i="13"/>
  <c r="N163" i="12"/>
  <c r="Q163" i="12"/>
  <c r="Q164" i="12"/>
  <c r="G166" i="13"/>
  <c r="N172" i="12"/>
  <c r="Q172" i="12"/>
  <c r="G170" i="13"/>
  <c r="K170" i="13" s="1"/>
  <c r="G171" i="13"/>
  <c r="G172" i="13"/>
  <c r="G173" i="13"/>
  <c r="G174" i="13"/>
  <c r="G175" i="13"/>
  <c r="G176" i="13"/>
  <c r="G178" i="13"/>
  <c r="G179" i="13"/>
  <c r="G182" i="13"/>
  <c r="G183" i="13"/>
  <c r="G184" i="13"/>
  <c r="K184" i="13" s="1"/>
  <c r="G186" i="13"/>
  <c r="G188" i="13"/>
  <c r="G189" i="13"/>
  <c r="G190" i="13"/>
  <c r="G192" i="13"/>
  <c r="K192" i="13" s="1"/>
  <c r="G193" i="13"/>
  <c r="G194" i="13"/>
  <c r="G195" i="13"/>
  <c r="G196" i="13"/>
  <c r="G199" i="13"/>
  <c r="G200" i="13"/>
  <c r="G202" i="13"/>
  <c r="G203" i="13"/>
  <c r="G204" i="13"/>
  <c r="G205" i="13"/>
  <c r="G206" i="13"/>
  <c r="G208" i="13"/>
  <c r="G209" i="13"/>
  <c r="G210" i="13"/>
  <c r="G213" i="13"/>
  <c r="G214" i="13"/>
  <c r="G215" i="13"/>
  <c r="G216" i="13"/>
  <c r="G218" i="13"/>
  <c r="G219" i="13"/>
  <c r="G220" i="13"/>
  <c r="G221" i="13"/>
  <c r="G222" i="13"/>
  <c r="G225" i="13"/>
  <c r="G228" i="13"/>
  <c r="K228" i="13" s="1"/>
  <c r="G230" i="13"/>
  <c r="G231" i="13"/>
  <c r="G232" i="13"/>
  <c r="G233" i="13"/>
  <c r="G236" i="13"/>
  <c r="G237" i="13"/>
  <c r="G238" i="13"/>
  <c r="K238" i="13" s="1"/>
  <c r="G239" i="13"/>
  <c r="G240" i="13"/>
  <c r="G241" i="13"/>
  <c r="G244" i="13"/>
  <c r="K244" i="13" s="1"/>
  <c r="G245" i="13"/>
  <c r="G246" i="13"/>
  <c r="G248" i="13"/>
  <c r="G249" i="13"/>
  <c r="G250" i="13"/>
  <c r="G251" i="13"/>
  <c r="G252" i="13"/>
  <c r="G253" i="13"/>
  <c r="G254" i="13"/>
  <c r="K254" i="13" s="1"/>
  <c r="Q260" i="12"/>
  <c r="G255" i="13"/>
  <c r="Q261" i="12"/>
  <c r="Q262" i="12"/>
  <c r="G257" i="13"/>
  <c r="Q263" i="12"/>
  <c r="Q264" i="12"/>
  <c r="Q265" i="12"/>
  <c r="N261" i="12"/>
  <c r="N263" i="12"/>
  <c r="N265" i="12"/>
  <c r="Q280" i="12"/>
  <c r="N288" i="12"/>
  <c r="Q288" i="12"/>
  <c r="Q295" i="12"/>
  <c r="G298" i="13"/>
  <c r="N304" i="12"/>
  <c r="Q304" i="12"/>
  <c r="N299" i="12"/>
  <c r="Q301" i="12"/>
  <c r="Q311" i="12"/>
  <c r="I25" i="13"/>
  <c r="Q176" i="12"/>
  <c r="Q177" i="12"/>
  <c r="Q178" i="12"/>
  <c r="Q179" i="12"/>
  <c r="Q180" i="12"/>
  <c r="Q181" i="12"/>
  <c r="Q182" i="12"/>
  <c r="Q183" i="12"/>
  <c r="Q184" i="12"/>
  <c r="Q185" i="12"/>
  <c r="Q186" i="12"/>
  <c r="Q187" i="12"/>
  <c r="Q188" i="12"/>
  <c r="Q189" i="12"/>
  <c r="Q190" i="12"/>
  <c r="Q191" i="12"/>
  <c r="Q192" i="12"/>
  <c r="Q193" i="12"/>
  <c r="Q194" i="12"/>
  <c r="Q195" i="12"/>
  <c r="Q196" i="12"/>
  <c r="Q197" i="12"/>
  <c r="Q198" i="12"/>
  <c r="Q199" i="12"/>
  <c r="Q200" i="12"/>
  <c r="Q201" i="12"/>
  <c r="Q202" i="12"/>
  <c r="Q203" i="12"/>
  <c r="Q204" i="12"/>
  <c r="Q205" i="12"/>
  <c r="Q206" i="12"/>
  <c r="Q207" i="12"/>
  <c r="Q208" i="12"/>
  <c r="Q209" i="12"/>
  <c r="Q210" i="12"/>
  <c r="Q211" i="12"/>
  <c r="Q212" i="12"/>
  <c r="Q213" i="12"/>
  <c r="Q214" i="12"/>
  <c r="Q215" i="12"/>
  <c r="Q216" i="12"/>
  <c r="Q217" i="12"/>
  <c r="Q218" i="12"/>
  <c r="Q219" i="12"/>
  <c r="Q220" i="12"/>
  <c r="Q221" i="12"/>
  <c r="Q222" i="12"/>
  <c r="Q223" i="12"/>
  <c r="Q224" i="12"/>
  <c r="Q225" i="12"/>
  <c r="Q226" i="12"/>
  <c r="Q227" i="12"/>
  <c r="Q228" i="12"/>
  <c r="Q229" i="12"/>
  <c r="Q230" i="12"/>
  <c r="Q231" i="12"/>
  <c r="Q232" i="12"/>
  <c r="Q233" i="12"/>
  <c r="Q234" i="12"/>
  <c r="Q235" i="12"/>
  <c r="Q236" i="12"/>
  <c r="Q237" i="12"/>
  <c r="Q238" i="12"/>
  <c r="Q239" i="12"/>
  <c r="Q240" i="12"/>
  <c r="Q241" i="12"/>
  <c r="Q242" i="12"/>
  <c r="Q243" i="12"/>
  <c r="Q244" i="12"/>
  <c r="Q245" i="12"/>
  <c r="Q246" i="12"/>
  <c r="Q247" i="12"/>
  <c r="Q248" i="12"/>
  <c r="Q249" i="12"/>
  <c r="Q250" i="12"/>
  <c r="Q251" i="12"/>
  <c r="Q252" i="12"/>
  <c r="Q253" i="12"/>
  <c r="Q254" i="12"/>
  <c r="Q255" i="12"/>
  <c r="Q256" i="12"/>
  <c r="Q257" i="12"/>
  <c r="Q258" i="12"/>
  <c r="Q259" i="12"/>
  <c r="G261" i="13"/>
  <c r="Q267" i="12"/>
  <c r="G263" i="13"/>
  <c r="Q269" i="12"/>
  <c r="G265" i="13"/>
  <c r="Q271" i="12"/>
  <c r="Q273" i="12"/>
  <c r="G269" i="13"/>
  <c r="Q275" i="12"/>
  <c r="G271" i="13"/>
  <c r="Q277" i="12"/>
  <c r="G273" i="13"/>
  <c r="K273" i="13" s="1"/>
  <c r="Q279" i="12"/>
  <c r="R279" i="12"/>
  <c r="G275" i="13"/>
  <c r="R281" i="12"/>
  <c r="N281" i="12"/>
  <c r="G277" i="13"/>
  <c r="K277" i="13" s="1"/>
  <c r="R283" i="12"/>
  <c r="Q283" i="12"/>
  <c r="Q278" i="12"/>
  <c r="G279" i="13"/>
  <c r="R285" i="12"/>
  <c r="N284" i="12"/>
  <c r="Q284" i="12"/>
  <c r="N285" i="12"/>
  <c r="G286" i="13"/>
  <c r="N292" i="12"/>
  <c r="Q292" i="12"/>
  <c r="N287" i="12"/>
  <c r="Q289" i="12"/>
  <c r="Q299" i="12"/>
  <c r="R296" i="12"/>
  <c r="G302" i="13"/>
  <c r="N308" i="12"/>
  <c r="Q308" i="12"/>
  <c r="N303" i="12"/>
  <c r="Q305" i="12"/>
  <c r="L24" i="13"/>
  <c r="G96" i="13"/>
  <c r="G98" i="13"/>
  <c r="G100" i="13"/>
  <c r="G102" i="13"/>
  <c r="G104" i="13"/>
  <c r="G108" i="13"/>
  <c r="G110" i="13"/>
  <c r="G112" i="13"/>
  <c r="G114" i="13"/>
  <c r="G116" i="13"/>
  <c r="G118" i="13"/>
  <c r="G120" i="13"/>
  <c r="G122" i="13"/>
  <c r="K122" i="13" s="1"/>
  <c r="G124" i="13"/>
  <c r="G126" i="13"/>
  <c r="G128" i="13"/>
  <c r="G130" i="13"/>
  <c r="G132" i="13"/>
  <c r="G134" i="13"/>
  <c r="K134" i="13" s="1"/>
  <c r="G136" i="13"/>
  <c r="G138" i="13"/>
  <c r="G140" i="13"/>
  <c r="G142" i="13"/>
  <c r="G144" i="13"/>
  <c r="G146" i="13"/>
  <c r="G148" i="13"/>
  <c r="G150" i="13"/>
  <c r="G152" i="13"/>
  <c r="G154" i="13"/>
  <c r="G156" i="13"/>
  <c r="G158" i="13"/>
  <c r="G160" i="13"/>
  <c r="G162" i="13"/>
  <c r="N260" i="12"/>
  <c r="N262" i="12"/>
  <c r="N264" i="12"/>
  <c r="Q287" i="12"/>
  <c r="R284" i="12"/>
  <c r="G290" i="13"/>
  <c r="N296" i="12"/>
  <c r="Q296" i="12"/>
  <c r="N291" i="12"/>
  <c r="Q293" i="12"/>
  <c r="Q303" i="12"/>
  <c r="G306" i="13"/>
  <c r="N312" i="12"/>
  <c r="R312" i="12"/>
  <c r="Q312" i="12"/>
  <c r="N307" i="12"/>
  <c r="Q309" i="12"/>
  <c r="Q102" i="12"/>
  <c r="Q104" i="12"/>
  <c r="Q106" i="12"/>
  <c r="Q108" i="12"/>
  <c r="Q110" i="12"/>
  <c r="Q112" i="12"/>
  <c r="Q114" i="12"/>
  <c r="Q116" i="12"/>
  <c r="Q118" i="12"/>
  <c r="Q120" i="12"/>
  <c r="Q122" i="12"/>
  <c r="Q124" i="12"/>
  <c r="Q126" i="12"/>
  <c r="Q128" i="12"/>
  <c r="Q130" i="12"/>
  <c r="Q132" i="12"/>
  <c r="Q134" i="12"/>
  <c r="Q136" i="12"/>
  <c r="Q138" i="12"/>
  <c r="Q140" i="12"/>
  <c r="Q142" i="12"/>
  <c r="Q144" i="12"/>
  <c r="Q146" i="12"/>
  <c r="Q148" i="12"/>
  <c r="Q150" i="12"/>
  <c r="Q152" i="12"/>
  <c r="Q154" i="12"/>
  <c r="Q156" i="12"/>
  <c r="Q158" i="12"/>
  <c r="Q160" i="12"/>
  <c r="Q162" i="12"/>
  <c r="N164" i="12"/>
  <c r="N166" i="12"/>
  <c r="N168" i="12"/>
  <c r="N176" i="12"/>
  <c r="N177" i="12"/>
  <c r="N178" i="12"/>
  <c r="N179" i="12"/>
  <c r="N180" i="12"/>
  <c r="N181" i="12"/>
  <c r="N182" i="12"/>
  <c r="N183" i="12"/>
  <c r="N184" i="12"/>
  <c r="N185" i="12"/>
  <c r="N186" i="12"/>
  <c r="N187" i="12"/>
  <c r="N188" i="12"/>
  <c r="N189" i="12"/>
  <c r="N190" i="12"/>
  <c r="N191" i="12"/>
  <c r="N192" i="12"/>
  <c r="N193" i="12"/>
  <c r="N194" i="12"/>
  <c r="N195" i="12"/>
  <c r="N196" i="12"/>
  <c r="N197" i="12"/>
  <c r="N198" i="12"/>
  <c r="N199" i="12"/>
  <c r="N200" i="12"/>
  <c r="N201" i="12"/>
  <c r="N202" i="12"/>
  <c r="N203" i="12"/>
  <c r="N204" i="12"/>
  <c r="N205" i="12"/>
  <c r="N206" i="12"/>
  <c r="N207" i="12"/>
  <c r="N208" i="12"/>
  <c r="N209" i="12"/>
  <c r="N210" i="12"/>
  <c r="N211" i="12"/>
  <c r="N212" i="12"/>
  <c r="N213" i="12"/>
  <c r="N214" i="12"/>
  <c r="N215" i="12"/>
  <c r="N216" i="12"/>
  <c r="N217" i="12"/>
  <c r="N218" i="12"/>
  <c r="N219" i="12"/>
  <c r="N220" i="12"/>
  <c r="N221" i="12"/>
  <c r="N222" i="12"/>
  <c r="N223" i="12"/>
  <c r="N224" i="12"/>
  <c r="N225" i="12"/>
  <c r="N226" i="12"/>
  <c r="N227" i="12"/>
  <c r="N228" i="12"/>
  <c r="N229" i="12"/>
  <c r="N230" i="12"/>
  <c r="N231" i="12"/>
  <c r="N232" i="12"/>
  <c r="N233" i="12"/>
  <c r="N234" i="12"/>
  <c r="N235" i="12"/>
  <c r="N236" i="12"/>
  <c r="N237" i="12"/>
  <c r="N238" i="12"/>
  <c r="N239" i="12"/>
  <c r="N240" i="12"/>
  <c r="N241" i="12"/>
  <c r="N242" i="12"/>
  <c r="N243" i="12"/>
  <c r="N244" i="12"/>
  <c r="N245" i="12"/>
  <c r="N246" i="12"/>
  <c r="N247" i="12"/>
  <c r="N248" i="12"/>
  <c r="N249" i="12"/>
  <c r="N250" i="12"/>
  <c r="N251" i="12"/>
  <c r="N252" i="12"/>
  <c r="N253" i="12"/>
  <c r="N254" i="12"/>
  <c r="N255" i="12"/>
  <c r="N256" i="12"/>
  <c r="N257" i="12"/>
  <c r="N258" i="12"/>
  <c r="N259" i="12"/>
  <c r="Q266" i="12"/>
  <c r="G262" i="13"/>
  <c r="Q268" i="12"/>
  <c r="Q270" i="12"/>
  <c r="G266" i="13"/>
  <c r="Q272" i="12"/>
  <c r="G268" i="13"/>
  <c r="Q274" i="12"/>
  <c r="G270" i="13"/>
  <c r="K270" i="13" s="1"/>
  <c r="Q276" i="12"/>
  <c r="G272" i="13"/>
  <c r="N280" i="12"/>
  <c r="Q282" i="12"/>
  <c r="N282" i="12"/>
  <c r="R282" i="12"/>
  <c r="N278" i="12"/>
  <c r="Q281" i="12"/>
  <c r="R288" i="12"/>
  <c r="G294" i="13"/>
  <c r="N300" i="12"/>
  <c r="Q300" i="12"/>
  <c r="N295" i="12"/>
  <c r="Q297" i="12"/>
  <c r="R304" i="12"/>
  <c r="G310" i="13"/>
  <c r="N311" i="12"/>
  <c r="E29" i="13"/>
  <c r="G278" i="13"/>
  <c r="G280" i="13"/>
  <c r="R286" i="12"/>
  <c r="G288" i="13"/>
  <c r="R290" i="12"/>
  <c r="G292" i="13"/>
  <c r="R294" i="12"/>
  <c r="G296" i="13"/>
  <c r="R298" i="12"/>
  <c r="G300" i="13"/>
  <c r="R302" i="12"/>
  <c r="G304" i="13"/>
  <c r="R306" i="12"/>
  <c r="G308" i="13"/>
  <c r="K308" i="13" s="1"/>
  <c r="R310" i="12"/>
  <c r="G312" i="13"/>
  <c r="N313" i="12"/>
  <c r="R314" i="12"/>
  <c r="K11" i="13"/>
  <c r="E12" i="13"/>
  <c r="I12" i="13"/>
  <c r="K13" i="13"/>
  <c r="E14" i="13"/>
  <c r="I14" i="13"/>
  <c r="K15" i="13"/>
  <c r="E16" i="13"/>
  <c r="I16" i="13"/>
  <c r="K17" i="13"/>
  <c r="E18" i="13"/>
  <c r="I18" i="13"/>
  <c r="K19" i="13"/>
  <c r="E20" i="13"/>
  <c r="I20" i="13"/>
  <c r="E22" i="13"/>
  <c r="I22" i="13"/>
  <c r="K23" i="13"/>
  <c r="E24" i="13"/>
  <c r="E25" i="13"/>
  <c r="G281" i="13"/>
  <c r="K281" i="13" s="1"/>
  <c r="N286" i="12"/>
  <c r="R287" i="12"/>
  <c r="G289" i="13"/>
  <c r="K289" i="13" s="1"/>
  <c r="N290" i="12"/>
  <c r="R291" i="12"/>
  <c r="G293" i="13"/>
  <c r="N294" i="12"/>
  <c r="R295" i="12"/>
  <c r="G297" i="13"/>
  <c r="N298" i="12"/>
  <c r="R299" i="12"/>
  <c r="N302" i="12"/>
  <c r="R303" i="12"/>
  <c r="G305" i="13"/>
  <c r="N306" i="12"/>
  <c r="R307" i="12"/>
  <c r="G309" i="13"/>
  <c r="N310" i="12"/>
  <c r="R311" i="12"/>
  <c r="G313" i="13"/>
  <c r="N314" i="12"/>
  <c r="L11" i="13"/>
  <c r="H13" i="13"/>
  <c r="L13" i="13"/>
  <c r="H15" i="13"/>
  <c r="L15" i="13"/>
  <c r="H17" i="13"/>
  <c r="L17" i="13"/>
  <c r="H19" i="13"/>
  <c r="L19" i="13"/>
  <c r="H21" i="13"/>
  <c r="L21" i="13"/>
  <c r="H23" i="13"/>
  <c r="L23" i="13"/>
  <c r="K24" i="13"/>
  <c r="L25" i="13"/>
  <c r="G314" i="13"/>
  <c r="E11" i="13"/>
  <c r="K12" i="13"/>
  <c r="E13" i="13"/>
  <c r="I13" i="13"/>
  <c r="K14" i="13"/>
  <c r="E15" i="13"/>
  <c r="I15" i="13"/>
  <c r="K16" i="13"/>
  <c r="E17" i="13"/>
  <c r="I17" i="13"/>
  <c r="I24" i="13"/>
  <c r="K18" i="13"/>
  <c r="E19" i="13"/>
  <c r="E21" i="13"/>
  <c r="I21" i="13"/>
  <c r="E23" i="13"/>
  <c r="H25" i="13"/>
  <c r="E27" i="13"/>
  <c r="G283" i="13"/>
  <c r="Q286" i="12"/>
  <c r="R289" i="12"/>
  <c r="Q290" i="12"/>
  <c r="G291" i="13"/>
  <c r="K291" i="13" s="1"/>
  <c r="R293" i="12"/>
  <c r="Q294" i="12"/>
  <c r="R297" i="12"/>
  <c r="Q298" i="12"/>
  <c r="G299" i="13"/>
  <c r="R301" i="12"/>
  <c r="Q302" i="12"/>
  <c r="R305" i="12"/>
  <c r="Q306" i="12"/>
  <c r="R309" i="12"/>
  <c r="Q310" i="12"/>
  <c r="G311" i="13"/>
  <c r="R313" i="12"/>
  <c r="Q314" i="12"/>
  <c r="F11" i="13"/>
  <c r="J11" i="13"/>
  <c r="J12" i="13" s="1"/>
  <c r="J13" i="13" s="1"/>
  <c r="J14" i="13" s="1"/>
  <c r="J15" i="13" s="1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H12" i="13"/>
  <c r="L12" i="13"/>
  <c r="H14" i="13"/>
  <c r="L14" i="13"/>
  <c r="E26" i="13"/>
  <c r="E28" i="13"/>
  <c r="E30" i="13"/>
  <c r="H24" i="13"/>
  <c r="K25" i="13"/>
  <c r="E308" i="13" l="1"/>
  <c r="E35" i="13"/>
  <c r="E31" i="13"/>
  <c r="K98" i="13"/>
  <c r="K121" i="13"/>
  <c r="E311" i="13"/>
  <c r="E310" i="13"/>
  <c r="E32" i="13"/>
  <c r="E34" i="13"/>
  <c r="E171" i="13"/>
  <c r="E190" i="13"/>
  <c r="E118" i="13"/>
  <c r="E273" i="13"/>
  <c r="E206" i="13"/>
  <c r="K269" i="13"/>
  <c r="E207" i="13"/>
  <c r="E81" i="13"/>
  <c r="E187" i="13"/>
  <c r="E157" i="13"/>
  <c r="E74" i="13"/>
  <c r="E210" i="13"/>
  <c r="E306" i="13"/>
  <c r="E191" i="13"/>
  <c r="E284" i="13"/>
  <c r="K305" i="13"/>
  <c r="K290" i="13"/>
  <c r="K150" i="13"/>
  <c r="K279" i="13"/>
  <c r="X41" i="7"/>
  <c r="X288" i="7"/>
  <c r="X117" i="7"/>
  <c r="X120" i="7"/>
  <c r="X275" i="7"/>
  <c r="X267" i="7"/>
  <c r="X51" i="7"/>
  <c r="E188" i="13"/>
  <c r="X286" i="7"/>
  <c r="X287" i="7"/>
  <c r="X273" i="7"/>
  <c r="X265" i="7"/>
  <c r="X257" i="7"/>
  <c r="X76" i="7"/>
  <c r="X60" i="7"/>
  <c r="X38" i="7"/>
  <c r="X279" i="7"/>
  <c r="X280" i="7"/>
  <c r="X35" i="7"/>
  <c r="X82" i="7"/>
  <c r="X66" i="7"/>
  <c r="X104" i="7"/>
  <c r="X53" i="7"/>
  <c r="X165" i="7"/>
  <c r="X46" i="7"/>
  <c r="R154" i="5"/>
  <c r="T154" i="5" s="1"/>
  <c r="R138" i="5"/>
  <c r="T138" i="5" s="1"/>
  <c r="R122" i="5"/>
  <c r="T122" i="5" s="1"/>
  <c r="R106" i="5"/>
  <c r="T106" i="5" s="1"/>
  <c r="R90" i="5"/>
  <c r="T90" i="5" s="1"/>
  <c r="R74" i="5"/>
  <c r="T74" i="5" s="1"/>
  <c r="R58" i="5"/>
  <c r="T58" i="5" s="1"/>
  <c r="R42" i="5"/>
  <c r="T42" i="5" s="1"/>
  <c r="R281" i="5"/>
  <c r="R276" i="5"/>
  <c r="R177" i="5"/>
  <c r="T177" i="5" s="1"/>
  <c r="R303" i="5"/>
  <c r="R299" i="5"/>
  <c r="S295" i="5"/>
  <c r="R291" i="5"/>
  <c r="S287" i="5"/>
  <c r="R262" i="5"/>
  <c r="R256" i="5"/>
  <c r="R163" i="5"/>
  <c r="T163" i="5" s="1"/>
  <c r="R147" i="5"/>
  <c r="T147" i="5" s="1"/>
  <c r="R115" i="5"/>
  <c r="T115" i="5" s="1"/>
  <c r="R83" i="5"/>
  <c r="T83" i="5" s="1"/>
  <c r="R51" i="5"/>
  <c r="T51" i="5" s="1"/>
  <c r="R253" i="5"/>
  <c r="T253" i="5" s="1"/>
  <c r="E305" i="13"/>
  <c r="R247" i="5"/>
  <c r="T247" i="5" s="1"/>
  <c r="R239" i="5"/>
  <c r="T239" i="5" s="1"/>
  <c r="R231" i="5"/>
  <c r="T231" i="5" s="1"/>
  <c r="R223" i="5"/>
  <c r="T223" i="5" s="1"/>
  <c r="R215" i="5"/>
  <c r="T215" i="5" s="1"/>
  <c r="R207" i="5"/>
  <c r="T207" i="5" s="1"/>
  <c r="R199" i="5"/>
  <c r="T199" i="5" s="1"/>
  <c r="R191" i="5"/>
  <c r="T191" i="5" s="1"/>
  <c r="R183" i="5"/>
  <c r="T183" i="5" s="1"/>
  <c r="R175" i="5"/>
  <c r="T175" i="5" s="1"/>
  <c r="R172" i="5"/>
  <c r="T172" i="5" s="1"/>
  <c r="G303" i="13"/>
  <c r="G258" i="13"/>
  <c r="R245" i="5"/>
  <c r="T245" i="5" s="1"/>
  <c r="R237" i="5"/>
  <c r="T237" i="5" s="1"/>
  <c r="R229" i="5"/>
  <c r="T229" i="5" s="1"/>
  <c r="R221" i="5"/>
  <c r="T221" i="5" s="1"/>
  <c r="R213" i="5"/>
  <c r="T213" i="5" s="1"/>
  <c r="R205" i="5"/>
  <c r="T205" i="5" s="1"/>
  <c r="R197" i="5"/>
  <c r="T197" i="5" s="1"/>
  <c r="R189" i="5"/>
  <c r="T189" i="5" s="1"/>
  <c r="R181" i="5"/>
  <c r="T181" i="5" s="1"/>
  <c r="R171" i="5"/>
  <c r="T171" i="5" s="1"/>
  <c r="R135" i="5"/>
  <c r="T135" i="5" s="1"/>
  <c r="R103" i="5"/>
  <c r="T103" i="5" s="1"/>
  <c r="R71" i="5"/>
  <c r="T71" i="5" s="1"/>
  <c r="R243" i="5"/>
  <c r="T243" i="5" s="1"/>
  <c r="R235" i="5"/>
  <c r="T235" i="5" s="1"/>
  <c r="R227" i="5"/>
  <c r="T227" i="5" s="1"/>
  <c r="R219" i="5"/>
  <c r="T219" i="5" s="1"/>
  <c r="R211" i="5"/>
  <c r="T211" i="5" s="1"/>
  <c r="R203" i="5"/>
  <c r="T203" i="5" s="1"/>
  <c r="R195" i="5"/>
  <c r="T195" i="5" s="1"/>
  <c r="R187" i="5"/>
  <c r="T187" i="5" s="1"/>
  <c r="R179" i="5"/>
  <c r="T179" i="5" s="1"/>
  <c r="R170" i="5"/>
  <c r="T170" i="5" s="1"/>
  <c r="G287" i="13"/>
  <c r="G181" i="13"/>
  <c r="L186" i="13" s="1"/>
  <c r="K173" i="13"/>
  <c r="U273" i="4"/>
  <c r="T243" i="4"/>
  <c r="V243" i="4" s="1"/>
  <c r="U207" i="4"/>
  <c r="T201" i="4"/>
  <c r="T195" i="4"/>
  <c r="T278" i="4"/>
  <c r="V168" i="4"/>
  <c r="E125" i="13"/>
  <c r="E287" i="13"/>
  <c r="G307" i="13"/>
  <c r="K307" i="13" s="1"/>
  <c r="G224" i="13"/>
  <c r="H229" i="13" s="1"/>
  <c r="U309" i="4"/>
  <c r="T271" i="4"/>
  <c r="V271" i="4" s="1"/>
  <c r="U263" i="4"/>
  <c r="U249" i="4"/>
  <c r="T235" i="4"/>
  <c r="V235" i="4" s="1"/>
  <c r="T211" i="4"/>
  <c r="V170" i="4"/>
  <c r="T287" i="4"/>
  <c r="V287" i="4" s="1"/>
  <c r="G229" i="13"/>
  <c r="T241" i="4"/>
  <c r="U217" i="4"/>
  <c r="T203" i="4"/>
  <c r="T176" i="4"/>
  <c r="V176" i="4" s="1"/>
  <c r="V107" i="4"/>
  <c r="V150" i="4"/>
  <c r="V134" i="4"/>
  <c r="V118" i="4"/>
  <c r="E73" i="13"/>
  <c r="E261" i="13"/>
  <c r="E108" i="13"/>
  <c r="E186" i="13"/>
  <c r="E128" i="13"/>
  <c r="E56" i="13"/>
  <c r="G201" i="13"/>
  <c r="I205" i="13" s="1"/>
  <c r="V44" i="4"/>
  <c r="Q73" i="2"/>
  <c r="S73" i="2" s="1"/>
  <c r="G284" i="13"/>
  <c r="G274" i="13"/>
  <c r="I280" i="13" s="1"/>
  <c r="G267" i="13"/>
  <c r="H271" i="13" s="1"/>
  <c r="G243" i="13"/>
  <c r="K243" i="13" s="1"/>
  <c r="G235" i="13"/>
  <c r="G227" i="13"/>
  <c r="I233" i="13" s="1"/>
  <c r="G207" i="13"/>
  <c r="I209" i="13" s="1"/>
  <c r="E260" i="13"/>
  <c r="E208" i="13"/>
  <c r="E83" i="13"/>
  <c r="E127" i="13"/>
  <c r="E259" i="13"/>
  <c r="E189" i="13"/>
  <c r="Q307" i="2"/>
  <c r="S307" i="2" s="1"/>
  <c r="R284" i="2"/>
  <c r="R280" i="2"/>
  <c r="R305" i="2"/>
  <c r="R283" i="2"/>
  <c r="R271" i="2"/>
  <c r="R267" i="2"/>
  <c r="Q262" i="2"/>
  <c r="S262" i="2" s="1"/>
  <c r="R258" i="2"/>
  <c r="Q246" i="2"/>
  <c r="S246" i="2" s="1"/>
  <c r="R242" i="2"/>
  <c r="Q230" i="2"/>
  <c r="S230" i="2" s="1"/>
  <c r="R218" i="2"/>
  <c r="R211" i="2"/>
  <c r="Q206" i="2"/>
  <c r="S206" i="2" s="1"/>
  <c r="Q276" i="2"/>
  <c r="S276" i="2" s="1"/>
  <c r="Q222" i="2"/>
  <c r="S222" i="2" s="1"/>
  <c r="Q277" i="2"/>
  <c r="S277" i="2" s="1"/>
  <c r="Q264" i="2"/>
  <c r="S264" i="2" s="1"/>
  <c r="Q256" i="2"/>
  <c r="S256" i="2" s="1"/>
  <c r="Q240" i="2"/>
  <c r="S240" i="2" s="1"/>
  <c r="Q224" i="2"/>
  <c r="S224" i="2" s="1"/>
  <c r="R220" i="2"/>
  <c r="Q212" i="2"/>
  <c r="S212" i="2" s="1"/>
  <c r="E247" i="13"/>
  <c r="E66" i="13"/>
  <c r="E245" i="13"/>
  <c r="E150" i="13"/>
  <c r="E202" i="13"/>
  <c r="E183" i="13"/>
  <c r="E258" i="13"/>
  <c r="R273" i="2"/>
  <c r="Q278" i="2"/>
  <c r="S278" i="2" s="1"/>
  <c r="R209" i="2"/>
  <c r="G264" i="13"/>
  <c r="G260" i="13"/>
  <c r="K260" i="13" s="1"/>
  <c r="G282" i="13"/>
  <c r="K282" i="13" s="1"/>
  <c r="G256" i="13"/>
  <c r="G242" i="13"/>
  <c r="L242" i="13" s="1"/>
  <c r="G234" i="13"/>
  <c r="G226" i="13"/>
  <c r="K226" i="13" s="1"/>
  <c r="G198" i="13"/>
  <c r="G70" i="13"/>
  <c r="H71" i="13" s="1"/>
  <c r="E307" i="13"/>
  <c r="E303" i="13"/>
  <c r="E301" i="13"/>
  <c r="Q306" i="2"/>
  <c r="S306" i="2" s="1"/>
  <c r="Q290" i="2"/>
  <c r="S290" i="2" s="1"/>
  <c r="E209" i="13"/>
  <c r="Q308" i="2"/>
  <c r="S308" i="2" s="1"/>
  <c r="Q292" i="2"/>
  <c r="S292" i="2" s="1"/>
  <c r="R307" i="2"/>
  <c r="R292" i="2"/>
  <c r="R281" i="2"/>
  <c r="Q271" i="2"/>
  <c r="S271" i="2" s="1"/>
  <c r="Q257" i="2"/>
  <c r="S257" i="2" s="1"/>
  <c r="Q217" i="2"/>
  <c r="S217" i="2" s="1"/>
  <c r="Q305" i="2"/>
  <c r="S305" i="2" s="1"/>
  <c r="R290" i="2"/>
  <c r="Q269" i="2"/>
  <c r="S269" i="2" s="1"/>
  <c r="Q266" i="2"/>
  <c r="S266" i="2" s="1"/>
  <c r="R262" i="2"/>
  <c r="R255" i="2"/>
  <c r="Q250" i="2"/>
  <c r="S250" i="2" s="1"/>
  <c r="R246" i="2"/>
  <c r="R239" i="2"/>
  <c r="Q234" i="2"/>
  <c r="S234" i="2" s="1"/>
  <c r="R230" i="2"/>
  <c r="R223" i="2"/>
  <c r="R215" i="2"/>
  <c r="Q210" i="2"/>
  <c r="S210" i="2" s="1"/>
  <c r="R206" i="2"/>
  <c r="R200" i="2"/>
  <c r="Q303" i="2"/>
  <c r="S303" i="2" s="1"/>
  <c r="Q287" i="2"/>
  <c r="S287" i="2" s="1"/>
  <c r="Q275" i="2"/>
  <c r="S275" i="2" s="1"/>
  <c r="R222" i="2"/>
  <c r="R286" i="2"/>
  <c r="R278" i="2"/>
  <c r="R264" i="2"/>
  <c r="R256" i="2"/>
  <c r="R240" i="2"/>
  <c r="R224" i="2"/>
  <c r="R217" i="2"/>
  <c r="R212" i="2"/>
  <c r="E54" i="13"/>
  <c r="R304" i="2"/>
  <c r="G301" i="13"/>
  <c r="G276" i="13"/>
  <c r="L282" i="13" s="1"/>
  <c r="G197" i="13"/>
  <c r="K135" i="13"/>
  <c r="E212" i="13"/>
  <c r="E213" i="13"/>
  <c r="Q286" i="2"/>
  <c r="S286" i="2" s="1"/>
  <c r="Q304" i="2"/>
  <c r="S304" i="2" s="1"/>
  <c r="Q288" i="2"/>
  <c r="S288" i="2" s="1"/>
  <c r="Q280" i="2"/>
  <c r="S280" i="2" s="1"/>
  <c r="Q265" i="2"/>
  <c r="S265" i="2" s="1"/>
  <c r="Q75" i="2"/>
  <c r="S75" i="2" s="1"/>
  <c r="R289" i="2"/>
  <c r="Q273" i="2"/>
  <c r="S273" i="2" s="1"/>
  <c r="Q270" i="2"/>
  <c r="S270" i="2" s="1"/>
  <c r="R259" i="2"/>
  <c r="Q254" i="2"/>
  <c r="S254" i="2" s="1"/>
  <c r="R250" i="2"/>
  <c r="R234" i="2"/>
  <c r="R219" i="2"/>
  <c r="Q214" i="2"/>
  <c r="S214" i="2" s="1"/>
  <c r="R210" i="2"/>
  <c r="Q76" i="2"/>
  <c r="S76" i="2" s="1"/>
  <c r="R303" i="2"/>
  <c r="R287" i="2"/>
  <c r="Q200" i="2"/>
  <c r="S200" i="2" s="1"/>
  <c r="Q260" i="2"/>
  <c r="S260" i="2" s="1"/>
  <c r="R221" i="2"/>
  <c r="R265" i="2"/>
  <c r="E269" i="13"/>
  <c r="E233" i="13"/>
  <c r="E228" i="13"/>
  <c r="E48" i="13"/>
  <c r="E280" i="13"/>
  <c r="E216" i="13"/>
  <c r="E173" i="13"/>
  <c r="R257" i="2"/>
  <c r="R252" i="2"/>
  <c r="R244" i="2"/>
  <c r="R236" i="2"/>
  <c r="R228" i="2"/>
  <c r="R205" i="2"/>
  <c r="R261" i="2"/>
  <c r="Q227" i="2"/>
  <c r="S227" i="2" s="1"/>
  <c r="Q285" i="2"/>
  <c r="S285" i="2" s="1"/>
  <c r="R201" i="2"/>
  <c r="E162" i="13"/>
  <c r="R249" i="2"/>
  <c r="Q249" i="2"/>
  <c r="S249" i="2" s="1"/>
  <c r="R241" i="2"/>
  <c r="Q241" i="2"/>
  <c r="S241" i="2" s="1"/>
  <c r="R233" i="2"/>
  <c r="Q233" i="2"/>
  <c r="S233" i="2" s="1"/>
  <c r="R213" i="2"/>
  <c r="Q213" i="2"/>
  <c r="S213" i="2" s="1"/>
  <c r="R276" i="2"/>
  <c r="R274" i="2"/>
  <c r="Q199" i="2"/>
  <c r="S199" i="2" s="1"/>
  <c r="Q198" i="2"/>
  <c r="S198" i="2" s="1"/>
  <c r="Q309" i="2"/>
  <c r="S309" i="2" s="1"/>
  <c r="R285" i="2"/>
  <c r="R282" i="2"/>
  <c r="Q272" i="2"/>
  <c r="S272" i="2" s="1"/>
  <c r="Q268" i="2"/>
  <c r="S268" i="2" s="1"/>
  <c r="Q252" i="2"/>
  <c r="S252" i="2" s="1"/>
  <c r="Q244" i="2"/>
  <c r="S244" i="2" s="1"/>
  <c r="Q236" i="2"/>
  <c r="S236" i="2" s="1"/>
  <c r="Q228" i="2"/>
  <c r="S228" i="2" s="1"/>
  <c r="Q208" i="2"/>
  <c r="S208" i="2" s="1"/>
  <c r="R204" i="2"/>
  <c r="Q74" i="2"/>
  <c r="S74" i="2" s="1"/>
  <c r="E80" i="13"/>
  <c r="E238" i="13"/>
  <c r="Q255" i="2"/>
  <c r="S255" i="2" s="1"/>
  <c r="Q247" i="2"/>
  <c r="S247" i="2" s="1"/>
  <c r="Q239" i="2"/>
  <c r="S239" i="2" s="1"/>
  <c r="Q231" i="2"/>
  <c r="S231" i="2" s="1"/>
  <c r="R225" i="2"/>
  <c r="Q225" i="2"/>
  <c r="S225" i="2" s="1"/>
  <c r="R279" i="2"/>
  <c r="Q207" i="2"/>
  <c r="S207" i="2" s="1"/>
  <c r="Q311" i="2"/>
  <c r="S311" i="2" s="1"/>
  <c r="R275" i="2"/>
  <c r="R272" i="2"/>
  <c r="R268" i="2"/>
  <c r="R208" i="2"/>
  <c r="R253" i="2"/>
  <c r="R245" i="2"/>
  <c r="Q245" i="2"/>
  <c r="S245" i="2" s="1"/>
  <c r="R237" i="2"/>
  <c r="Q237" i="2"/>
  <c r="S237" i="2" s="1"/>
  <c r="R229" i="2"/>
  <c r="Q229" i="2"/>
  <c r="S229" i="2" s="1"/>
  <c r="Q211" i="2"/>
  <c r="S211" i="2" s="1"/>
  <c r="Q251" i="2"/>
  <c r="S251" i="2" s="1"/>
  <c r="Q243" i="2"/>
  <c r="S243" i="2" s="1"/>
  <c r="Q235" i="2"/>
  <c r="S235" i="2" s="1"/>
  <c r="R203" i="2"/>
  <c r="Q203" i="2"/>
  <c r="S203" i="2" s="1"/>
  <c r="Q209" i="2"/>
  <c r="S209" i="2" s="1"/>
  <c r="G113" i="13"/>
  <c r="E51" i="13"/>
  <c r="E282" i="13"/>
  <c r="E174" i="13"/>
  <c r="U114" i="3"/>
  <c r="E251" i="13"/>
  <c r="E46" i="13"/>
  <c r="U117" i="3"/>
  <c r="E113" i="13"/>
  <c r="E226" i="13"/>
  <c r="E193" i="13"/>
  <c r="E122" i="13"/>
  <c r="E142" i="13"/>
  <c r="E85" i="13"/>
  <c r="E263" i="13"/>
  <c r="E137" i="13"/>
  <c r="E218" i="13"/>
  <c r="E93" i="13"/>
  <c r="E44" i="13"/>
  <c r="E158" i="13"/>
  <c r="E214" i="13"/>
  <c r="E175" i="13"/>
  <c r="E107" i="13"/>
  <c r="E134" i="13"/>
  <c r="E285" i="13"/>
  <c r="E184" i="13"/>
  <c r="E165" i="13"/>
  <c r="E167" i="13"/>
  <c r="E164" i="13"/>
  <c r="V114" i="3"/>
  <c r="K218" i="13"/>
  <c r="K74" i="13"/>
  <c r="E288" i="13"/>
  <c r="E286" i="13"/>
  <c r="E220" i="13"/>
  <c r="E161" i="13"/>
  <c r="E129" i="13"/>
  <c r="E98" i="13"/>
  <c r="E78" i="13"/>
  <c r="E55" i="13"/>
  <c r="E277" i="13"/>
  <c r="E237" i="13"/>
  <c r="E170" i="13"/>
  <c r="E126" i="13"/>
  <c r="E121" i="13"/>
  <c r="E95" i="13"/>
  <c r="E131" i="13"/>
  <c r="E84" i="13"/>
  <c r="E45" i="13"/>
  <c r="E279" i="13"/>
  <c r="E211" i="13"/>
  <c r="E132" i="13"/>
  <c r="E75" i="13"/>
  <c r="K261" i="13"/>
  <c r="K151" i="13"/>
  <c r="E272" i="13"/>
  <c r="E133" i="13"/>
  <c r="E120" i="13"/>
  <c r="E281" i="13"/>
  <c r="E217" i="13"/>
  <c r="E130" i="13"/>
  <c r="E119" i="13"/>
  <c r="E109" i="13"/>
  <c r="E79" i="13"/>
  <c r="E274" i="13"/>
  <c r="E262" i="13"/>
  <c r="E135" i="13"/>
  <c r="E123" i="13"/>
  <c r="E96" i="13"/>
  <c r="E49" i="13"/>
  <c r="E239" i="13"/>
  <c r="E136" i="13"/>
  <c r="E124" i="13"/>
  <c r="E77" i="13"/>
  <c r="K286" i="13"/>
  <c r="E289" i="13"/>
  <c r="E264" i="13"/>
  <c r="E236" i="13"/>
  <c r="E192" i="13"/>
  <c r="E169" i="13"/>
  <c r="E82" i="13"/>
  <c r="E76" i="13"/>
  <c r="E47" i="13"/>
  <c r="E221" i="13"/>
  <c r="E266" i="13"/>
  <c r="E53" i="13"/>
  <c r="E114" i="13"/>
  <c r="E88" i="13"/>
  <c r="E42" i="13"/>
  <c r="E152" i="13"/>
  <c r="E103" i="13"/>
  <c r="E194" i="13"/>
  <c r="E99" i="13"/>
  <c r="E267" i="13"/>
  <c r="E227" i="13"/>
  <c r="E116" i="13"/>
  <c r="E166" i="13"/>
  <c r="E52" i="13"/>
  <c r="E159" i="13"/>
  <c r="E97" i="13"/>
  <c r="E283" i="13"/>
  <c r="E215" i="13"/>
  <c r="V277" i="6"/>
  <c r="V274" i="6"/>
  <c r="V264" i="6"/>
  <c r="V246" i="6"/>
  <c r="V236" i="6"/>
  <c r="V218" i="6"/>
  <c r="V208" i="6"/>
  <c r="V269" i="6"/>
  <c r="V241" i="6"/>
  <c r="V213" i="6"/>
  <c r="E203" i="13"/>
  <c r="E163" i="13"/>
  <c r="E219" i="13"/>
  <c r="E160" i="13"/>
  <c r="V57" i="6"/>
  <c r="V153" i="6"/>
  <c r="V82" i="6"/>
  <c r="F12" i="1"/>
  <c r="V71" i="6"/>
  <c r="V64" i="6"/>
  <c r="E147" i="13"/>
  <c r="E197" i="13"/>
  <c r="E50" i="13"/>
  <c r="V200" i="6"/>
  <c r="V172" i="6"/>
  <c r="V165" i="6"/>
  <c r="V107" i="6"/>
  <c r="V86" i="6"/>
  <c r="V80" i="6"/>
  <c r="V63" i="6"/>
  <c r="V60" i="6"/>
  <c r="V42" i="6"/>
  <c r="V46" i="6"/>
  <c r="V44" i="6"/>
  <c r="E200" i="13"/>
  <c r="E112" i="13"/>
  <c r="E242" i="13"/>
  <c r="V179" i="6"/>
  <c r="V280" i="6"/>
  <c r="V50" i="6"/>
  <c r="V93" i="6"/>
  <c r="V83" i="6"/>
  <c r="V79" i="6"/>
  <c r="V68" i="6"/>
  <c r="V59" i="6"/>
  <c r="E69" i="13"/>
  <c r="E196" i="13"/>
  <c r="E102" i="13"/>
  <c r="E265" i="13"/>
  <c r="E229" i="13"/>
  <c r="E143" i="13"/>
  <c r="E291" i="13"/>
  <c r="E223" i="13"/>
  <c r="E181" i="13"/>
  <c r="E110" i="13"/>
  <c r="K222" i="13"/>
  <c r="K194" i="13"/>
  <c r="K60" i="13"/>
  <c r="E296" i="13"/>
  <c r="E294" i="13"/>
  <c r="E292" i="13"/>
  <c r="E290" i="13"/>
  <c r="E268" i="13"/>
  <c r="E232" i="13"/>
  <c r="E176" i="13"/>
  <c r="E257" i="13"/>
  <c r="E195" i="13"/>
  <c r="E154" i="13"/>
  <c r="E270" i="13"/>
  <c r="E254" i="13"/>
  <c r="E230" i="13"/>
  <c r="E198" i="13"/>
  <c r="E65" i="13"/>
  <c r="E271" i="13"/>
  <c r="E255" i="13"/>
  <c r="E231" i="13"/>
  <c r="E140" i="13"/>
  <c r="E62" i="13"/>
  <c r="E256" i="13"/>
  <c r="E141" i="13"/>
  <c r="E249" i="13"/>
  <c r="E225" i="13"/>
  <c r="E101" i="13"/>
  <c r="E91" i="13"/>
  <c r="E234" i="13"/>
  <c r="E139" i="13"/>
  <c r="E70" i="13"/>
  <c r="E235" i="13"/>
  <c r="E177" i="13"/>
  <c r="E144" i="13"/>
  <c r="K265" i="13"/>
  <c r="K111" i="13"/>
  <c r="E295" i="13"/>
  <c r="E293" i="13"/>
  <c r="E248" i="13"/>
  <c r="E224" i="13"/>
  <c r="E153" i="13"/>
  <c r="E100" i="13"/>
  <c r="E90" i="13"/>
  <c r="E138" i="13"/>
  <c r="E115" i="13"/>
  <c r="E222" i="13"/>
  <c r="E178" i="13"/>
  <c r="E92" i="13"/>
  <c r="E156" i="13"/>
  <c r="L30" i="13"/>
  <c r="E252" i="13"/>
  <c r="E204" i="13"/>
  <c r="E72" i="13"/>
  <c r="E59" i="13"/>
  <c r="E43" i="13"/>
  <c r="E38" i="13"/>
  <c r="E253" i="13"/>
  <c r="E60" i="13"/>
  <c r="E246" i="13"/>
  <c r="E151" i="13"/>
  <c r="E39" i="13"/>
  <c r="E201" i="13"/>
  <c r="E185" i="13"/>
  <c r="E240" i="13"/>
  <c r="E145" i="13"/>
  <c r="E104" i="13"/>
  <c r="E63" i="13"/>
  <c r="E241" i="13"/>
  <c r="E179" i="13"/>
  <c r="E146" i="13"/>
  <c r="E105" i="13"/>
  <c r="E64" i="13"/>
  <c r="E250" i="13"/>
  <c r="E182" i="13"/>
  <c r="E155" i="13"/>
  <c r="E106" i="13"/>
  <c r="E57" i="13"/>
  <c r="E243" i="13"/>
  <c r="E205" i="13"/>
  <c r="E148" i="13"/>
  <c r="E117" i="13"/>
  <c r="E111" i="13"/>
  <c r="E89" i="13"/>
  <c r="E71" i="13"/>
  <c r="E67" i="13"/>
  <c r="E58" i="13"/>
  <c r="E244" i="13"/>
  <c r="E180" i="13"/>
  <c r="E149" i="13"/>
  <c r="E86" i="13"/>
  <c r="E68" i="13"/>
  <c r="E40" i="13"/>
  <c r="E199" i="13"/>
  <c r="E87" i="13"/>
  <c r="E61" i="13"/>
  <c r="E41" i="13"/>
  <c r="E37" i="13"/>
  <c r="U113" i="3"/>
  <c r="V113" i="3"/>
  <c r="V115" i="3"/>
  <c r="V116" i="3"/>
  <c r="H28" i="13"/>
  <c r="L32" i="13"/>
  <c r="V111" i="3"/>
  <c r="U106" i="3"/>
  <c r="K26" i="13"/>
  <c r="V108" i="3"/>
  <c r="V118" i="3"/>
  <c r="H26" i="13"/>
  <c r="G106" i="13"/>
  <c r="L108" i="13" s="1"/>
  <c r="U105" i="3"/>
  <c r="W105" i="3" s="1"/>
  <c r="X29" i="3"/>
  <c r="V107" i="3"/>
  <c r="U107" i="3"/>
  <c r="L26" i="13"/>
  <c r="L31" i="13"/>
  <c r="U112" i="3"/>
  <c r="W112" i="3" s="1"/>
  <c r="V117" i="3"/>
  <c r="U118" i="3"/>
  <c r="V112" i="3"/>
  <c r="H29" i="13"/>
  <c r="W262" i="3"/>
  <c r="W246" i="3"/>
  <c r="W230" i="3"/>
  <c r="W214" i="3"/>
  <c r="W188" i="3"/>
  <c r="W172" i="3"/>
  <c r="W151" i="3"/>
  <c r="W135" i="3"/>
  <c r="W94" i="3"/>
  <c r="W84" i="3"/>
  <c r="W72" i="3"/>
  <c r="W49" i="3"/>
  <c r="X30" i="3"/>
  <c r="W271" i="3"/>
  <c r="W255" i="3"/>
  <c r="W239" i="3"/>
  <c r="W223" i="3"/>
  <c r="W199" i="3"/>
  <c r="W183" i="3"/>
  <c r="W116" i="3"/>
  <c r="W59" i="3"/>
  <c r="W32" i="3"/>
  <c r="H32" i="3"/>
  <c r="W272" i="3"/>
  <c r="W256" i="3"/>
  <c r="W240" i="3"/>
  <c r="W224" i="3"/>
  <c r="W208" i="3"/>
  <c r="W204" i="3"/>
  <c r="W117" i="3"/>
  <c r="W308" i="3"/>
  <c r="W304" i="3"/>
  <c r="W300" i="3"/>
  <c r="W296" i="3"/>
  <c r="W292" i="3"/>
  <c r="W288" i="3"/>
  <c r="W284" i="3"/>
  <c r="W75" i="3"/>
  <c r="L284" i="13"/>
  <c r="L132" i="13"/>
  <c r="L116" i="13"/>
  <c r="L203" i="13"/>
  <c r="L165" i="13"/>
  <c r="L149" i="13"/>
  <c r="L133" i="13"/>
  <c r="L125" i="13"/>
  <c r="L97" i="13"/>
  <c r="L85" i="13"/>
  <c r="L50" i="13"/>
  <c r="W192" i="3"/>
  <c r="W176" i="3"/>
  <c r="W155" i="3"/>
  <c r="W139" i="3"/>
  <c r="W123" i="3"/>
  <c r="W88" i="3"/>
  <c r="W66" i="3"/>
  <c r="W53" i="3"/>
  <c r="W37" i="3"/>
  <c r="W203" i="3"/>
  <c r="W187" i="3"/>
  <c r="W171" i="3"/>
  <c r="W167" i="3"/>
  <c r="W58" i="3"/>
  <c r="W110" i="3"/>
  <c r="W307" i="3"/>
  <c r="W303" i="3"/>
  <c r="W291" i="3"/>
  <c r="W283" i="3"/>
  <c r="U115" i="3"/>
  <c r="W115" i="3" s="1"/>
  <c r="V109" i="3"/>
  <c r="V105" i="3"/>
  <c r="U109" i="3"/>
  <c r="W196" i="3"/>
  <c r="W180" i="3"/>
  <c r="W164" i="3"/>
  <c r="W98" i="3"/>
  <c r="W92" i="3"/>
  <c r="W76" i="3"/>
  <c r="W57" i="3"/>
  <c r="W41" i="3"/>
  <c r="W191" i="3"/>
  <c r="W175" i="3"/>
  <c r="W120" i="3"/>
  <c r="W109" i="3"/>
  <c r="W63" i="3"/>
  <c r="W60" i="3"/>
  <c r="W306" i="3"/>
  <c r="W302" i="3"/>
  <c r="W298" i="3"/>
  <c r="W294" i="3"/>
  <c r="W290" i="3"/>
  <c r="W286" i="3"/>
  <c r="W282" i="3"/>
  <c r="W273" i="3"/>
  <c r="W118" i="3"/>
  <c r="U108" i="3"/>
  <c r="W108" i="3" s="1"/>
  <c r="V110" i="3"/>
  <c r="V106" i="3"/>
  <c r="W274" i="3"/>
  <c r="W258" i="3"/>
  <c r="W242" i="3"/>
  <c r="W226" i="3"/>
  <c r="W210" i="3"/>
  <c r="W206" i="3"/>
  <c r="W200" i="3"/>
  <c r="W184" i="3"/>
  <c r="W168" i="3"/>
  <c r="W163" i="3"/>
  <c r="W147" i="3"/>
  <c r="W131" i="3"/>
  <c r="W119" i="3"/>
  <c r="W62" i="3"/>
  <c r="W45" i="3"/>
  <c r="W267" i="3"/>
  <c r="W251" i="3"/>
  <c r="W235" i="3"/>
  <c r="W219" i="3"/>
  <c r="W207" i="3"/>
  <c r="W95" i="3"/>
  <c r="W73" i="3"/>
  <c r="W96" i="3"/>
  <c r="W70" i="3"/>
  <c r="W309" i="3"/>
  <c r="W305" i="3"/>
  <c r="W301" i="3"/>
  <c r="W297" i="3"/>
  <c r="W293" i="3"/>
  <c r="W289" i="3"/>
  <c r="W285" i="3"/>
  <c r="U111" i="3"/>
  <c r="W111" i="3" s="1"/>
  <c r="L28" i="13"/>
  <c r="L289" i="13"/>
  <c r="L27" i="13"/>
  <c r="L291" i="13"/>
  <c r="L154" i="13"/>
  <c r="L138" i="13"/>
  <c r="L122" i="13"/>
  <c r="L114" i="13"/>
  <c r="L263" i="13"/>
  <c r="L254" i="13"/>
  <c r="L246" i="13"/>
  <c r="L238" i="13"/>
  <c r="L226" i="13"/>
  <c r="L222" i="13"/>
  <c r="L214" i="13"/>
  <c r="L194" i="13"/>
  <c r="L178" i="13"/>
  <c r="L98" i="13"/>
  <c r="L94" i="13"/>
  <c r="L90" i="13"/>
  <c r="L82" i="13"/>
  <c r="L70" i="13"/>
  <c r="L63" i="13"/>
  <c r="L60" i="13"/>
  <c r="L48" i="13"/>
  <c r="L69" i="13"/>
  <c r="L59" i="13"/>
  <c r="L43" i="13"/>
  <c r="L53" i="13"/>
  <c r="L312" i="13"/>
  <c r="L61" i="13"/>
  <c r="W266" i="3"/>
  <c r="W250" i="3"/>
  <c r="W234" i="3"/>
  <c r="W218" i="3"/>
  <c r="W275" i="3"/>
  <c r="W259" i="3"/>
  <c r="W243" i="3"/>
  <c r="W227" i="3"/>
  <c r="W211" i="3"/>
  <c r="W276" i="3"/>
  <c r="W260" i="3"/>
  <c r="W244" i="3"/>
  <c r="W228" i="3"/>
  <c r="W212" i="3"/>
  <c r="W106" i="3"/>
  <c r="W299" i="3"/>
  <c r="W295" i="3"/>
  <c r="W287" i="3"/>
  <c r="L195" i="13"/>
  <c r="L77" i="13"/>
  <c r="L119" i="13"/>
  <c r="L40" i="13"/>
  <c r="L37" i="13"/>
  <c r="I29" i="13"/>
  <c r="L29" i="13"/>
  <c r="H27" i="13"/>
  <c r="L298" i="13"/>
  <c r="L290" i="13"/>
  <c r="L300" i="13"/>
  <c r="L168" i="13"/>
  <c r="L160" i="13"/>
  <c r="L152" i="13"/>
  <c r="L144" i="13"/>
  <c r="L136" i="13"/>
  <c r="L120" i="13"/>
  <c r="L112" i="13"/>
  <c r="L68" i="13"/>
  <c r="L113" i="13"/>
  <c r="L137" i="13"/>
  <c r="W159" i="3"/>
  <c r="W143" i="3"/>
  <c r="W127" i="3"/>
  <c r="W114" i="3"/>
  <c r="W263" i="3"/>
  <c r="W247" i="3"/>
  <c r="W231" i="3"/>
  <c r="W215" i="3"/>
  <c r="W30" i="3"/>
  <c r="L227" i="13"/>
  <c r="L191" i="13"/>
  <c r="L89" i="13"/>
  <c r="L81" i="13"/>
  <c r="L67" i="13"/>
  <c r="L64" i="13"/>
  <c r="I28" i="13"/>
  <c r="I27" i="13"/>
  <c r="L240" i="13"/>
  <c r="L196" i="13"/>
  <c r="L188" i="13"/>
  <c r="L180" i="13"/>
  <c r="L96" i="13"/>
  <c r="L62" i="13"/>
  <c r="L44" i="13"/>
  <c r="L129" i="13"/>
  <c r="L55" i="13"/>
  <c r="L47" i="13"/>
  <c r="L45" i="13"/>
  <c r="L171" i="13"/>
  <c r="W102" i="3"/>
  <c r="W80" i="3"/>
  <c r="W195" i="3"/>
  <c r="W179" i="3"/>
  <c r="W74" i="3"/>
  <c r="W97" i="3"/>
  <c r="I293" i="13"/>
  <c r="H293" i="13"/>
  <c r="I299" i="13"/>
  <c r="H299" i="13"/>
  <c r="H286" i="13"/>
  <c r="I166" i="13"/>
  <c r="H166" i="13"/>
  <c r="I158" i="13"/>
  <c r="H158" i="13"/>
  <c r="I150" i="13"/>
  <c r="H150" i="13"/>
  <c r="I142" i="13"/>
  <c r="H142" i="13"/>
  <c r="I134" i="13"/>
  <c r="H134" i="13"/>
  <c r="I126" i="13"/>
  <c r="H126" i="13"/>
  <c r="H118" i="13"/>
  <c r="I118" i="13"/>
  <c r="H102" i="13"/>
  <c r="I102" i="13"/>
  <c r="I253" i="13"/>
  <c r="H253" i="13"/>
  <c r="H249" i="13"/>
  <c r="I241" i="13"/>
  <c r="H241" i="13"/>
  <c r="I237" i="13"/>
  <c r="H237" i="13"/>
  <c r="I229" i="13"/>
  <c r="I221" i="13"/>
  <c r="H221" i="13"/>
  <c r="I217" i="13"/>
  <c r="H217" i="13"/>
  <c r="H213" i="13"/>
  <c r="H197" i="13"/>
  <c r="I193" i="13"/>
  <c r="H193" i="13"/>
  <c r="I189" i="13"/>
  <c r="H189" i="13"/>
  <c r="I185" i="13"/>
  <c r="I177" i="13"/>
  <c r="H177" i="13"/>
  <c r="I172" i="13"/>
  <c r="H172" i="13"/>
  <c r="I163" i="13"/>
  <c r="H163" i="13"/>
  <c r="I155" i="13"/>
  <c r="H155" i="13"/>
  <c r="I147" i="13"/>
  <c r="H147" i="13"/>
  <c r="I139" i="13"/>
  <c r="H139" i="13"/>
  <c r="I131" i="13"/>
  <c r="H131" i="13"/>
  <c r="I123" i="13"/>
  <c r="H123" i="13"/>
  <c r="I115" i="13"/>
  <c r="H115" i="13"/>
  <c r="H107" i="13"/>
  <c r="I42" i="13"/>
  <c r="H42" i="13"/>
  <c r="I99" i="13"/>
  <c r="H99" i="13"/>
  <c r="I95" i="13"/>
  <c r="H95" i="13"/>
  <c r="I91" i="13"/>
  <c r="H91" i="13"/>
  <c r="I87" i="13"/>
  <c r="H87" i="13"/>
  <c r="I83" i="13"/>
  <c r="H83" i="13"/>
  <c r="I79" i="13"/>
  <c r="H79" i="13"/>
  <c r="H75" i="13"/>
  <c r="I54" i="13"/>
  <c r="H54" i="13"/>
  <c r="I46" i="13"/>
  <c r="H46" i="13"/>
  <c r="I161" i="13"/>
  <c r="H161" i="13"/>
  <c r="I38" i="13"/>
  <c r="H38" i="13"/>
  <c r="I121" i="13"/>
  <c r="H121" i="13"/>
  <c r="I145" i="13"/>
  <c r="H145" i="13"/>
  <c r="L33" i="13"/>
  <c r="I105" i="13"/>
  <c r="H105" i="13"/>
  <c r="I169" i="13"/>
  <c r="H169" i="13"/>
  <c r="I36" i="13"/>
  <c r="H36" i="13"/>
  <c r="I32" i="13"/>
  <c r="J26" i="13"/>
  <c r="J27" i="13" s="1"/>
  <c r="J28" i="13" s="1"/>
  <c r="J29" i="13" s="1"/>
  <c r="J30" i="13" s="1"/>
  <c r="J31" i="13" s="1"/>
  <c r="J32" i="13" s="1"/>
  <c r="J33" i="13" s="1"/>
  <c r="J34" i="13" s="1"/>
  <c r="J35" i="13" s="1"/>
  <c r="J36" i="13" s="1"/>
  <c r="J37" i="13" s="1"/>
  <c r="J38" i="13" s="1"/>
  <c r="J39" i="13" s="1"/>
  <c r="J40" i="13" s="1"/>
  <c r="J41" i="13" s="1"/>
  <c r="J42" i="13" s="1"/>
  <c r="J43" i="13" s="1"/>
  <c r="J44" i="13" s="1"/>
  <c r="J45" i="13" s="1"/>
  <c r="J46" i="13" s="1"/>
  <c r="J47" i="13" s="1"/>
  <c r="J48" i="13" s="1"/>
  <c r="J49" i="13" s="1"/>
  <c r="J50" i="13" s="1"/>
  <c r="J51" i="13" s="1"/>
  <c r="J52" i="13" s="1"/>
  <c r="J53" i="13" s="1"/>
  <c r="J54" i="13" s="1"/>
  <c r="J55" i="13" s="1"/>
  <c r="J56" i="13" s="1"/>
  <c r="J57" i="13" s="1"/>
  <c r="J58" i="13" s="1"/>
  <c r="J59" i="13" s="1"/>
  <c r="J60" i="13" s="1"/>
  <c r="J61" i="13" s="1"/>
  <c r="J62" i="13" s="1"/>
  <c r="J63" i="13" s="1"/>
  <c r="J64" i="13" s="1"/>
  <c r="J65" i="13" s="1"/>
  <c r="J66" i="13" s="1"/>
  <c r="J67" i="13" s="1"/>
  <c r="J68" i="13" s="1"/>
  <c r="J69" i="13" s="1"/>
  <c r="H32" i="13"/>
  <c r="V276" i="6"/>
  <c r="V248" i="6"/>
  <c r="V220" i="6"/>
  <c r="S283" i="5"/>
  <c r="R283" i="5"/>
  <c r="R310" i="5"/>
  <c r="S310" i="5"/>
  <c r="R305" i="5"/>
  <c r="T273" i="5"/>
  <c r="R268" i="5"/>
  <c r="R311" i="5"/>
  <c r="S311" i="5"/>
  <c r="R307" i="5"/>
  <c r="S307" i="5"/>
  <c r="T303" i="5"/>
  <c r="T279" i="5"/>
  <c r="R270" i="5"/>
  <c r="T270" i="5" s="1"/>
  <c r="T250" i="5"/>
  <c r="R156" i="5"/>
  <c r="T156" i="5" s="1"/>
  <c r="R157" i="5"/>
  <c r="R140" i="5"/>
  <c r="T140" i="5" s="1"/>
  <c r="R141" i="5"/>
  <c r="R124" i="5"/>
  <c r="T124" i="5" s="1"/>
  <c r="R125" i="5"/>
  <c r="R108" i="5"/>
  <c r="T108" i="5" s="1"/>
  <c r="R109" i="5"/>
  <c r="R92" i="5"/>
  <c r="T92" i="5" s="1"/>
  <c r="R93" i="5"/>
  <c r="R76" i="5"/>
  <c r="T76" i="5" s="1"/>
  <c r="R77" i="5"/>
  <c r="R60" i="5"/>
  <c r="T60" i="5" s="1"/>
  <c r="R61" i="5"/>
  <c r="R44" i="5"/>
  <c r="T44" i="5" s="1"/>
  <c r="U308" i="4"/>
  <c r="T308" i="4"/>
  <c r="V308" i="4" s="1"/>
  <c r="U304" i="4"/>
  <c r="T304" i="4"/>
  <c r="V304" i="4" s="1"/>
  <c r="U300" i="4"/>
  <c r="T300" i="4"/>
  <c r="V300" i="4" s="1"/>
  <c r="R284" i="5"/>
  <c r="T284" i="5" s="1"/>
  <c r="R275" i="5"/>
  <c r="T275" i="5" s="1"/>
  <c r="R151" i="5"/>
  <c r="T151" i="5" s="1"/>
  <c r="R119" i="5"/>
  <c r="T119" i="5" s="1"/>
  <c r="R87" i="5"/>
  <c r="T87" i="5" s="1"/>
  <c r="R55" i="5"/>
  <c r="T55" i="5" s="1"/>
  <c r="T289" i="4"/>
  <c r="V289" i="4" s="1"/>
  <c r="U289" i="4"/>
  <c r="T281" i="4"/>
  <c r="V281" i="4" s="1"/>
  <c r="U281" i="4"/>
  <c r="U258" i="4"/>
  <c r="T258" i="4"/>
  <c r="V258" i="4" s="1"/>
  <c r="T253" i="4"/>
  <c r="V253" i="4" s="1"/>
  <c r="U253" i="4"/>
  <c r="T248" i="4"/>
  <c r="U248" i="4"/>
  <c r="U226" i="4"/>
  <c r="T226" i="4"/>
  <c r="T221" i="4"/>
  <c r="V221" i="4" s="1"/>
  <c r="U221" i="4"/>
  <c r="T216" i="4"/>
  <c r="U216" i="4"/>
  <c r="U194" i="4"/>
  <c r="T194" i="4"/>
  <c r="T189" i="4"/>
  <c r="V189" i="4" s="1"/>
  <c r="U189" i="4"/>
  <c r="T184" i="4"/>
  <c r="U184" i="4"/>
  <c r="K303" i="13"/>
  <c r="K299" i="13"/>
  <c r="L295" i="13"/>
  <c r="K287" i="13"/>
  <c r="K283" i="13"/>
  <c r="L287" i="13"/>
  <c r="K262" i="13"/>
  <c r="L172" i="13"/>
  <c r="K163" i="13"/>
  <c r="K131" i="13"/>
  <c r="K119" i="13"/>
  <c r="K114" i="13"/>
  <c r="K88" i="13"/>
  <c r="K53" i="13"/>
  <c r="K37" i="13"/>
  <c r="K34" i="13"/>
  <c r="L36" i="13"/>
  <c r="S299" i="5"/>
  <c r="S291" i="5"/>
  <c r="U296" i="4"/>
  <c r="T296" i="4"/>
  <c r="V296" i="4" s="1"/>
  <c r="U280" i="4"/>
  <c r="T280" i="4"/>
  <c r="T219" i="4"/>
  <c r="T187" i="4"/>
  <c r="U176" i="4"/>
  <c r="L253" i="13"/>
  <c r="L241" i="13"/>
  <c r="L237" i="13"/>
  <c r="L221" i="13"/>
  <c r="L217" i="13"/>
  <c r="L166" i="13"/>
  <c r="W148" i="3"/>
  <c r="K148" i="13"/>
  <c r="L150" i="13"/>
  <c r="W132" i="3"/>
  <c r="K132" i="13"/>
  <c r="L134" i="13"/>
  <c r="L115" i="13"/>
  <c r="K99" i="13"/>
  <c r="L99" i="13"/>
  <c r="W89" i="3"/>
  <c r="K85" i="13"/>
  <c r="L83" i="13"/>
  <c r="K58" i="13"/>
  <c r="W46" i="3"/>
  <c r="K42" i="13"/>
  <c r="U291" i="4"/>
  <c r="U276" i="4"/>
  <c r="T276" i="4"/>
  <c r="U259" i="4"/>
  <c r="T259" i="4"/>
  <c r="V259" i="4" s="1"/>
  <c r="T254" i="4"/>
  <c r="V254" i="4" s="1"/>
  <c r="U254" i="4"/>
  <c r="T249" i="4"/>
  <c r="V249" i="4" s="1"/>
  <c r="T246" i="4"/>
  <c r="V246" i="4" s="1"/>
  <c r="U246" i="4"/>
  <c r="T238" i="4"/>
  <c r="V238" i="4" s="1"/>
  <c r="U238" i="4"/>
  <c r="T230" i="4"/>
  <c r="V230" i="4" s="1"/>
  <c r="U230" i="4"/>
  <c r="T225" i="4"/>
  <c r="T222" i="4"/>
  <c r="V222" i="4" s="1"/>
  <c r="U222" i="4"/>
  <c r="T217" i="4"/>
  <c r="T214" i="4"/>
  <c r="V214" i="4" s="1"/>
  <c r="U214" i="4"/>
  <c r="T206" i="4"/>
  <c r="V206" i="4" s="1"/>
  <c r="U206" i="4"/>
  <c r="T198" i="4"/>
  <c r="V198" i="4" s="1"/>
  <c r="U198" i="4"/>
  <c r="T193" i="4"/>
  <c r="T190" i="4"/>
  <c r="V190" i="4" s="1"/>
  <c r="U190" i="4"/>
  <c r="T185" i="4"/>
  <c r="T180" i="4"/>
  <c r="U180" i="4"/>
  <c r="T179" i="4"/>
  <c r="U178" i="4"/>
  <c r="T178" i="4"/>
  <c r="V178" i="4" s="1"/>
  <c r="W264" i="3"/>
  <c r="K252" i="13"/>
  <c r="W248" i="3"/>
  <c r="K236" i="13"/>
  <c r="W232" i="3"/>
  <c r="K220" i="13"/>
  <c r="W216" i="3"/>
  <c r="W202" i="3"/>
  <c r="K200" i="13"/>
  <c r="W186" i="3"/>
  <c r="L190" i="13"/>
  <c r="W170" i="3"/>
  <c r="W161" i="3"/>
  <c r="L155" i="13"/>
  <c r="W145" i="3"/>
  <c r="L139" i="13"/>
  <c r="W129" i="3"/>
  <c r="K100" i="13"/>
  <c r="W90" i="3"/>
  <c r="W64" i="3"/>
  <c r="W47" i="3"/>
  <c r="K31" i="13"/>
  <c r="U290" i="4"/>
  <c r="T290" i="4"/>
  <c r="V290" i="4" s="1"/>
  <c r="T275" i="4"/>
  <c r="V275" i="4" s="1"/>
  <c r="U275" i="4"/>
  <c r="V172" i="4"/>
  <c r="W280" i="3"/>
  <c r="K257" i="13"/>
  <c r="K253" i="13"/>
  <c r="K221" i="13"/>
  <c r="W201" i="3"/>
  <c r="W197" i="3"/>
  <c r="W193" i="3"/>
  <c r="W189" i="3"/>
  <c r="W185" i="3"/>
  <c r="W181" i="3"/>
  <c r="L185" i="13"/>
  <c r="W177" i="3"/>
  <c r="W173" i="3"/>
  <c r="W169" i="3"/>
  <c r="W162" i="3"/>
  <c r="K162" i="13"/>
  <c r="W150" i="3"/>
  <c r="W134" i="3"/>
  <c r="K107" i="13"/>
  <c r="K101" i="13"/>
  <c r="W87" i="3"/>
  <c r="K83" i="13"/>
  <c r="K65" i="13"/>
  <c r="K61" i="13"/>
  <c r="W48" i="3"/>
  <c r="K44" i="13"/>
  <c r="L46" i="13"/>
  <c r="L42" i="13"/>
  <c r="T239" i="4"/>
  <c r="T207" i="4"/>
  <c r="R78" i="2"/>
  <c r="Q77" i="2"/>
  <c r="S77" i="2" s="1"/>
  <c r="R74" i="2"/>
  <c r="Q78" i="2"/>
  <c r="S78" i="2" s="1"/>
  <c r="I313" i="13"/>
  <c r="H313" i="13"/>
  <c r="I297" i="13"/>
  <c r="H297" i="13"/>
  <c r="I310" i="13"/>
  <c r="H310" i="13"/>
  <c r="I302" i="13"/>
  <c r="H302" i="13"/>
  <c r="I294" i="13"/>
  <c r="H294" i="13"/>
  <c r="I278" i="13"/>
  <c r="H266" i="13"/>
  <c r="I296" i="13"/>
  <c r="H296" i="13"/>
  <c r="I164" i="13"/>
  <c r="H164" i="13"/>
  <c r="I156" i="13"/>
  <c r="H156" i="13"/>
  <c r="I148" i="13"/>
  <c r="H148" i="13"/>
  <c r="I140" i="13"/>
  <c r="H140" i="13"/>
  <c r="I132" i="13"/>
  <c r="H132" i="13"/>
  <c r="I124" i="13"/>
  <c r="H124" i="13"/>
  <c r="H116" i="13"/>
  <c r="I116" i="13"/>
  <c r="H275" i="13"/>
  <c r="I271" i="13"/>
  <c r="I304" i="13"/>
  <c r="H288" i="13"/>
  <c r="I264" i="13"/>
  <c r="I260" i="13"/>
  <c r="I252" i="13"/>
  <c r="H252" i="13"/>
  <c r="H244" i="13"/>
  <c r="I240" i="13"/>
  <c r="H240" i="13"/>
  <c r="I236" i="13"/>
  <c r="H236" i="13"/>
  <c r="I228" i="13"/>
  <c r="I220" i="13"/>
  <c r="H220" i="13"/>
  <c r="I216" i="13"/>
  <c r="H216" i="13"/>
  <c r="I212" i="13"/>
  <c r="I196" i="13"/>
  <c r="H196" i="13"/>
  <c r="I192" i="13"/>
  <c r="H192" i="13"/>
  <c r="I188" i="13"/>
  <c r="H188" i="13"/>
  <c r="I184" i="13"/>
  <c r="I180" i="13"/>
  <c r="H180" i="13"/>
  <c r="I176" i="13"/>
  <c r="H176" i="13"/>
  <c r="H100" i="13"/>
  <c r="I100" i="13"/>
  <c r="H96" i="13"/>
  <c r="I96" i="13"/>
  <c r="H92" i="13"/>
  <c r="I92" i="13"/>
  <c r="H88" i="13"/>
  <c r="I88" i="13"/>
  <c r="H84" i="13"/>
  <c r="I84" i="13"/>
  <c r="H80" i="13"/>
  <c r="I80" i="13"/>
  <c r="H72" i="13"/>
  <c r="I66" i="13"/>
  <c r="H66" i="13"/>
  <c r="I62" i="13"/>
  <c r="H62" i="13"/>
  <c r="I58" i="13"/>
  <c r="H58" i="13"/>
  <c r="I52" i="13"/>
  <c r="H52" i="13"/>
  <c r="I44" i="13"/>
  <c r="H44" i="13"/>
  <c r="I170" i="13"/>
  <c r="H170" i="13"/>
  <c r="I167" i="13"/>
  <c r="H167" i="13"/>
  <c r="I159" i="13"/>
  <c r="H159" i="13"/>
  <c r="I151" i="13"/>
  <c r="H151" i="13"/>
  <c r="I143" i="13"/>
  <c r="H143" i="13"/>
  <c r="I135" i="13"/>
  <c r="H135" i="13"/>
  <c r="I127" i="13"/>
  <c r="H127" i="13"/>
  <c r="I119" i="13"/>
  <c r="H119" i="13"/>
  <c r="H111" i="13"/>
  <c r="I103" i="13"/>
  <c r="H103" i="13"/>
  <c r="I153" i="13"/>
  <c r="H153" i="13"/>
  <c r="H57" i="13"/>
  <c r="I57" i="13"/>
  <c r="H49" i="13"/>
  <c r="I49" i="13"/>
  <c r="H53" i="13"/>
  <c r="I53" i="13"/>
  <c r="K312" i="13"/>
  <c r="I171" i="13"/>
  <c r="H171" i="13"/>
  <c r="H35" i="13"/>
  <c r="I35" i="13"/>
  <c r="H30" i="13"/>
  <c r="X282" i="7"/>
  <c r="X270" i="7"/>
  <c r="X271" i="7"/>
  <c r="V305" i="6"/>
  <c r="V299" i="6"/>
  <c r="X50" i="7"/>
  <c r="X33" i="7"/>
  <c r="V255" i="6"/>
  <c r="V227" i="6"/>
  <c r="V199" i="6"/>
  <c r="V77" i="6"/>
  <c r="S303" i="5"/>
  <c r="R302" i="5"/>
  <c r="T302" i="5" s="1"/>
  <c r="S302" i="5"/>
  <c r="S298" i="5"/>
  <c r="R298" i="5"/>
  <c r="T298" i="5" s="1"/>
  <c r="S294" i="5"/>
  <c r="R294" i="5"/>
  <c r="T294" i="5" s="1"/>
  <c r="S290" i="5"/>
  <c r="R290" i="5"/>
  <c r="T290" i="5" s="1"/>
  <c r="S286" i="5"/>
  <c r="R286" i="5"/>
  <c r="T286" i="5" s="1"/>
  <c r="R263" i="5"/>
  <c r="T263" i="5" s="1"/>
  <c r="R255" i="5"/>
  <c r="R150" i="5"/>
  <c r="T150" i="5" s="1"/>
  <c r="R134" i="5"/>
  <c r="T134" i="5" s="1"/>
  <c r="R118" i="5"/>
  <c r="T118" i="5" s="1"/>
  <c r="R102" i="5"/>
  <c r="T102" i="5" s="1"/>
  <c r="R86" i="5"/>
  <c r="T86" i="5" s="1"/>
  <c r="R70" i="5"/>
  <c r="T70" i="5" s="1"/>
  <c r="R54" i="5"/>
  <c r="T54" i="5" s="1"/>
  <c r="T30" i="7"/>
  <c r="Q31" i="7"/>
  <c r="R309" i="5"/>
  <c r="S309" i="5"/>
  <c r="R295" i="5"/>
  <c r="R287" i="5"/>
  <c r="T276" i="5"/>
  <c r="T268" i="5"/>
  <c r="T310" i="5"/>
  <c r="R306" i="5"/>
  <c r="S306" i="5"/>
  <c r="T265" i="5"/>
  <c r="K311" i="13"/>
  <c r="T311" i="5"/>
  <c r="T307" i="5"/>
  <c r="S278" i="5"/>
  <c r="R278" i="5"/>
  <c r="T278" i="5" s="1"/>
  <c r="T255" i="5"/>
  <c r="R160" i="5"/>
  <c r="T160" i="5" s="1"/>
  <c r="R161" i="5"/>
  <c r="T161" i="5" s="1"/>
  <c r="R144" i="5"/>
  <c r="T144" i="5" s="1"/>
  <c r="R145" i="5"/>
  <c r="T145" i="5" s="1"/>
  <c r="R128" i="5"/>
  <c r="T128" i="5" s="1"/>
  <c r="R129" i="5"/>
  <c r="T129" i="5" s="1"/>
  <c r="R112" i="5"/>
  <c r="T112" i="5" s="1"/>
  <c r="R113" i="5"/>
  <c r="T113" i="5" s="1"/>
  <c r="R96" i="5"/>
  <c r="T96" i="5" s="1"/>
  <c r="R97" i="5"/>
  <c r="T97" i="5" s="1"/>
  <c r="R80" i="5"/>
  <c r="T80" i="5" s="1"/>
  <c r="R81" i="5"/>
  <c r="T81" i="5" s="1"/>
  <c r="R64" i="5"/>
  <c r="T64" i="5" s="1"/>
  <c r="R65" i="5"/>
  <c r="T65" i="5" s="1"/>
  <c r="R48" i="5"/>
  <c r="T48" i="5" s="1"/>
  <c r="R49" i="5"/>
  <c r="T49" i="5" s="1"/>
  <c r="R41" i="5"/>
  <c r="S284" i="5"/>
  <c r="R271" i="5"/>
  <c r="T271" i="5" s="1"/>
  <c r="R251" i="5"/>
  <c r="T251" i="5" s="1"/>
  <c r="R168" i="5"/>
  <c r="T168" i="5" s="1"/>
  <c r="R159" i="5"/>
  <c r="T159" i="5" s="1"/>
  <c r="R127" i="5"/>
  <c r="T127" i="5" s="1"/>
  <c r="R95" i="5"/>
  <c r="T95" i="5" s="1"/>
  <c r="R63" i="5"/>
  <c r="T63" i="5" s="1"/>
  <c r="V280" i="4"/>
  <c r="T269" i="4"/>
  <c r="V269" i="4" s="1"/>
  <c r="U269" i="4"/>
  <c r="U266" i="4"/>
  <c r="T266" i="4"/>
  <c r="V266" i="4" s="1"/>
  <c r="T261" i="4"/>
  <c r="V261" i="4" s="1"/>
  <c r="U261" i="4"/>
  <c r="T256" i="4"/>
  <c r="U256" i="4"/>
  <c r="U234" i="4"/>
  <c r="T234" i="4"/>
  <c r="T229" i="4"/>
  <c r="V229" i="4" s="1"/>
  <c r="U229" i="4"/>
  <c r="T224" i="4"/>
  <c r="U224" i="4"/>
  <c r="U202" i="4"/>
  <c r="T202" i="4"/>
  <c r="T197" i="4"/>
  <c r="V197" i="4" s="1"/>
  <c r="U197" i="4"/>
  <c r="T192" i="4"/>
  <c r="U192" i="4"/>
  <c r="U175" i="4"/>
  <c r="L313" i="13"/>
  <c r="E312" i="13"/>
  <c r="K304" i="13"/>
  <c r="L309" i="13"/>
  <c r="K300" i="13"/>
  <c r="K296" i="13"/>
  <c r="K292" i="13"/>
  <c r="L294" i="13"/>
  <c r="K284" i="13"/>
  <c r="W270" i="3"/>
  <c r="K266" i="13"/>
  <c r="K258" i="13"/>
  <c r="W254" i="3"/>
  <c r="W238" i="3"/>
  <c r="W222" i="3"/>
  <c r="K210" i="13"/>
  <c r="K206" i="13"/>
  <c r="L200" i="13"/>
  <c r="K178" i="13"/>
  <c r="L176" i="13"/>
  <c r="L169" i="13"/>
  <c r="L153" i="13"/>
  <c r="K112" i="13"/>
  <c r="L100" i="13"/>
  <c r="K92" i="13"/>
  <c r="K76" i="13"/>
  <c r="K66" i="13"/>
  <c r="K57" i="13"/>
  <c r="K41" i="13"/>
  <c r="K32" i="13"/>
  <c r="K29" i="13"/>
  <c r="S297" i="5"/>
  <c r="S289" i="5"/>
  <c r="U284" i="4"/>
  <c r="T284" i="4"/>
  <c r="V284" i="4" s="1"/>
  <c r="V234" i="4"/>
  <c r="V226" i="4"/>
  <c r="V202" i="4"/>
  <c r="V194" i="4"/>
  <c r="U177" i="4"/>
  <c r="V163" i="4"/>
  <c r="V155" i="4"/>
  <c r="V147" i="4"/>
  <c r="V139" i="4"/>
  <c r="V131" i="4"/>
  <c r="V123" i="4"/>
  <c r="V115" i="4"/>
  <c r="K271" i="13"/>
  <c r="K263" i="13"/>
  <c r="K259" i="13"/>
  <c r="K255" i="13"/>
  <c r="L233" i="13"/>
  <c r="K223" i="13"/>
  <c r="K164" i="13"/>
  <c r="W152" i="3"/>
  <c r="K152" i="13"/>
  <c r="W136" i="3"/>
  <c r="K136" i="13"/>
  <c r="K120" i="13"/>
  <c r="K115" i="13"/>
  <c r="W103" i="3"/>
  <c r="L105" i="13"/>
  <c r="K89" i="13"/>
  <c r="L91" i="13"/>
  <c r="L87" i="13"/>
  <c r="W77" i="3"/>
  <c r="K73" i="13"/>
  <c r="W50" i="3"/>
  <c r="K46" i="13"/>
  <c r="W34" i="3"/>
  <c r="R166" i="5"/>
  <c r="T166" i="5" s="1"/>
  <c r="R155" i="5"/>
  <c r="T155" i="5" s="1"/>
  <c r="R123" i="5"/>
  <c r="T123" i="5" s="1"/>
  <c r="R91" i="5"/>
  <c r="T91" i="5" s="1"/>
  <c r="R59" i="5"/>
  <c r="T59" i="5" s="1"/>
  <c r="R38" i="5"/>
  <c r="T38" i="5" s="1"/>
  <c r="U307" i="4"/>
  <c r="U303" i="4"/>
  <c r="U299" i="4"/>
  <c r="U295" i="4"/>
  <c r="V278" i="4"/>
  <c r="U267" i="4"/>
  <c r="T267" i="4"/>
  <c r="V267" i="4" s="1"/>
  <c r="T262" i="4"/>
  <c r="V262" i="4" s="1"/>
  <c r="U262" i="4"/>
  <c r="T257" i="4"/>
  <c r="V257" i="4" s="1"/>
  <c r="T252" i="4"/>
  <c r="U252" i="4"/>
  <c r="T244" i="4"/>
  <c r="V244" i="4" s="1"/>
  <c r="U244" i="4"/>
  <c r="T236" i="4"/>
  <c r="V236" i="4" s="1"/>
  <c r="U236" i="4"/>
  <c r="T228" i="4"/>
  <c r="U228" i="4"/>
  <c r="T220" i="4"/>
  <c r="U220" i="4"/>
  <c r="T212" i="4"/>
  <c r="V212" i="4" s="1"/>
  <c r="U212" i="4"/>
  <c r="T204" i="4"/>
  <c r="V204" i="4" s="1"/>
  <c r="U204" i="4"/>
  <c r="T196" i="4"/>
  <c r="U196" i="4"/>
  <c r="T188" i="4"/>
  <c r="U188" i="4"/>
  <c r="D12" i="1"/>
  <c r="V158" i="4"/>
  <c r="V142" i="4"/>
  <c r="V126" i="4"/>
  <c r="V110" i="4"/>
  <c r="W268" i="3"/>
  <c r="K264" i="13"/>
  <c r="K256" i="13"/>
  <c r="W252" i="3"/>
  <c r="K240" i="13"/>
  <c r="W236" i="3"/>
  <c r="K224" i="13"/>
  <c r="W220" i="3"/>
  <c r="K208" i="13"/>
  <c r="K204" i="13"/>
  <c r="W190" i="3"/>
  <c r="K188" i="13"/>
  <c r="W174" i="3"/>
  <c r="K157" i="13"/>
  <c r="L159" i="13"/>
  <c r="W149" i="3"/>
  <c r="K141" i="13"/>
  <c r="L143" i="13"/>
  <c r="W133" i="3"/>
  <c r="L131" i="13"/>
  <c r="L127" i="13"/>
  <c r="K117" i="13"/>
  <c r="K104" i="13"/>
  <c r="W100" i="3"/>
  <c r="K82" i="13"/>
  <c r="W78" i="3"/>
  <c r="L84" i="13"/>
  <c r="L80" i="13"/>
  <c r="W68" i="3"/>
  <c r="K64" i="13"/>
  <c r="L66" i="13"/>
  <c r="K55" i="13"/>
  <c r="W51" i="3"/>
  <c r="L57" i="13"/>
  <c r="K39" i="13"/>
  <c r="R167" i="5"/>
  <c r="T167" i="5" s="1"/>
  <c r="U294" i="4"/>
  <c r="T294" i="4"/>
  <c r="V294" i="4" s="1"/>
  <c r="T272" i="4"/>
  <c r="V272" i="4" s="1"/>
  <c r="U272" i="4"/>
  <c r="V157" i="4"/>
  <c r="V149" i="4"/>
  <c r="V141" i="4"/>
  <c r="V133" i="4"/>
  <c r="V125" i="4"/>
  <c r="V117" i="4"/>
  <c r="V45" i="4"/>
  <c r="W279" i="3"/>
  <c r="W269" i="3"/>
  <c r="L275" i="13"/>
  <c r="W265" i="3"/>
  <c r="W261" i="3"/>
  <c r="W257" i="3"/>
  <c r="W253" i="3"/>
  <c r="W249" i="3"/>
  <c r="W245" i="3"/>
  <c r="W241" i="3"/>
  <c r="W237" i="3"/>
  <c r="W233" i="3"/>
  <c r="W229" i="3"/>
  <c r="W225" i="3"/>
  <c r="W221" i="3"/>
  <c r="W217" i="3"/>
  <c r="W213" i="3"/>
  <c r="W209" i="3"/>
  <c r="W205" i="3"/>
  <c r="L193" i="13"/>
  <c r="L189" i="13"/>
  <c r="K175" i="13"/>
  <c r="K171" i="13"/>
  <c r="W165" i="3"/>
  <c r="W154" i="3"/>
  <c r="K154" i="13"/>
  <c r="L156" i="13"/>
  <c r="W138" i="3"/>
  <c r="K138" i="13"/>
  <c r="L140" i="13"/>
  <c r="W122" i="3"/>
  <c r="K118" i="13"/>
  <c r="W93" i="3"/>
  <c r="W71" i="3"/>
  <c r="W65" i="3"/>
  <c r="W61" i="3"/>
  <c r="W52" i="3"/>
  <c r="K48" i="13"/>
  <c r="W33" i="3"/>
  <c r="W29" i="3"/>
  <c r="N29" i="13" s="1"/>
  <c r="T247" i="4"/>
  <c r="V247" i="4" s="1"/>
  <c r="T215" i="4"/>
  <c r="V215" i="4" s="1"/>
  <c r="T183" i="4"/>
  <c r="V183" i="4" s="1"/>
  <c r="R73" i="2"/>
  <c r="R77" i="2"/>
  <c r="I301" i="13"/>
  <c r="H301" i="13"/>
  <c r="I289" i="13"/>
  <c r="H289" i="13"/>
  <c r="I307" i="13"/>
  <c r="I291" i="13"/>
  <c r="H291" i="13"/>
  <c r="I162" i="13"/>
  <c r="H162" i="13"/>
  <c r="I154" i="13"/>
  <c r="H154" i="13"/>
  <c r="I146" i="13"/>
  <c r="H146" i="13"/>
  <c r="I138" i="13"/>
  <c r="H138" i="13"/>
  <c r="I130" i="13"/>
  <c r="H130" i="13"/>
  <c r="I122" i="13"/>
  <c r="H122" i="13"/>
  <c r="H114" i="13"/>
  <c r="I114" i="13"/>
  <c r="H106" i="13"/>
  <c r="I292" i="13"/>
  <c r="H292" i="13"/>
  <c r="I255" i="13"/>
  <c r="H255" i="13"/>
  <c r="I251" i="13"/>
  <c r="H251" i="13"/>
  <c r="I243" i="13"/>
  <c r="I239" i="13"/>
  <c r="H239" i="13"/>
  <c r="I235" i="13"/>
  <c r="H235" i="13"/>
  <c r="I231" i="13"/>
  <c r="I223" i="13"/>
  <c r="H223" i="13"/>
  <c r="I219" i="13"/>
  <c r="H219" i="13"/>
  <c r="I215" i="13"/>
  <c r="H215" i="13"/>
  <c r="I199" i="13"/>
  <c r="I195" i="13"/>
  <c r="H195" i="13"/>
  <c r="I191" i="13"/>
  <c r="H191" i="13"/>
  <c r="I187" i="13"/>
  <c r="I179" i="13"/>
  <c r="H179" i="13"/>
  <c r="I173" i="13"/>
  <c r="H173" i="13"/>
  <c r="I165" i="13"/>
  <c r="H165" i="13"/>
  <c r="I157" i="13"/>
  <c r="H157" i="13"/>
  <c r="I149" i="13"/>
  <c r="H149" i="13"/>
  <c r="I141" i="13"/>
  <c r="H141" i="13"/>
  <c r="I133" i="13"/>
  <c r="H133" i="13"/>
  <c r="I125" i="13"/>
  <c r="H125" i="13"/>
  <c r="I117" i="13"/>
  <c r="H117" i="13"/>
  <c r="I109" i="13"/>
  <c r="I101" i="13"/>
  <c r="H101" i="13"/>
  <c r="I97" i="13"/>
  <c r="H97" i="13"/>
  <c r="I93" i="13"/>
  <c r="H93" i="13"/>
  <c r="I89" i="13"/>
  <c r="H89" i="13"/>
  <c r="I85" i="13"/>
  <c r="H85" i="13"/>
  <c r="I81" i="13"/>
  <c r="H81" i="13"/>
  <c r="I77" i="13"/>
  <c r="H77" i="13"/>
  <c r="H73" i="13"/>
  <c r="H67" i="13"/>
  <c r="I67" i="13"/>
  <c r="I50" i="13"/>
  <c r="H50" i="13"/>
  <c r="H41" i="13"/>
  <c r="I41" i="13"/>
  <c r="I174" i="13"/>
  <c r="H174" i="13"/>
  <c r="I68" i="13"/>
  <c r="H68" i="13"/>
  <c r="I64" i="13"/>
  <c r="H64" i="13"/>
  <c r="I40" i="13"/>
  <c r="H40" i="13"/>
  <c r="K313" i="13"/>
  <c r="H65" i="13"/>
  <c r="I65" i="13"/>
  <c r="H59" i="13"/>
  <c r="I59" i="13"/>
  <c r="H51" i="13"/>
  <c r="I51" i="13"/>
  <c r="H43" i="13"/>
  <c r="I43" i="13"/>
  <c r="I137" i="13"/>
  <c r="H137" i="13"/>
  <c r="I175" i="13"/>
  <c r="H175" i="13"/>
  <c r="K314" i="13"/>
  <c r="I34" i="13"/>
  <c r="H34" i="13"/>
  <c r="I31" i="13"/>
  <c r="I30" i="13"/>
  <c r="X48" i="7"/>
  <c r="V301" i="6"/>
  <c r="X29" i="7"/>
  <c r="V257" i="6"/>
  <c r="V229" i="6"/>
  <c r="V168" i="6"/>
  <c r="X52" i="7"/>
  <c r="V292" i="6"/>
  <c r="V262" i="6"/>
  <c r="V234" i="6"/>
  <c r="V206" i="6"/>
  <c r="R308" i="5"/>
  <c r="S308" i="5"/>
  <c r="T281" i="5"/>
  <c r="R37" i="5"/>
  <c r="T37" i="5" s="1"/>
  <c r="R34" i="5"/>
  <c r="T34" i="5" s="1"/>
  <c r="R32" i="5"/>
  <c r="R35" i="5"/>
  <c r="R36" i="5"/>
  <c r="T36" i="5" s="1"/>
  <c r="R33" i="5"/>
  <c r="R31" i="5"/>
  <c r="V49" i="6"/>
  <c r="T309" i="5"/>
  <c r="T283" i="5"/>
  <c r="R257" i="5"/>
  <c r="S191" i="7"/>
  <c r="R190" i="7"/>
  <c r="T306" i="5"/>
  <c r="R301" i="5"/>
  <c r="T301" i="5" s="1"/>
  <c r="R277" i="5"/>
  <c r="R269" i="5"/>
  <c r="T269" i="5" s="1"/>
  <c r="T256" i="5"/>
  <c r="R259" i="5"/>
  <c r="T259" i="5" s="1"/>
  <c r="T299" i="5"/>
  <c r="T295" i="5"/>
  <c r="T291" i="5"/>
  <c r="T287" i="5"/>
  <c r="T272" i="5"/>
  <c r="T262" i="5"/>
  <c r="R165" i="5"/>
  <c r="T165" i="5" s="1"/>
  <c r="R148" i="5"/>
  <c r="T148" i="5" s="1"/>
  <c r="R149" i="5"/>
  <c r="T149" i="5" s="1"/>
  <c r="R132" i="5"/>
  <c r="T132" i="5" s="1"/>
  <c r="R133" i="5"/>
  <c r="T133" i="5" s="1"/>
  <c r="R116" i="5"/>
  <c r="T116" i="5" s="1"/>
  <c r="R117" i="5"/>
  <c r="T117" i="5" s="1"/>
  <c r="R100" i="5"/>
  <c r="T100" i="5" s="1"/>
  <c r="R101" i="5"/>
  <c r="T101" i="5" s="1"/>
  <c r="R84" i="5"/>
  <c r="T84" i="5" s="1"/>
  <c r="R85" i="5"/>
  <c r="T85" i="5" s="1"/>
  <c r="R68" i="5"/>
  <c r="T68" i="5" s="1"/>
  <c r="R69" i="5"/>
  <c r="T69" i="5" s="1"/>
  <c r="R52" i="5"/>
  <c r="T52" i="5" s="1"/>
  <c r="R53" i="5"/>
  <c r="T53" i="5" s="1"/>
  <c r="T41" i="5"/>
  <c r="U306" i="4"/>
  <c r="T306" i="4"/>
  <c r="V306" i="4" s="1"/>
  <c r="U302" i="4"/>
  <c r="T302" i="4"/>
  <c r="V302" i="4" s="1"/>
  <c r="U298" i="4"/>
  <c r="T298" i="4"/>
  <c r="V298" i="4" s="1"/>
  <c r="R258" i="5"/>
  <c r="T258" i="5" s="1"/>
  <c r="R249" i="5"/>
  <c r="T249" i="5" s="1"/>
  <c r="R40" i="5"/>
  <c r="T40" i="5" s="1"/>
  <c r="U305" i="4"/>
  <c r="U301" i="4"/>
  <c r="T293" i="4"/>
  <c r="V293" i="4" s="1"/>
  <c r="U293" i="4"/>
  <c r="T285" i="4"/>
  <c r="V285" i="4" s="1"/>
  <c r="U285" i="4"/>
  <c r="T264" i="4"/>
  <c r="V264" i="4" s="1"/>
  <c r="U264" i="4"/>
  <c r="V252" i="4"/>
  <c r="U247" i="4"/>
  <c r="U242" i="4"/>
  <c r="T242" i="4"/>
  <c r="V242" i="4" s="1"/>
  <c r="T237" i="4"/>
  <c r="V237" i="4" s="1"/>
  <c r="U237" i="4"/>
  <c r="T232" i="4"/>
  <c r="U232" i="4"/>
  <c r="V220" i="4"/>
  <c r="U215" i="4"/>
  <c r="U210" i="4"/>
  <c r="T210" i="4"/>
  <c r="V210" i="4" s="1"/>
  <c r="T205" i="4"/>
  <c r="V205" i="4" s="1"/>
  <c r="U205" i="4"/>
  <c r="T200" i="4"/>
  <c r="U200" i="4"/>
  <c r="V188" i="4"/>
  <c r="U183" i="4"/>
  <c r="V180" i="4"/>
  <c r="K309" i="13"/>
  <c r="L314" i="13"/>
  <c r="E313" i="13"/>
  <c r="L310" i="13"/>
  <c r="K301" i="13"/>
  <c r="K297" i="13"/>
  <c r="L302" i="13"/>
  <c r="L301" i="13"/>
  <c r="K293" i="13"/>
  <c r="L297" i="13"/>
  <c r="L296" i="13"/>
  <c r="K288" i="13"/>
  <c r="L293" i="13"/>
  <c r="L292" i="13"/>
  <c r="K285" i="13"/>
  <c r="L288" i="13"/>
  <c r="K280" i="13"/>
  <c r="K246" i="13"/>
  <c r="L248" i="13"/>
  <c r="K230" i="13"/>
  <c r="K214" i="13"/>
  <c r="L216" i="13"/>
  <c r="K202" i="13"/>
  <c r="K186" i="13"/>
  <c r="K182" i="13"/>
  <c r="K155" i="13"/>
  <c r="L157" i="13"/>
  <c r="K139" i="13"/>
  <c r="L141" i="13"/>
  <c r="L118" i="13"/>
  <c r="K45" i="13"/>
  <c r="L38" i="13"/>
  <c r="L35" i="13"/>
  <c r="U288" i="4"/>
  <c r="T288" i="4"/>
  <c r="V288" i="4" s="1"/>
  <c r="U277" i="4"/>
  <c r="U241" i="4"/>
  <c r="U233" i="4"/>
  <c r="U225" i="4"/>
  <c r="U209" i="4"/>
  <c r="U201" i="4"/>
  <c r="U193" i="4"/>
  <c r="V179" i="4"/>
  <c r="K275" i="13"/>
  <c r="K219" i="13"/>
  <c r="K207" i="13"/>
  <c r="K177" i="13"/>
  <c r="K169" i="13"/>
  <c r="L170" i="13"/>
  <c r="W156" i="3"/>
  <c r="K156" i="13"/>
  <c r="L158" i="13"/>
  <c r="W140" i="3"/>
  <c r="K140" i="13"/>
  <c r="L142" i="13"/>
  <c r="W124" i="3"/>
  <c r="K124" i="13"/>
  <c r="L126" i="13"/>
  <c r="L121" i="13"/>
  <c r="K113" i="13"/>
  <c r="K103" i="13"/>
  <c r="K95" i="13"/>
  <c r="L95" i="13"/>
  <c r="W81" i="3"/>
  <c r="K77" i="13"/>
  <c r="L79" i="13"/>
  <c r="W67" i="3"/>
  <c r="L73" i="13"/>
  <c r="W54" i="3"/>
  <c r="L52" i="13"/>
  <c r="W38" i="3"/>
  <c r="R164" i="5"/>
  <c r="T164" i="5" s="1"/>
  <c r="R131" i="5"/>
  <c r="T131" i="5" s="1"/>
  <c r="R99" i="5"/>
  <c r="T99" i="5" s="1"/>
  <c r="R67" i="5"/>
  <c r="T67" i="5" s="1"/>
  <c r="T307" i="4"/>
  <c r="V307" i="4" s="1"/>
  <c r="T303" i="4"/>
  <c r="V303" i="4" s="1"/>
  <c r="T299" i="4"/>
  <c r="V299" i="4" s="1"/>
  <c r="T295" i="4"/>
  <c r="V295" i="4" s="1"/>
  <c r="U283" i="4"/>
  <c r="T273" i="4"/>
  <c r="V273" i="4" s="1"/>
  <c r="U270" i="4"/>
  <c r="T270" i="4"/>
  <c r="V270" i="4" s="1"/>
  <c r="T265" i="4"/>
  <c r="V265" i="4" s="1"/>
  <c r="T260" i="4"/>
  <c r="U260" i="4"/>
  <c r="V248" i="4"/>
  <c r="V232" i="4"/>
  <c r="V224" i="4"/>
  <c r="V216" i="4"/>
  <c r="V200" i="4"/>
  <c r="V192" i="4"/>
  <c r="V184" i="4"/>
  <c r="V167" i="4"/>
  <c r="K268" i="13"/>
  <c r="W194" i="3"/>
  <c r="W178" i="3"/>
  <c r="K168" i="13"/>
  <c r="K161" i="13"/>
  <c r="L163" i="13"/>
  <c r="W153" i="3"/>
  <c r="K145" i="13"/>
  <c r="L147" i="13"/>
  <c r="W137" i="3"/>
  <c r="K129" i="13"/>
  <c r="K125" i="13"/>
  <c r="W121" i="3"/>
  <c r="L123" i="13"/>
  <c r="W104" i="3"/>
  <c r="K96" i="13"/>
  <c r="K86" i="13"/>
  <c r="W82" i="3"/>
  <c r="L88" i="13"/>
  <c r="K59" i="13"/>
  <c r="W55" i="3"/>
  <c r="K43" i="13"/>
  <c r="W39" i="3"/>
  <c r="W35" i="3"/>
  <c r="L41" i="13"/>
  <c r="V239" i="4"/>
  <c r="V207" i="4"/>
  <c r="V174" i="4"/>
  <c r="W278" i="3"/>
  <c r="K249" i="13"/>
  <c r="K245" i="13"/>
  <c r="K241" i="13"/>
  <c r="K237" i="13"/>
  <c r="K233" i="13"/>
  <c r="K229" i="13"/>
  <c r="K225" i="13"/>
  <c r="K217" i="13"/>
  <c r="K213" i="13"/>
  <c r="K209" i="13"/>
  <c r="K205" i="13"/>
  <c r="L177" i="13"/>
  <c r="K167" i="13"/>
  <c r="W158" i="3"/>
  <c r="K158" i="13"/>
  <c r="W142" i="3"/>
  <c r="K142" i="13"/>
  <c r="W126" i="3"/>
  <c r="K126" i="13"/>
  <c r="L124" i="13"/>
  <c r="L117" i="13"/>
  <c r="K105" i="13"/>
  <c r="K97" i="13"/>
  <c r="W91" i="3"/>
  <c r="L93" i="13"/>
  <c r="W79" i="3"/>
  <c r="K75" i="13"/>
  <c r="K69" i="13"/>
  <c r="W56" i="3"/>
  <c r="K52" i="13"/>
  <c r="L54" i="13"/>
  <c r="W40" i="3"/>
  <c r="W36" i="3"/>
  <c r="W28" i="3"/>
  <c r="N28" i="13" s="1"/>
  <c r="T263" i="4"/>
  <c r="V263" i="4" s="1"/>
  <c r="T274" i="4"/>
  <c r="V274" i="4" s="1"/>
  <c r="T223" i="4"/>
  <c r="V223" i="4" s="1"/>
  <c r="T191" i="4"/>
  <c r="V191" i="4" s="1"/>
  <c r="T175" i="4"/>
  <c r="V175" i="4" s="1"/>
  <c r="R72" i="2"/>
  <c r="M11" i="13"/>
  <c r="F12" i="13"/>
  <c r="H305" i="13"/>
  <c r="I311" i="13"/>
  <c r="H311" i="13"/>
  <c r="I295" i="13"/>
  <c r="H295" i="13"/>
  <c r="I314" i="13"/>
  <c r="H314" i="13"/>
  <c r="I298" i="13"/>
  <c r="H298" i="13"/>
  <c r="I290" i="13"/>
  <c r="H290" i="13"/>
  <c r="I300" i="13"/>
  <c r="H300" i="13"/>
  <c r="H276" i="13"/>
  <c r="I272" i="13"/>
  <c r="I312" i="13"/>
  <c r="H312" i="13"/>
  <c r="I168" i="13"/>
  <c r="H168" i="13"/>
  <c r="I160" i="13"/>
  <c r="H160" i="13"/>
  <c r="I152" i="13"/>
  <c r="H152" i="13"/>
  <c r="I144" i="13"/>
  <c r="H144" i="13"/>
  <c r="I136" i="13"/>
  <c r="H136" i="13"/>
  <c r="I128" i="13"/>
  <c r="H128" i="13"/>
  <c r="H120" i="13"/>
  <c r="I120" i="13"/>
  <c r="H112" i="13"/>
  <c r="H104" i="13"/>
  <c r="I104" i="13"/>
  <c r="I308" i="13"/>
  <c r="I283" i="13"/>
  <c r="I273" i="13"/>
  <c r="I263" i="13"/>
  <c r="H263" i="13"/>
  <c r="I261" i="13"/>
  <c r="I254" i="13"/>
  <c r="H254" i="13"/>
  <c r="I250" i="13"/>
  <c r="H250" i="13"/>
  <c r="I242" i="13"/>
  <c r="I238" i="13"/>
  <c r="H238" i="13"/>
  <c r="I234" i="13"/>
  <c r="H234" i="13"/>
  <c r="H226" i="13"/>
  <c r="I222" i="13"/>
  <c r="H222" i="13"/>
  <c r="I218" i="13"/>
  <c r="H218" i="13"/>
  <c r="I214" i="13"/>
  <c r="H214" i="13"/>
  <c r="H206" i="13"/>
  <c r="I198" i="13"/>
  <c r="I194" i="13"/>
  <c r="H194" i="13"/>
  <c r="I190" i="13"/>
  <c r="H190" i="13"/>
  <c r="I182" i="13"/>
  <c r="I178" i="13"/>
  <c r="H178" i="13"/>
  <c r="H98" i="13"/>
  <c r="I98" i="13"/>
  <c r="H94" i="13"/>
  <c r="I94" i="13"/>
  <c r="H90" i="13"/>
  <c r="I90" i="13"/>
  <c r="H86" i="13"/>
  <c r="I86" i="13"/>
  <c r="H82" i="13"/>
  <c r="I82" i="13"/>
  <c r="I78" i="13"/>
  <c r="H78" i="13"/>
  <c r="H70" i="13"/>
  <c r="H63" i="13"/>
  <c r="I63" i="13"/>
  <c r="I60" i="13"/>
  <c r="H60" i="13"/>
  <c r="I56" i="13"/>
  <c r="H56" i="13"/>
  <c r="I48" i="13"/>
  <c r="H48" i="13"/>
  <c r="H39" i="13"/>
  <c r="I39" i="13"/>
  <c r="I129" i="13"/>
  <c r="H129" i="13"/>
  <c r="H55" i="13"/>
  <c r="I55" i="13"/>
  <c r="H47" i="13"/>
  <c r="I47" i="13"/>
  <c r="L34" i="13"/>
  <c r="H69" i="13"/>
  <c r="I69" i="13"/>
  <c r="I113" i="13"/>
  <c r="H113" i="13"/>
  <c r="H45" i="13"/>
  <c r="I45" i="13"/>
  <c r="H61" i="13"/>
  <c r="I61" i="13"/>
  <c r="H37" i="13"/>
  <c r="I37" i="13"/>
  <c r="H33" i="13"/>
  <c r="I33" i="13"/>
  <c r="H31" i="13"/>
  <c r="I12" i="1"/>
  <c r="X262" i="7"/>
  <c r="V267" i="6"/>
  <c r="V239" i="6"/>
  <c r="V211" i="6"/>
  <c r="V201" i="6"/>
  <c r="V97" i="6"/>
  <c r="V278" i="6"/>
  <c r="T308" i="5"/>
  <c r="R304" i="5"/>
  <c r="T304" i="5" s="1"/>
  <c r="S304" i="5"/>
  <c r="R300" i="5"/>
  <c r="T300" i="5" s="1"/>
  <c r="S300" i="5"/>
  <c r="S296" i="5"/>
  <c r="R296" i="5"/>
  <c r="T296" i="5" s="1"/>
  <c r="S292" i="5"/>
  <c r="R292" i="5"/>
  <c r="T292" i="5" s="1"/>
  <c r="S288" i="5"/>
  <c r="R288" i="5"/>
  <c r="T288" i="5" s="1"/>
  <c r="T277" i="5"/>
  <c r="S280" i="5"/>
  <c r="R280" i="5"/>
  <c r="T280" i="5" s="1"/>
  <c r="R264" i="5"/>
  <c r="T264" i="5" s="1"/>
  <c r="T257" i="5"/>
  <c r="R297" i="5"/>
  <c r="T297" i="5" s="1"/>
  <c r="R293" i="5"/>
  <c r="T293" i="5" s="1"/>
  <c r="R289" i="5"/>
  <c r="T289" i="5" s="1"/>
  <c r="R285" i="5"/>
  <c r="T285" i="5" s="1"/>
  <c r="S282" i="5"/>
  <c r="R282" i="5"/>
  <c r="T282" i="5" s="1"/>
  <c r="R274" i="5"/>
  <c r="T274" i="5" s="1"/>
  <c r="R266" i="5"/>
  <c r="T266" i="5" s="1"/>
  <c r="T35" i="5"/>
  <c r="S305" i="5"/>
  <c r="R260" i="5"/>
  <c r="T260" i="5" s="1"/>
  <c r="T305" i="5"/>
  <c r="R261" i="5"/>
  <c r="T261" i="5" s="1"/>
  <c r="T157" i="5"/>
  <c r="R152" i="5"/>
  <c r="T152" i="5" s="1"/>
  <c r="R153" i="5"/>
  <c r="T153" i="5" s="1"/>
  <c r="T141" i="5"/>
  <c r="R136" i="5"/>
  <c r="T136" i="5" s="1"/>
  <c r="R137" i="5"/>
  <c r="T137" i="5" s="1"/>
  <c r="T125" i="5"/>
  <c r="R120" i="5"/>
  <c r="T120" i="5" s="1"/>
  <c r="R121" i="5"/>
  <c r="T121" i="5" s="1"/>
  <c r="T109" i="5"/>
  <c r="R104" i="5"/>
  <c r="T104" i="5" s="1"/>
  <c r="R105" i="5"/>
  <c r="T105" i="5" s="1"/>
  <c r="T93" i="5"/>
  <c r="R88" i="5"/>
  <c r="T88" i="5" s="1"/>
  <c r="R89" i="5"/>
  <c r="T89" i="5" s="1"/>
  <c r="T77" i="5"/>
  <c r="R72" i="5"/>
  <c r="T72" i="5" s="1"/>
  <c r="R73" i="5"/>
  <c r="T73" i="5" s="1"/>
  <c r="T61" i="5"/>
  <c r="R56" i="5"/>
  <c r="T56" i="5" s="1"/>
  <c r="R57" i="5"/>
  <c r="T57" i="5" s="1"/>
  <c r="T45" i="5"/>
  <c r="R45" i="5"/>
  <c r="S279" i="5"/>
  <c r="R267" i="5"/>
  <c r="T267" i="5" s="1"/>
  <c r="R254" i="5"/>
  <c r="T254" i="5" s="1"/>
  <c r="R143" i="5"/>
  <c r="T143" i="5" s="1"/>
  <c r="R111" i="5"/>
  <c r="T111" i="5" s="1"/>
  <c r="R79" i="5"/>
  <c r="T79" i="5" s="1"/>
  <c r="R47" i="5"/>
  <c r="T47" i="5" s="1"/>
  <c r="R39" i="5"/>
  <c r="T39" i="5" s="1"/>
  <c r="T305" i="4"/>
  <c r="V305" i="4" s="1"/>
  <c r="T301" i="4"/>
  <c r="V301" i="4" s="1"/>
  <c r="T297" i="4"/>
  <c r="V297" i="4" s="1"/>
  <c r="U297" i="4"/>
  <c r="V276" i="4"/>
  <c r="V260" i="4"/>
  <c r="U255" i="4"/>
  <c r="U250" i="4"/>
  <c r="T250" i="4"/>
  <c r="V250" i="4" s="1"/>
  <c r="T245" i="4"/>
  <c r="V245" i="4" s="1"/>
  <c r="U245" i="4"/>
  <c r="T240" i="4"/>
  <c r="V240" i="4" s="1"/>
  <c r="U240" i="4"/>
  <c r="V228" i="4"/>
  <c r="U223" i="4"/>
  <c r="U218" i="4"/>
  <c r="T218" i="4"/>
  <c r="V218" i="4" s="1"/>
  <c r="T213" i="4"/>
  <c r="V213" i="4" s="1"/>
  <c r="U213" i="4"/>
  <c r="T208" i="4"/>
  <c r="V208" i="4" s="1"/>
  <c r="U208" i="4"/>
  <c r="V196" i="4"/>
  <c r="U191" i="4"/>
  <c r="U186" i="4"/>
  <c r="T186" i="4"/>
  <c r="V186" i="4" s="1"/>
  <c r="T181" i="4"/>
  <c r="V181" i="4" s="1"/>
  <c r="U181" i="4"/>
  <c r="U179" i="4"/>
  <c r="K310" i="13"/>
  <c r="E314" i="13"/>
  <c r="K306" i="13"/>
  <c r="L311" i="13"/>
  <c r="K302" i="13"/>
  <c r="L307" i="13"/>
  <c r="K298" i="13"/>
  <c r="K294" i="13"/>
  <c r="L299" i="13"/>
  <c r="K278" i="13"/>
  <c r="K250" i="13"/>
  <c r="L252" i="13"/>
  <c r="K234" i="13"/>
  <c r="L236" i="13"/>
  <c r="L220" i="13"/>
  <c r="K190" i="13"/>
  <c r="L192" i="13"/>
  <c r="K174" i="13"/>
  <c r="K166" i="13"/>
  <c r="K159" i="13"/>
  <c r="L161" i="13"/>
  <c r="K143" i="13"/>
  <c r="L145" i="13"/>
  <c r="K127" i="13"/>
  <c r="K123" i="13"/>
  <c r="K108" i="13"/>
  <c r="K102" i="13"/>
  <c r="L104" i="13"/>
  <c r="K84" i="13"/>
  <c r="L86" i="13"/>
  <c r="L78" i="13"/>
  <c r="K62" i="13"/>
  <c r="K49" i="13"/>
  <c r="L51" i="13"/>
  <c r="K30" i="13"/>
  <c r="S293" i="5"/>
  <c r="S285" i="5"/>
  <c r="U292" i="4"/>
  <c r="T292" i="4"/>
  <c r="V292" i="4" s="1"/>
  <c r="T277" i="4"/>
  <c r="V277" i="4" s="1"/>
  <c r="U257" i="4"/>
  <c r="V219" i="4"/>
  <c r="V211" i="4"/>
  <c r="V203" i="4"/>
  <c r="V195" i="4"/>
  <c r="V187" i="4"/>
  <c r="K251" i="13"/>
  <c r="K247" i="13"/>
  <c r="K239" i="13"/>
  <c r="K235" i="13"/>
  <c r="K231" i="13"/>
  <c r="K215" i="13"/>
  <c r="K211" i="13"/>
  <c r="L213" i="13"/>
  <c r="K193" i="13"/>
  <c r="K189" i="13"/>
  <c r="K185" i="13"/>
  <c r="L179" i="13"/>
  <c r="L175" i="13"/>
  <c r="K165" i="13"/>
  <c r="W160" i="3"/>
  <c r="K160" i="13"/>
  <c r="L162" i="13"/>
  <c r="W144" i="3"/>
  <c r="K144" i="13"/>
  <c r="L146" i="13"/>
  <c r="W128" i="3"/>
  <c r="K128" i="13"/>
  <c r="L130" i="13"/>
  <c r="K116" i="13"/>
  <c r="K109" i="13"/>
  <c r="W99" i="3"/>
  <c r="L101" i="13"/>
  <c r="K93" i="13"/>
  <c r="W85" i="3"/>
  <c r="K81" i="13"/>
  <c r="K63" i="13"/>
  <c r="K54" i="13"/>
  <c r="L56" i="13"/>
  <c r="W42" i="3"/>
  <c r="K38" i="13"/>
  <c r="S281" i="5"/>
  <c r="R139" i="5"/>
  <c r="T139" i="5" s="1"/>
  <c r="R107" i="5"/>
  <c r="T107" i="5" s="1"/>
  <c r="R75" i="5"/>
  <c r="T75" i="5" s="1"/>
  <c r="R43" i="5"/>
  <c r="T43" i="5" s="1"/>
  <c r="U287" i="4"/>
  <c r="T283" i="4"/>
  <c r="V283" i="4" s="1"/>
  <c r="T279" i="4"/>
  <c r="V279" i="4" s="1"/>
  <c r="U279" i="4"/>
  <c r="U265" i="4"/>
  <c r="T268" i="4"/>
  <c r="V268" i="4" s="1"/>
  <c r="U268" i="4"/>
  <c r="V256" i="4"/>
  <c r="U251" i="4"/>
  <c r="T251" i="4"/>
  <c r="V251" i="4" s="1"/>
  <c r="V241" i="4"/>
  <c r="U243" i="4"/>
  <c r="V233" i="4"/>
  <c r="U235" i="4"/>
  <c r="V225" i="4"/>
  <c r="U227" i="4"/>
  <c r="V217" i="4"/>
  <c r="U219" i="4"/>
  <c r="V209" i="4"/>
  <c r="U211" i="4"/>
  <c r="V201" i="4"/>
  <c r="U203" i="4"/>
  <c r="V193" i="4"/>
  <c r="U195" i="4"/>
  <c r="V185" i="4"/>
  <c r="U187" i="4"/>
  <c r="T182" i="4"/>
  <c r="V182" i="4" s="1"/>
  <c r="U182" i="4"/>
  <c r="T177" i="4"/>
  <c r="V177" i="4" s="1"/>
  <c r="K272" i="13"/>
  <c r="L274" i="13"/>
  <c r="K248" i="13"/>
  <c r="L250" i="13"/>
  <c r="K232" i="13"/>
  <c r="L234" i="13"/>
  <c r="K216" i="13"/>
  <c r="L218" i="13"/>
  <c r="W198" i="3"/>
  <c r="K196" i="13"/>
  <c r="W182" i="3"/>
  <c r="K180" i="13"/>
  <c r="K176" i="13"/>
  <c r="K172" i="13"/>
  <c r="L174" i="13"/>
  <c r="W166" i="3"/>
  <c r="L167" i="13"/>
  <c r="W157" i="3"/>
  <c r="K149" i="13"/>
  <c r="L151" i="13"/>
  <c r="W141" i="3"/>
  <c r="K133" i="13"/>
  <c r="L135" i="13"/>
  <c r="W125" i="3"/>
  <c r="K110" i="13"/>
  <c r="L102" i="13"/>
  <c r="K90" i="13"/>
  <c r="W86" i="3"/>
  <c r="L92" i="13"/>
  <c r="L65" i="13"/>
  <c r="K47" i="13"/>
  <c r="W43" i="3"/>
  <c r="L49" i="13"/>
  <c r="L39" i="13"/>
  <c r="R252" i="5"/>
  <c r="T252" i="5" s="1"/>
  <c r="U286" i="4"/>
  <c r="T286" i="4"/>
  <c r="V286" i="4" s="1"/>
  <c r="U282" i="4"/>
  <c r="T282" i="4"/>
  <c r="V282" i="4" s="1"/>
  <c r="U278" i="4"/>
  <c r="V161" i="4"/>
  <c r="V153" i="4"/>
  <c r="V145" i="4"/>
  <c r="V137" i="4"/>
  <c r="V129" i="4"/>
  <c r="V121" i="4"/>
  <c r="V113" i="4"/>
  <c r="V41" i="4"/>
  <c r="W281" i="3"/>
  <c r="W277" i="3"/>
  <c r="L255" i="13"/>
  <c r="L251" i="13"/>
  <c r="L247" i="13"/>
  <c r="L239" i="13"/>
  <c r="L235" i="13"/>
  <c r="L223" i="13"/>
  <c r="L219" i="13"/>
  <c r="L215" i="13"/>
  <c r="K203" i="13"/>
  <c r="K199" i="13"/>
  <c r="K195" i="13"/>
  <c r="K191" i="13"/>
  <c r="K187" i="13"/>
  <c r="K183" i="13"/>
  <c r="K179" i="13"/>
  <c r="L173" i="13"/>
  <c r="L164" i="13"/>
  <c r="W146" i="3"/>
  <c r="K146" i="13"/>
  <c r="L148" i="13"/>
  <c r="W130" i="3"/>
  <c r="K130" i="13"/>
  <c r="L128" i="13"/>
  <c r="W113" i="3"/>
  <c r="W107" i="3"/>
  <c r="W101" i="3"/>
  <c r="L103" i="13"/>
  <c r="K91" i="13"/>
  <c r="W83" i="3"/>
  <c r="K79" i="13"/>
  <c r="K71" i="13"/>
  <c r="W69" i="3"/>
  <c r="K56" i="13"/>
  <c r="L58" i="13"/>
  <c r="W44" i="3"/>
  <c r="K40" i="13"/>
  <c r="K36" i="13"/>
  <c r="W31" i="3"/>
  <c r="T255" i="4"/>
  <c r="V255" i="4" s="1"/>
  <c r="T231" i="4"/>
  <c r="V231" i="4" s="1"/>
  <c r="T199" i="4"/>
  <c r="V199" i="4" s="1"/>
  <c r="U174" i="4"/>
  <c r="R75" i="2"/>
  <c r="B12" i="1"/>
  <c r="L183" i="13" l="1"/>
  <c r="L184" i="13"/>
  <c r="L224" i="13"/>
  <c r="H186" i="13"/>
  <c r="I206" i="13"/>
  <c r="I226" i="13"/>
  <c r="H277" i="13"/>
  <c r="H285" i="13"/>
  <c r="I276" i="13"/>
  <c r="H183" i="13"/>
  <c r="H227" i="13"/>
  <c r="H282" i="13"/>
  <c r="L228" i="13"/>
  <c r="L286" i="13"/>
  <c r="H224" i="13"/>
  <c r="H232" i="13"/>
  <c r="I288" i="13"/>
  <c r="I275" i="13"/>
  <c r="H274" i="13"/>
  <c r="H284" i="13"/>
  <c r="I181" i="13"/>
  <c r="H225" i="13"/>
  <c r="H233" i="13"/>
  <c r="I286" i="13"/>
  <c r="L278" i="13"/>
  <c r="L206" i="13"/>
  <c r="L230" i="13"/>
  <c r="L231" i="13"/>
  <c r="K276" i="13"/>
  <c r="K181" i="13"/>
  <c r="K201" i="13"/>
  <c r="K227" i="13"/>
  <c r="L276" i="13"/>
  <c r="I186" i="13"/>
  <c r="H230" i="13"/>
  <c r="I277" i="13"/>
  <c r="I285" i="13"/>
  <c r="H287" i="13"/>
  <c r="L229" i="13"/>
  <c r="I183" i="13"/>
  <c r="I207" i="13"/>
  <c r="I227" i="13"/>
  <c r="H281" i="13"/>
  <c r="I282" i="13"/>
  <c r="L279" i="13"/>
  <c r="I224" i="13"/>
  <c r="I232" i="13"/>
  <c r="H279" i="13"/>
  <c r="I274" i="13"/>
  <c r="I284" i="13"/>
  <c r="L205" i="13"/>
  <c r="L225" i="13"/>
  <c r="L280" i="13"/>
  <c r="H181" i="13"/>
  <c r="H205" i="13"/>
  <c r="I225" i="13"/>
  <c r="H280" i="13"/>
  <c r="L187" i="13"/>
  <c r="L277" i="13"/>
  <c r="L182" i="13"/>
  <c r="L281" i="13"/>
  <c r="L181" i="13"/>
  <c r="L283" i="13"/>
  <c r="K274" i="13"/>
  <c r="H182" i="13"/>
  <c r="I230" i="13"/>
  <c r="H283" i="13"/>
  <c r="I287" i="13"/>
  <c r="L232" i="13"/>
  <c r="H187" i="13"/>
  <c r="H231" i="13"/>
  <c r="I281" i="13"/>
  <c r="H184" i="13"/>
  <c r="I204" i="13"/>
  <c r="H228" i="13"/>
  <c r="I279" i="13"/>
  <c r="H278" i="13"/>
  <c r="L285" i="13"/>
  <c r="H185" i="13"/>
  <c r="L202" i="13"/>
  <c r="H204" i="13"/>
  <c r="L265" i="13"/>
  <c r="L305" i="13"/>
  <c r="L76" i="13"/>
  <c r="I70" i="13"/>
  <c r="H246" i="13"/>
  <c r="I305" i="13"/>
  <c r="H247" i="13"/>
  <c r="K242" i="13"/>
  <c r="I111" i="13"/>
  <c r="I72" i="13"/>
  <c r="I244" i="13"/>
  <c r="I266" i="13"/>
  <c r="L245" i="13"/>
  <c r="J70" i="13"/>
  <c r="J71" i="13" s="1"/>
  <c r="J72" i="13" s="1"/>
  <c r="J73" i="13" s="1"/>
  <c r="J74" i="13" s="1"/>
  <c r="J75" i="13" s="1"/>
  <c r="J76" i="13" s="1"/>
  <c r="J77" i="13" s="1"/>
  <c r="J78" i="13" s="1"/>
  <c r="J79" i="13" s="1"/>
  <c r="J80" i="13" s="1"/>
  <c r="J81" i="13" s="1"/>
  <c r="J82" i="13" s="1"/>
  <c r="J83" i="13" s="1"/>
  <c r="J84" i="13" s="1"/>
  <c r="J85" i="13" s="1"/>
  <c r="J86" i="13" s="1"/>
  <c r="J87" i="13" s="1"/>
  <c r="J88" i="13" s="1"/>
  <c r="J89" i="13" s="1"/>
  <c r="J90" i="13" s="1"/>
  <c r="J91" i="13" s="1"/>
  <c r="J92" i="13" s="1"/>
  <c r="J93" i="13" s="1"/>
  <c r="J94" i="13" s="1"/>
  <c r="J95" i="13" s="1"/>
  <c r="J96" i="13" s="1"/>
  <c r="J97" i="13" s="1"/>
  <c r="J98" i="13" s="1"/>
  <c r="J99" i="13" s="1"/>
  <c r="J100" i="13" s="1"/>
  <c r="J101" i="13" s="1"/>
  <c r="J102" i="13" s="1"/>
  <c r="J103" i="13" s="1"/>
  <c r="J104" i="13" s="1"/>
  <c r="J105" i="13" s="1"/>
  <c r="J106" i="13" s="1"/>
  <c r="J107" i="13" s="1"/>
  <c r="J108" i="13" s="1"/>
  <c r="J109" i="13" s="1"/>
  <c r="J110" i="13" s="1"/>
  <c r="J111" i="13" s="1"/>
  <c r="J112" i="13" s="1"/>
  <c r="J113" i="13" s="1"/>
  <c r="J114" i="13" s="1"/>
  <c r="J115" i="13" s="1"/>
  <c r="J116" i="13" s="1"/>
  <c r="J117" i="13" s="1"/>
  <c r="J118" i="13" s="1"/>
  <c r="J119" i="13" s="1"/>
  <c r="J120" i="13" s="1"/>
  <c r="J121" i="13" s="1"/>
  <c r="J122" i="13" s="1"/>
  <c r="J123" i="13" s="1"/>
  <c r="J124" i="13" s="1"/>
  <c r="J125" i="13" s="1"/>
  <c r="J126" i="13" s="1"/>
  <c r="J127" i="13" s="1"/>
  <c r="J128" i="13" s="1"/>
  <c r="J129" i="13" s="1"/>
  <c r="J130" i="13" s="1"/>
  <c r="J131" i="13" s="1"/>
  <c r="J132" i="13" s="1"/>
  <c r="J133" i="13" s="1"/>
  <c r="J134" i="13" s="1"/>
  <c r="J135" i="13" s="1"/>
  <c r="J136" i="13" s="1"/>
  <c r="J137" i="13" s="1"/>
  <c r="J138" i="13" s="1"/>
  <c r="J139" i="13" s="1"/>
  <c r="J140" i="13" s="1"/>
  <c r="J141" i="13" s="1"/>
  <c r="J142" i="13" s="1"/>
  <c r="J143" i="13" s="1"/>
  <c r="J144" i="13" s="1"/>
  <c r="J145" i="13" s="1"/>
  <c r="J146" i="13" s="1"/>
  <c r="J147" i="13" s="1"/>
  <c r="J148" i="13" s="1"/>
  <c r="J149" i="13" s="1"/>
  <c r="J150" i="13" s="1"/>
  <c r="J151" i="13" s="1"/>
  <c r="J152" i="13" s="1"/>
  <c r="J153" i="13" s="1"/>
  <c r="J154" i="13" s="1"/>
  <c r="J155" i="13" s="1"/>
  <c r="J156" i="13" s="1"/>
  <c r="J157" i="13" s="1"/>
  <c r="J158" i="13" s="1"/>
  <c r="J159" i="13" s="1"/>
  <c r="J160" i="13" s="1"/>
  <c r="J161" i="13" s="1"/>
  <c r="J162" i="13" s="1"/>
  <c r="J163" i="13" s="1"/>
  <c r="J164" i="13" s="1"/>
  <c r="J165" i="13" s="1"/>
  <c r="J166" i="13" s="1"/>
  <c r="J167" i="13" s="1"/>
  <c r="J168" i="13" s="1"/>
  <c r="J169" i="13" s="1"/>
  <c r="J170" i="13" s="1"/>
  <c r="J171" i="13" s="1"/>
  <c r="J172" i="13" s="1"/>
  <c r="J173" i="13" s="1"/>
  <c r="J174" i="13" s="1"/>
  <c r="J175" i="13" s="1"/>
  <c r="J176" i="13" s="1"/>
  <c r="J177" i="13" s="1"/>
  <c r="J178" i="13" s="1"/>
  <c r="J179" i="13" s="1"/>
  <c r="J180" i="13" s="1"/>
  <c r="J181" i="13" s="1"/>
  <c r="J182" i="13" s="1"/>
  <c r="J183" i="13" s="1"/>
  <c r="J184" i="13" s="1"/>
  <c r="J185" i="13" s="1"/>
  <c r="J186" i="13" s="1"/>
  <c r="J187" i="13" s="1"/>
  <c r="J188" i="13" s="1"/>
  <c r="J189" i="13" s="1"/>
  <c r="J190" i="13" s="1"/>
  <c r="J191" i="13" s="1"/>
  <c r="J192" i="13" s="1"/>
  <c r="J193" i="13" s="1"/>
  <c r="J194" i="13" s="1"/>
  <c r="J195" i="13" s="1"/>
  <c r="J196" i="13" s="1"/>
  <c r="J197" i="13" s="1"/>
  <c r="J198" i="13" s="1"/>
  <c r="J199" i="13" s="1"/>
  <c r="J200" i="13" s="1"/>
  <c r="J201" i="13" s="1"/>
  <c r="J202" i="13" s="1"/>
  <c r="J203" i="13" s="1"/>
  <c r="J204" i="13" s="1"/>
  <c r="J205" i="13" s="1"/>
  <c r="J206" i="13" s="1"/>
  <c r="J207" i="13" s="1"/>
  <c r="J208" i="13" s="1"/>
  <c r="J209" i="13" s="1"/>
  <c r="J210" i="13" s="1"/>
  <c r="J211" i="13" s="1"/>
  <c r="J212" i="13" s="1"/>
  <c r="J213" i="13" s="1"/>
  <c r="J214" i="13" s="1"/>
  <c r="J215" i="13" s="1"/>
  <c r="J216" i="13" s="1"/>
  <c r="J217" i="13" s="1"/>
  <c r="J218" i="13" s="1"/>
  <c r="J219" i="13" s="1"/>
  <c r="J220" i="13" s="1"/>
  <c r="J221" i="13" s="1"/>
  <c r="J222" i="13" s="1"/>
  <c r="J223" i="13" s="1"/>
  <c r="J224" i="13" s="1"/>
  <c r="J225" i="13" s="1"/>
  <c r="J226" i="13" s="1"/>
  <c r="J227" i="13" s="1"/>
  <c r="J228" i="13" s="1"/>
  <c r="J229" i="13" s="1"/>
  <c r="J230" i="13" s="1"/>
  <c r="J231" i="13" s="1"/>
  <c r="J232" i="13" s="1"/>
  <c r="J233" i="13" s="1"/>
  <c r="J234" i="13" s="1"/>
  <c r="J235" i="13" s="1"/>
  <c r="J236" i="13" s="1"/>
  <c r="J237" i="13" s="1"/>
  <c r="J238" i="13" s="1"/>
  <c r="J239" i="13" s="1"/>
  <c r="J240" i="13" s="1"/>
  <c r="J241" i="13" s="1"/>
  <c r="J242" i="13" s="1"/>
  <c r="J243" i="13" s="1"/>
  <c r="J244" i="13" s="1"/>
  <c r="J245" i="13" s="1"/>
  <c r="J246" i="13" s="1"/>
  <c r="J247" i="13" s="1"/>
  <c r="J248" i="13" s="1"/>
  <c r="J249" i="13" s="1"/>
  <c r="J250" i="13" s="1"/>
  <c r="J251" i="13" s="1"/>
  <c r="J252" i="13" s="1"/>
  <c r="J253" i="13" s="1"/>
  <c r="J254" i="13" s="1"/>
  <c r="J255" i="13" s="1"/>
  <c r="J256" i="13" s="1"/>
  <c r="J257" i="13" s="1"/>
  <c r="J258" i="13" s="1"/>
  <c r="J259" i="13" s="1"/>
  <c r="J260" i="13" s="1"/>
  <c r="J261" i="13" s="1"/>
  <c r="J262" i="13" s="1"/>
  <c r="J263" i="13" s="1"/>
  <c r="J264" i="13" s="1"/>
  <c r="J265" i="13" s="1"/>
  <c r="J266" i="13" s="1"/>
  <c r="J267" i="13" s="1"/>
  <c r="J268" i="13" s="1"/>
  <c r="J269" i="13" s="1"/>
  <c r="J270" i="13" s="1"/>
  <c r="J271" i="13" s="1"/>
  <c r="J272" i="13" s="1"/>
  <c r="J273" i="13" s="1"/>
  <c r="J274" i="13" s="1"/>
  <c r="J275" i="13" s="1"/>
  <c r="J276" i="13" s="1"/>
  <c r="J277" i="13" s="1"/>
  <c r="J278" i="13" s="1"/>
  <c r="J279" i="13" s="1"/>
  <c r="J280" i="13" s="1"/>
  <c r="J281" i="13" s="1"/>
  <c r="J282" i="13" s="1"/>
  <c r="J283" i="13" s="1"/>
  <c r="J284" i="13" s="1"/>
  <c r="J285" i="13" s="1"/>
  <c r="J286" i="13" s="1"/>
  <c r="J287" i="13" s="1"/>
  <c r="J288" i="13" s="1"/>
  <c r="J289" i="13" s="1"/>
  <c r="J290" i="13" s="1"/>
  <c r="J291" i="13" s="1"/>
  <c r="J292" i="13" s="1"/>
  <c r="J293" i="13" s="1"/>
  <c r="J294" i="13" s="1"/>
  <c r="J295" i="13" s="1"/>
  <c r="J296" i="13" s="1"/>
  <c r="J297" i="13" s="1"/>
  <c r="J298" i="13" s="1"/>
  <c r="J299" i="13" s="1"/>
  <c r="J300" i="13" s="1"/>
  <c r="J301" i="13" s="1"/>
  <c r="J302" i="13" s="1"/>
  <c r="J303" i="13" s="1"/>
  <c r="J304" i="13" s="1"/>
  <c r="J305" i="13" s="1"/>
  <c r="J306" i="13" s="1"/>
  <c r="J307" i="13" s="1"/>
  <c r="J308" i="13" s="1"/>
  <c r="J309" i="13" s="1"/>
  <c r="J310" i="13" s="1"/>
  <c r="J311" i="13" s="1"/>
  <c r="J312" i="13" s="1"/>
  <c r="J313" i="13" s="1"/>
  <c r="J314" i="13" s="1"/>
  <c r="I75" i="13"/>
  <c r="I107" i="13"/>
  <c r="I249" i="13"/>
  <c r="L72" i="13"/>
  <c r="L303" i="13"/>
  <c r="I74" i="13"/>
  <c r="I246" i="13"/>
  <c r="H265" i="13"/>
  <c r="H306" i="13"/>
  <c r="L110" i="13"/>
  <c r="L264" i="13"/>
  <c r="I247" i="13"/>
  <c r="I76" i="13"/>
  <c r="H248" i="13"/>
  <c r="I108" i="13"/>
  <c r="H303" i="13"/>
  <c r="L249" i="13"/>
  <c r="K106" i="13"/>
  <c r="I71" i="13"/>
  <c r="H245" i="13"/>
  <c r="I110" i="13"/>
  <c r="H309" i="13"/>
  <c r="L75" i="13"/>
  <c r="L111" i="13"/>
  <c r="L243" i="13"/>
  <c r="L109" i="13"/>
  <c r="H74" i="13"/>
  <c r="H242" i="13"/>
  <c r="I265" i="13"/>
  <c r="H308" i="13"/>
  <c r="I112" i="13"/>
  <c r="I306" i="13"/>
  <c r="K70" i="13"/>
  <c r="I73" i="13"/>
  <c r="H109" i="13"/>
  <c r="H243" i="13"/>
  <c r="I106" i="13"/>
  <c r="H307" i="13"/>
  <c r="L71" i="13"/>
  <c r="L107" i="13"/>
  <c r="L267" i="13"/>
  <c r="L266" i="13"/>
  <c r="L244" i="13"/>
  <c r="H76" i="13"/>
  <c r="I248" i="13"/>
  <c r="H264" i="13"/>
  <c r="H304" i="13"/>
  <c r="H108" i="13"/>
  <c r="I303" i="13"/>
  <c r="L74" i="13"/>
  <c r="I245" i="13"/>
  <c r="H110" i="13"/>
  <c r="I309" i="13"/>
  <c r="L304" i="13"/>
  <c r="L308" i="13"/>
  <c r="L268" i="13"/>
  <c r="L306" i="13"/>
  <c r="L261" i="13"/>
  <c r="H202" i="13"/>
  <c r="H210" i="13"/>
  <c r="H258" i="13"/>
  <c r="H269" i="13"/>
  <c r="H268" i="13"/>
  <c r="L262" i="13"/>
  <c r="L204" i="13"/>
  <c r="H203" i="13"/>
  <c r="H211" i="13"/>
  <c r="H259" i="13"/>
  <c r="L197" i="13"/>
  <c r="K267" i="13"/>
  <c r="K198" i="13"/>
  <c r="H200" i="13"/>
  <c r="H208" i="13"/>
  <c r="H256" i="13"/>
  <c r="H262" i="13"/>
  <c r="H267" i="13"/>
  <c r="H270" i="13"/>
  <c r="L201" i="13"/>
  <c r="L209" i="13"/>
  <c r="I197" i="13"/>
  <c r="I213" i="13"/>
  <c r="L199" i="13"/>
  <c r="L269" i="13"/>
  <c r="L272" i="13"/>
  <c r="L210" i="13"/>
  <c r="L198" i="13"/>
  <c r="K197" i="13"/>
  <c r="I202" i="13"/>
  <c r="I210" i="13"/>
  <c r="I258" i="13"/>
  <c r="I269" i="13"/>
  <c r="I268" i="13"/>
  <c r="L270" i="13"/>
  <c r="I203" i="13"/>
  <c r="I211" i="13"/>
  <c r="I259" i="13"/>
  <c r="L271" i="13"/>
  <c r="L260" i="13"/>
  <c r="I200" i="13"/>
  <c r="I208" i="13"/>
  <c r="I256" i="13"/>
  <c r="I262" i="13"/>
  <c r="I267" i="13"/>
  <c r="I270" i="13"/>
  <c r="H201" i="13"/>
  <c r="H209" i="13"/>
  <c r="H257" i="13"/>
  <c r="L207" i="13"/>
  <c r="L273" i="13"/>
  <c r="L258" i="13"/>
  <c r="L259" i="13"/>
  <c r="L211" i="13"/>
  <c r="L208" i="13"/>
  <c r="H198" i="13"/>
  <c r="H261" i="13"/>
  <c r="H273" i="13"/>
  <c r="H272" i="13"/>
  <c r="L212" i="13"/>
  <c r="H199" i="13"/>
  <c r="H207" i="13"/>
  <c r="H212" i="13"/>
  <c r="H260" i="13"/>
  <c r="L257" i="13"/>
  <c r="I201" i="13"/>
  <c r="I257" i="13"/>
  <c r="L256" i="13"/>
  <c r="L106" i="13"/>
  <c r="F13" i="1"/>
  <c r="F14" i="1"/>
  <c r="X31" i="3"/>
  <c r="N30" i="13"/>
  <c r="I14" i="1"/>
  <c r="I13" i="1"/>
  <c r="B13" i="1"/>
  <c r="B14" i="1"/>
  <c r="M12" i="13"/>
  <c r="F13" i="13"/>
  <c r="D13" i="1"/>
  <c r="D14" i="1"/>
  <c r="R191" i="7"/>
  <c r="S192" i="7"/>
  <c r="T31" i="7"/>
  <c r="Q32" i="7"/>
  <c r="X32" i="3" l="1"/>
  <c r="N31" i="13"/>
  <c r="S193" i="7"/>
  <c r="R192" i="7"/>
  <c r="T32" i="7"/>
  <c r="Q33" i="7"/>
  <c r="M13" i="13"/>
  <c r="F14" i="13"/>
  <c r="X33" i="3" l="1"/>
  <c r="N32" i="13"/>
  <c r="T33" i="7"/>
  <c r="Q34" i="7"/>
  <c r="M14" i="13"/>
  <c r="F15" i="13"/>
  <c r="R193" i="7"/>
  <c r="S194" i="7"/>
  <c r="X34" i="3" l="1"/>
  <c r="N33" i="13"/>
  <c r="S195" i="7"/>
  <c r="R194" i="7"/>
  <c r="M15" i="13"/>
  <c r="F16" i="13"/>
  <c r="Q35" i="7"/>
  <c r="T34" i="7"/>
  <c r="X35" i="3" l="1"/>
  <c r="N34" i="13"/>
  <c r="M16" i="13"/>
  <c r="F17" i="13"/>
  <c r="Q36" i="7"/>
  <c r="T35" i="7"/>
  <c r="R195" i="7"/>
  <c r="S196" i="7"/>
  <c r="X36" i="3" l="1"/>
  <c r="N35" i="13"/>
  <c r="Q37" i="7"/>
  <c r="T36" i="7"/>
  <c r="S197" i="7"/>
  <c r="R196" i="7"/>
  <c r="M17" i="13"/>
  <c r="F18" i="13"/>
  <c r="X37" i="3" l="1"/>
  <c r="N36" i="13"/>
  <c r="R197" i="7"/>
  <c r="S198" i="7"/>
  <c r="M18" i="13"/>
  <c r="F19" i="13"/>
  <c r="T37" i="7"/>
  <c r="Q38" i="7"/>
  <c r="X38" i="3" l="1"/>
  <c r="N37" i="13"/>
  <c r="M19" i="13"/>
  <c r="F20" i="13"/>
  <c r="Q39" i="7"/>
  <c r="T38" i="7"/>
  <c r="S199" i="7"/>
  <c r="R198" i="7"/>
  <c r="X39" i="3" l="1"/>
  <c r="N38" i="13"/>
  <c r="R199" i="7"/>
  <c r="S200" i="7"/>
  <c r="T39" i="7"/>
  <c r="Q40" i="7"/>
  <c r="M20" i="13"/>
  <c r="F21" i="13"/>
  <c r="X40" i="3" l="1"/>
  <c r="N39" i="13"/>
  <c r="T40" i="7"/>
  <c r="Q41" i="7"/>
  <c r="M21" i="13"/>
  <c r="F22" i="13"/>
  <c r="S201" i="7"/>
  <c r="R200" i="7"/>
  <c r="X41" i="3" l="1"/>
  <c r="N40" i="13"/>
  <c r="M22" i="13"/>
  <c r="F23" i="13"/>
  <c r="T41" i="7"/>
  <c r="Q42" i="7"/>
  <c r="R201" i="7"/>
  <c r="S202" i="7"/>
  <c r="X42" i="3" l="1"/>
  <c r="N41" i="13"/>
  <c r="Q43" i="7"/>
  <c r="T42" i="7"/>
  <c r="S203" i="7"/>
  <c r="R202" i="7"/>
  <c r="M23" i="13"/>
  <c r="F24" i="13"/>
  <c r="X43" i="3" l="1"/>
  <c r="N42" i="13"/>
  <c r="R203" i="7"/>
  <c r="S204" i="7"/>
  <c r="M24" i="13"/>
  <c r="F25" i="13"/>
  <c r="Q44" i="7"/>
  <c r="T43" i="7"/>
  <c r="X44" i="3" l="1"/>
  <c r="N43" i="13"/>
  <c r="M25" i="13"/>
  <c r="F26" i="13"/>
  <c r="S205" i="7"/>
  <c r="R204" i="7"/>
  <c r="Q45" i="7"/>
  <c r="T44" i="7"/>
  <c r="X45" i="3" l="1"/>
  <c r="N44" i="13"/>
  <c r="M26" i="13"/>
  <c r="F27" i="13"/>
  <c r="R205" i="7"/>
  <c r="S206" i="7"/>
  <c r="T45" i="7"/>
  <c r="Q46" i="7"/>
  <c r="X46" i="3" l="1"/>
  <c r="N45" i="13"/>
  <c r="S207" i="7"/>
  <c r="R206" i="7"/>
  <c r="Q47" i="7"/>
  <c r="T46" i="7"/>
  <c r="M27" i="13"/>
  <c r="F28" i="13"/>
  <c r="X47" i="3" l="1"/>
  <c r="N46" i="13"/>
  <c r="T47" i="7"/>
  <c r="Q48" i="7"/>
  <c r="M28" i="13"/>
  <c r="F29" i="13"/>
  <c r="R207" i="7"/>
  <c r="S208" i="7"/>
  <c r="X48" i="3" l="1"/>
  <c r="N47" i="13"/>
  <c r="M29" i="13"/>
  <c r="F30" i="13"/>
  <c r="S209" i="7"/>
  <c r="R208" i="7"/>
  <c r="T48" i="7"/>
  <c r="Q49" i="7"/>
  <c r="X49" i="3" l="1"/>
  <c r="N48" i="13"/>
  <c r="R209" i="7"/>
  <c r="S210" i="7"/>
  <c r="T49" i="7"/>
  <c r="Q50" i="7"/>
  <c r="M30" i="13"/>
  <c r="F31" i="13"/>
  <c r="X50" i="3" l="1"/>
  <c r="N49" i="13"/>
  <c r="Q51" i="7"/>
  <c r="T50" i="7"/>
  <c r="M31" i="13"/>
  <c r="F32" i="13"/>
  <c r="S211" i="7"/>
  <c r="R210" i="7"/>
  <c r="X51" i="3" l="1"/>
  <c r="N50" i="13"/>
  <c r="R211" i="7"/>
  <c r="S212" i="7"/>
  <c r="M32" i="13"/>
  <c r="F33" i="13"/>
  <c r="T51" i="7"/>
  <c r="Q52" i="7"/>
  <c r="X52" i="3" l="1"/>
  <c r="N51" i="13"/>
  <c r="M33" i="13"/>
  <c r="F34" i="13"/>
  <c r="Q53" i="7"/>
  <c r="T52" i="7"/>
  <c r="S213" i="7"/>
  <c r="R212" i="7"/>
  <c r="X53" i="3" l="1"/>
  <c r="N52" i="13"/>
  <c r="R213" i="7"/>
  <c r="S214" i="7"/>
  <c r="T53" i="7"/>
  <c r="Q54" i="7"/>
  <c r="M34" i="13"/>
  <c r="F35" i="13"/>
  <c r="X54" i="3" l="1"/>
  <c r="N53" i="13"/>
  <c r="Q55" i="7"/>
  <c r="T54" i="7"/>
  <c r="M35" i="13"/>
  <c r="F36" i="13"/>
  <c r="S215" i="7"/>
  <c r="R214" i="7"/>
  <c r="X55" i="3" l="1"/>
  <c r="N54" i="13"/>
  <c r="R215" i="7"/>
  <c r="S216" i="7"/>
  <c r="M36" i="13"/>
  <c r="F37" i="13"/>
  <c r="T55" i="7"/>
  <c r="Q56" i="7"/>
  <c r="X56" i="3" l="1"/>
  <c r="N55" i="13"/>
  <c r="M37" i="13"/>
  <c r="F38" i="13"/>
  <c r="Q57" i="7"/>
  <c r="T56" i="7"/>
  <c r="S217" i="7"/>
  <c r="R216" i="7"/>
  <c r="X57" i="3" l="1"/>
  <c r="N56" i="13"/>
  <c r="R217" i="7"/>
  <c r="S218" i="7"/>
  <c r="T57" i="7"/>
  <c r="Q58" i="7"/>
  <c r="M38" i="13"/>
  <c r="F39" i="13"/>
  <c r="X58" i="3" l="1"/>
  <c r="N57" i="13"/>
  <c r="Q59" i="7"/>
  <c r="T58" i="7"/>
  <c r="M39" i="13"/>
  <c r="F40" i="13"/>
  <c r="S219" i="7"/>
  <c r="R218" i="7"/>
  <c r="X59" i="3" l="1"/>
  <c r="N58" i="13"/>
  <c r="R219" i="7"/>
  <c r="S220" i="7"/>
  <c r="M40" i="13"/>
  <c r="F41" i="13"/>
  <c r="T59" i="7"/>
  <c r="Q60" i="7"/>
  <c r="X60" i="3" l="1"/>
  <c r="N59" i="13"/>
  <c r="M41" i="13"/>
  <c r="F42" i="13"/>
  <c r="Q61" i="7"/>
  <c r="T60" i="7"/>
  <c r="S221" i="7"/>
  <c r="R220" i="7"/>
  <c r="X61" i="3" l="1"/>
  <c r="N60" i="13"/>
  <c r="R221" i="7"/>
  <c r="S222" i="7"/>
  <c r="T61" i="7"/>
  <c r="Q62" i="7"/>
  <c r="M42" i="13"/>
  <c r="F43" i="13"/>
  <c r="X62" i="3" l="1"/>
  <c r="N61" i="13"/>
  <c r="M43" i="13"/>
  <c r="F44" i="13"/>
  <c r="Q63" i="7"/>
  <c r="T62" i="7"/>
  <c r="S223" i="7"/>
  <c r="R222" i="7"/>
  <c r="X63" i="3" l="1"/>
  <c r="N62" i="13"/>
  <c r="M44" i="13"/>
  <c r="F45" i="13"/>
  <c r="T63" i="7"/>
  <c r="Q64" i="7"/>
  <c r="R223" i="7"/>
  <c r="S224" i="7"/>
  <c r="X64" i="3" l="1"/>
  <c r="N63" i="13"/>
  <c r="M45" i="13"/>
  <c r="F46" i="13"/>
  <c r="Q65" i="7"/>
  <c r="T64" i="7"/>
  <c r="S225" i="7"/>
  <c r="R224" i="7"/>
  <c r="X65" i="3" l="1"/>
  <c r="N64" i="13"/>
  <c r="R225" i="7"/>
  <c r="S226" i="7"/>
  <c r="T65" i="7"/>
  <c r="Q66" i="7"/>
  <c r="M46" i="13"/>
  <c r="F47" i="13"/>
  <c r="X66" i="3" l="1"/>
  <c r="N65" i="13"/>
  <c r="Q67" i="7"/>
  <c r="T66" i="7"/>
  <c r="M47" i="13"/>
  <c r="F48" i="13"/>
  <c r="S227" i="7"/>
  <c r="R226" i="7"/>
  <c r="X67" i="3" l="1"/>
  <c r="N66" i="13"/>
  <c r="M48" i="13"/>
  <c r="F49" i="13"/>
  <c r="R227" i="7"/>
  <c r="S228" i="7"/>
  <c r="T67" i="7"/>
  <c r="Q68" i="7"/>
  <c r="X68" i="3" l="1"/>
  <c r="N67" i="13"/>
  <c r="S229" i="7"/>
  <c r="R228" i="7"/>
  <c r="Q69" i="7"/>
  <c r="T68" i="7"/>
  <c r="M49" i="13"/>
  <c r="F50" i="13"/>
  <c r="X69" i="3" l="1"/>
  <c r="N68" i="13"/>
  <c r="T69" i="7"/>
  <c r="Q70" i="7"/>
  <c r="M50" i="13"/>
  <c r="F51" i="13"/>
  <c r="R229" i="7"/>
  <c r="S230" i="7"/>
  <c r="X70" i="3" l="1"/>
  <c r="N69" i="13"/>
  <c r="Q71" i="7"/>
  <c r="T70" i="7"/>
  <c r="M51" i="13"/>
  <c r="F52" i="13"/>
  <c r="S231" i="7"/>
  <c r="R230" i="7"/>
  <c r="X71" i="3" l="1"/>
  <c r="N70" i="13"/>
  <c r="M52" i="13"/>
  <c r="F53" i="13"/>
  <c r="R231" i="7"/>
  <c r="S232" i="7"/>
  <c r="T71" i="7"/>
  <c r="Q72" i="7"/>
  <c r="X72" i="3" l="1"/>
  <c r="N71" i="13"/>
  <c r="Q73" i="7"/>
  <c r="T72" i="7"/>
  <c r="S233" i="7"/>
  <c r="R232" i="7"/>
  <c r="M53" i="13"/>
  <c r="F54" i="13"/>
  <c r="X73" i="3" l="1"/>
  <c r="N72" i="13"/>
  <c r="R233" i="7"/>
  <c r="S234" i="7"/>
  <c r="M54" i="13"/>
  <c r="F55" i="13"/>
  <c r="T73" i="7"/>
  <c r="Q74" i="7"/>
  <c r="X74" i="3" l="1"/>
  <c r="N73" i="13"/>
  <c r="Q75" i="7"/>
  <c r="T74" i="7"/>
  <c r="S235" i="7"/>
  <c r="R234" i="7"/>
  <c r="M55" i="13"/>
  <c r="F56" i="13"/>
  <c r="X75" i="3" l="1"/>
  <c r="N74" i="13"/>
  <c r="R235" i="7"/>
  <c r="S236" i="7"/>
  <c r="M56" i="13"/>
  <c r="F57" i="13"/>
  <c r="T75" i="7"/>
  <c r="Q76" i="7"/>
  <c r="X76" i="3" l="1"/>
  <c r="N75" i="13"/>
  <c r="M57" i="13"/>
  <c r="F58" i="13"/>
  <c r="Q77" i="7"/>
  <c r="T76" i="7"/>
  <c r="S237" i="7"/>
  <c r="R236" i="7"/>
  <c r="X77" i="3" l="1"/>
  <c r="N76" i="13"/>
  <c r="T77" i="7"/>
  <c r="Q78" i="7"/>
  <c r="M58" i="13"/>
  <c r="F59" i="13"/>
  <c r="R237" i="7"/>
  <c r="S238" i="7"/>
  <c r="X78" i="3" l="1"/>
  <c r="N77" i="13"/>
  <c r="M59" i="13"/>
  <c r="F60" i="13"/>
  <c r="Q79" i="7"/>
  <c r="T78" i="7"/>
  <c r="S239" i="7"/>
  <c r="R238" i="7"/>
  <c r="X79" i="3" l="1"/>
  <c r="N78" i="13"/>
  <c r="R239" i="7"/>
  <c r="S240" i="7"/>
  <c r="T79" i="7"/>
  <c r="Q80" i="7"/>
  <c r="M60" i="13"/>
  <c r="F61" i="13"/>
  <c r="X80" i="3" l="1"/>
  <c r="N79" i="13"/>
  <c r="S241" i="7"/>
  <c r="R240" i="7"/>
  <c r="Q81" i="7"/>
  <c r="T80" i="7"/>
  <c r="M61" i="13"/>
  <c r="F62" i="13"/>
  <c r="X81" i="3" l="1"/>
  <c r="N80" i="13"/>
  <c r="T81" i="7"/>
  <c r="Q82" i="7"/>
  <c r="M62" i="13"/>
  <c r="F63" i="13"/>
  <c r="R241" i="7"/>
  <c r="S242" i="7"/>
  <c r="X82" i="3" l="1"/>
  <c r="N81" i="13"/>
  <c r="Q83" i="7"/>
  <c r="T82" i="7"/>
  <c r="M63" i="13"/>
  <c r="F64" i="13"/>
  <c r="S243" i="7"/>
  <c r="R242" i="7"/>
  <c r="X83" i="3" l="1"/>
  <c r="N82" i="13"/>
  <c r="M64" i="13"/>
  <c r="F65" i="13"/>
  <c r="R243" i="7"/>
  <c r="S244" i="7"/>
  <c r="T83" i="7"/>
  <c r="Q84" i="7"/>
  <c r="X84" i="3" l="1"/>
  <c r="N83" i="13"/>
  <c r="S245" i="7"/>
  <c r="R244" i="7"/>
  <c r="Q85" i="7"/>
  <c r="T84" i="7"/>
  <c r="M65" i="13"/>
  <c r="F66" i="13"/>
  <c r="X85" i="3" l="1"/>
  <c r="N84" i="13"/>
  <c r="T85" i="7"/>
  <c r="Q86" i="7"/>
  <c r="M66" i="13"/>
  <c r="F67" i="13"/>
  <c r="R245" i="7"/>
  <c r="S246" i="7"/>
  <c r="X86" i="3" l="1"/>
  <c r="N85" i="13"/>
  <c r="M67" i="13"/>
  <c r="F68" i="13"/>
  <c r="S247" i="7"/>
  <c r="R246" i="7"/>
  <c r="T86" i="7"/>
  <c r="Q87" i="7"/>
  <c r="X87" i="3" l="1"/>
  <c r="N86" i="13"/>
  <c r="S248" i="7"/>
  <c r="R247" i="7"/>
  <c r="Q88" i="7"/>
  <c r="T87" i="7"/>
  <c r="M68" i="13"/>
  <c r="F69" i="13"/>
  <c r="X88" i="3" l="1"/>
  <c r="N87" i="13"/>
  <c r="M69" i="13"/>
  <c r="F70" i="13"/>
  <c r="Q89" i="7"/>
  <c r="T88" i="7"/>
  <c r="S249" i="7"/>
  <c r="R248" i="7"/>
  <c r="X89" i="3" l="1"/>
  <c r="N88" i="13"/>
  <c r="T89" i="7"/>
  <c r="Q90" i="7"/>
  <c r="S250" i="7"/>
  <c r="R249" i="7"/>
  <c r="M70" i="13"/>
  <c r="F71" i="13"/>
  <c r="X90" i="3" l="1"/>
  <c r="N89" i="13"/>
  <c r="T90" i="7"/>
  <c r="Q91" i="7"/>
  <c r="R250" i="7"/>
  <c r="S251" i="7"/>
  <c r="M71" i="13"/>
  <c r="F72" i="13"/>
  <c r="X91" i="3" l="1"/>
  <c r="N90" i="13"/>
  <c r="Q92" i="7"/>
  <c r="T91" i="7"/>
  <c r="S252" i="7"/>
  <c r="R251" i="7"/>
  <c r="M72" i="13"/>
  <c r="F73" i="13"/>
  <c r="X92" i="3" l="1"/>
  <c r="N91" i="13"/>
  <c r="S253" i="7"/>
  <c r="R252" i="7"/>
  <c r="M73" i="13"/>
  <c r="F74" i="13"/>
  <c r="Q93" i="7"/>
  <c r="T92" i="7"/>
  <c r="X93" i="3" l="1"/>
  <c r="N92" i="13"/>
  <c r="T93" i="7"/>
  <c r="Q94" i="7"/>
  <c r="M74" i="13"/>
  <c r="F75" i="13"/>
  <c r="S254" i="7"/>
  <c r="R253" i="7"/>
  <c r="X94" i="3" l="1"/>
  <c r="N93" i="13"/>
  <c r="R254" i="7"/>
  <c r="S255" i="7"/>
  <c r="M75" i="13"/>
  <c r="F76" i="13"/>
  <c r="T94" i="7"/>
  <c r="Q95" i="7"/>
  <c r="X95" i="3" l="1"/>
  <c r="N94" i="13"/>
  <c r="M76" i="13"/>
  <c r="F77" i="13"/>
  <c r="Q96" i="7"/>
  <c r="T95" i="7"/>
  <c r="S256" i="7"/>
  <c r="R255" i="7"/>
  <c r="X96" i="3" l="1"/>
  <c r="N95" i="13"/>
  <c r="Q97" i="7"/>
  <c r="T96" i="7"/>
  <c r="M77" i="13"/>
  <c r="F78" i="13"/>
  <c r="S257" i="7"/>
  <c r="R256" i="7"/>
  <c r="X97" i="3" l="1"/>
  <c r="N96" i="13"/>
  <c r="S258" i="7"/>
  <c r="R257" i="7"/>
  <c r="M78" i="13"/>
  <c r="F79" i="13"/>
  <c r="T97" i="7"/>
  <c r="Q98" i="7"/>
  <c r="X98" i="3" l="1"/>
  <c r="N97" i="13"/>
  <c r="M79" i="13"/>
  <c r="F80" i="13"/>
  <c r="T98" i="7"/>
  <c r="Q99" i="7"/>
  <c r="R258" i="7"/>
  <c r="S259" i="7"/>
  <c r="X99" i="3" l="1"/>
  <c r="N98" i="13"/>
  <c r="Q100" i="7"/>
  <c r="T99" i="7"/>
  <c r="S260" i="7"/>
  <c r="R259" i="7"/>
  <c r="M80" i="13"/>
  <c r="F81" i="13"/>
  <c r="X100" i="3" l="1"/>
  <c r="N99" i="13"/>
  <c r="S261" i="7"/>
  <c r="R260" i="7"/>
  <c r="M81" i="13"/>
  <c r="F82" i="13"/>
  <c r="Q101" i="7"/>
  <c r="T100" i="7"/>
  <c r="X101" i="3" l="1"/>
  <c r="N100" i="13"/>
  <c r="M82" i="13"/>
  <c r="F83" i="13"/>
  <c r="T101" i="7"/>
  <c r="Q102" i="7"/>
  <c r="S262" i="7"/>
  <c r="R261" i="7"/>
  <c r="X102" i="3" l="1"/>
  <c r="N101" i="13"/>
  <c r="T102" i="7"/>
  <c r="Q103" i="7"/>
  <c r="M83" i="13"/>
  <c r="F84" i="13"/>
  <c r="R262" i="7"/>
  <c r="S263" i="7"/>
  <c r="X103" i="3" l="1"/>
  <c r="N102" i="13"/>
  <c r="M84" i="13"/>
  <c r="F85" i="13"/>
  <c r="S264" i="7"/>
  <c r="R263" i="7"/>
  <c r="Q104" i="7"/>
  <c r="T103" i="7"/>
  <c r="X104" i="3" l="1"/>
  <c r="N103" i="13"/>
  <c r="Q105" i="7"/>
  <c r="T104" i="7"/>
  <c r="S265" i="7"/>
  <c r="R264" i="7"/>
  <c r="M85" i="13"/>
  <c r="F86" i="13"/>
  <c r="X105" i="3" l="1"/>
  <c r="N104" i="13"/>
  <c r="S266" i="7"/>
  <c r="R265" i="7"/>
  <c r="M86" i="13"/>
  <c r="F87" i="13"/>
  <c r="T105" i="7"/>
  <c r="Q106" i="7"/>
  <c r="X106" i="3" l="1"/>
  <c r="N105" i="13"/>
  <c r="M87" i="13"/>
  <c r="F88" i="13"/>
  <c r="R266" i="7"/>
  <c r="S267" i="7"/>
  <c r="T106" i="7"/>
  <c r="Q107" i="7"/>
  <c r="X107" i="3" l="1"/>
  <c r="N106" i="13"/>
  <c r="S268" i="7"/>
  <c r="R267" i="7"/>
  <c r="M88" i="13"/>
  <c r="F89" i="13"/>
  <c r="Q108" i="7"/>
  <c r="T107" i="7"/>
  <c r="X108" i="3" l="1"/>
  <c r="N107" i="13"/>
  <c r="M89" i="13"/>
  <c r="F90" i="13"/>
  <c r="Q109" i="7"/>
  <c r="T108" i="7"/>
  <c r="S269" i="7"/>
  <c r="R268" i="7"/>
  <c r="X109" i="3" l="1"/>
  <c r="N108" i="13"/>
  <c r="M90" i="13"/>
  <c r="F91" i="13"/>
  <c r="T109" i="7"/>
  <c r="Q110" i="7"/>
  <c r="S270" i="7"/>
  <c r="R269" i="7"/>
  <c r="X110" i="3" l="1"/>
  <c r="N109" i="13"/>
  <c r="T110" i="7"/>
  <c r="Q111" i="7"/>
  <c r="R270" i="7"/>
  <c r="S271" i="7"/>
  <c r="M91" i="13"/>
  <c r="F92" i="13"/>
  <c r="X111" i="3" l="1"/>
  <c r="N110" i="13"/>
  <c r="S272" i="7"/>
  <c r="R271" i="7"/>
  <c r="Q112" i="7"/>
  <c r="T111" i="7"/>
  <c r="M92" i="13"/>
  <c r="F93" i="13"/>
  <c r="X112" i="3" l="1"/>
  <c r="N111" i="13"/>
  <c r="Q113" i="7"/>
  <c r="T112" i="7"/>
  <c r="M93" i="13"/>
  <c r="F94" i="13"/>
  <c r="S273" i="7"/>
  <c r="R272" i="7"/>
  <c r="X113" i="3" l="1"/>
  <c r="N112" i="13"/>
  <c r="S274" i="7"/>
  <c r="R273" i="7"/>
  <c r="M94" i="13"/>
  <c r="F95" i="13"/>
  <c r="T113" i="7"/>
  <c r="Q114" i="7"/>
  <c r="X114" i="3" l="1"/>
  <c r="N113" i="13"/>
  <c r="M95" i="13"/>
  <c r="F96" i="13"/>
  <c r="T114" i="7"/>
  <c r="Q115" i="7"/>
  <c r="R274" i="7"/>
  <c r="S275" i="7"/>
  <c r="X115" i="3" l="1"/>
  <c r="N114" i="13"/>
  <c r="S276" i="7"/>
  <c r="R275" i="7"/>
  <c r="Q116" i="7"/>
  <c r="T115" i="7"/>
  <c r="M96" i="13"/>
  <c r="F97" i="13"/>
  <c r="X116" i="3" l="1"/>
  <c r="N115" i="13"/>
  <c r="M97" i="13"/>
  <c r="F98" i="13"/>
  <c r="Q117" i="7"/>
  <c r="T116" i="7"/>
  <c r="S277" i="7"/>
  <c r="R276" i="7"/>
  <c r="X117" i="3" l="1"/>
  <c r="N116" i="13"/>
  <c r="R277" i="7"/>
  <c r="S278" i="7"/>
  <c r="T117" i="7"/>
  <c r="Q118" i="7"/>
  <c r="M98" i="13"/>
  <c r="F99" i="13"/>
  <c r="X118" i="3" l="1"/>
  <c r="N117" i="13"/>
  <c r="T118" i="7"/>
  <c r="Q119" i="7"/>
  <c r="M99" i="13"/>
  <c r="F100" i="13"/>
  <c r="R278" i="7"/>
  <c r="S279" i="7"/>
  <c r="X119" i="3" l="1"/>
  <c r="N118" i="13"/>
  <c r="Q120" i="7"/>
  <c r="T119" i="7"/>
  <c r="M100" i="13"/>
  <c r="F101" i="13"/>
  <c r="R279" i="7"/>
  <c r="S280" i="7"/>
  <c r="X120" i="3" l="1"/>
  <c r="N119" i="13"/>
  <c r="M101" i="13"/>
  <c r="F102" i="13"/>
  <c r="R280" i="7"/>
  <c r="S281" i="7"/>
  <c r="Q121" i="7"/>
  <c r="T120" i="7"/>
  <c r="X121" i="3" l="1"/>
  <c r="N120" i="13"/>
  <c r="T121" i="7"/>
  <c r="Q122" i="7"/>
  <c r="R281" i="7"/>
  <c r="S282" i="7"/>
  <c r="M102" i="13"/>
  <c r="F103" i="13"/>
  <c r="X122" i="3" l="1"/>
  <c r="N121" i="13"/>
  <c r="R282" i="7"/>
  <c r="S283" i="7"/>
  <c r="M103" i="13"/>
  <c r="F104" i="13"/>
  <c r="T122" i="7"/>
  <c r="Q123" i="7"/>
  <c r="X123" i="3" l="1"/>
  <c r="N122" i="13"/>
  <c r="R283" i="7"/>
  <c r="S284" i="7"/>
  <c r="M104" i="13"/>
  <c r="F105" i="13"/>
  <c r="Q124" i="7"/>
  <c r="T123" i="7"/>
  <c r="X124" i="3" l="1"/>
  <c r="N123" i="13"/>
  <c r="M105" i="13"/>
  <c r="F106" i="13"/>
  <c r="R284" i="7"/>
  <c r="S285" i="7"/>
  <c r="Q125" i="7"/>
  <c r="T124" i="7"/>
  <c r="X125" i="3" l="1"/>
  <c r="N124" i="13"/>
  <c r="R285" i="7"/>
  <c r="S286" i="7"/>
  <c r="M106" i="13"/>
  <c r="F107" i="13"/>
  <c r="T125" i="7"/>
  <c r="Q126" i="7"/>
  <c r="X126" i="3" l="1"/>
  <c r="N125" i="13"/>
  <c r="M107" i="13"/>
  <c r="F108" i="13"/>
  <c r="R286" i="7"/>
  <c r="S287" i="7"/>
  <c r="T126" i="7"/>
  <c r="Q127" i="7"/>
  <c r="X127" i="3" l="1"/>
  <c r="N126" i="13"/>
  <c r="M108" i="13"/>
  <c r="F109" i="13"/>
  <c r="R287" i="7"/>
  <c r="S288" i="7"/>
  <c r="Q128" i="7"/>
  <c r="T127" i="7"/>
  <c r="X128" i="3" l="1"/>
  <c r="N127" i="13"/>
  <c r="T128" i="7"/>
  <c r="Q129" i="7"/>
  <c r="R288" i="7"/>
  <c r="S289" i="7"/>
  <c r="M109" i="13"/>
  <c r="F110" i="13"/>
  <c r="X129" i="3" l="1"/>
  <c r="N128" i="13"/>
  <c r="R289" i="7"/>
  <c r="S290" i="7"/>
  <c r="M110" i="13"/>
  <c r="F111" i="13"/>
  <c r="Q130" i="7"/>
  <c r="T129" i="7"/>
  <c r="X130" i="3" l="1"/>
  <c r="N129" i="13"/>
  <c r="T130" i="7"/>
  <c r="Q131" i="7"/>
  <c r="M111" i="13"/>
  <c r="F112" i="13"/>
  <c r="R290" i="7"/>
  <c r="S291" i="7"/>
  <c r="X131" i="3" l="1"/>
  <c r="N130" i="13"/>
  <c r="M112" i="13"/>
  <c r="F113" i="13"/>
  <c r="R291" i="7"/>
  <c r="S292" i="7"/>
  <c r="Q132" i="7"/>
  <c r="T131" i="7"/>
  <c r="X132" i="3" l="1"/>
  <c r="N131" i="13"/>
  <c r="T132" i="7"/>
  <c r="Q133" i="7"/>
  <c r="R292" i="7"/>
  <c r="S293" i="7"/>
  <c r="M113" i="13"/>
  <c r="F114" i="13"/>
  <c r="X133" i="3" l="1"/>
  <c r="N132" i="13"/>
  <c r="R293" i="7"/>
  <c r="S294" i="7"/>
  <c r="M114" i="13"/>
  <c r="F115" i="13"/>
  <c r="Q134" i="7"/>
  <c r="T133" i="7"/>
  <c r="X134" i="3" l="1"/>
  <c r="N133" i="13"/>
  <c r="M115" i="13"/>
  <c r="F116" i="13"/>
  <c r="R294" i="7"/>
  <c r="S295" i="7"/>
  <c r="T134" i="7"/>
  <c r="Q135" i="7"/>
  <c r="X135" i="3" l="1"/>
  <c r="N134" i="13"/>
  <c r="R295" i="7"/>
  <c r="S296" i="7"/>
  <c r="Q136" i="7"/>
  <c r="T135" i="7"/>
  <c r="M116" i="13"/>
  <c r="F117" i="13"/>
  <c r="X136" i="3" l="1"/>
  <c r="N135" i="13"/>
  <c r="T136" i="7"/>
  <c r="Q137" i="7"/>
  <c r="R296" i="7"/>
  <c r="S297" i="7"/>
  <c r="M117" i="13"/>
  <c r="F118" i="13"/>
  <c r="X137" i="3" l="1"/>
  <c r="N136" i="13"/>
  <c r="R297" i="7"/>
  <c r="S298" i="7"/>
  <c r="M118" i="13"/>
  <c r="F119" i="13"/>
  <c r="Q138" i="7"/>
  <c r="T137" i="7"/>
  <c r="X138" i="3" l="1"/>
  <c r="N137" i="13"/>
  <c r="Q139" i="7"/>
  <c r="T138" i="7"/>
  <c r="M119" i="13"/>
  <c r="F120" i="13"/>
  <c r="R298" i="7"/>
  <c r="S299" i="7"/>
  <c r="X139" i="3" l="1"/>
  <c r="N138" i="13"/>
  <c r="M120" i="13"/>
  <c r="F121" i="13"/>
  <c r="R299" i="7"/>
  <c r="S300" i="7"/>
  <c r="Q140" i="7"/>
  <c r="T139" i="7"/>
  <c r="X140" i="3" l="1"/>
  <c r="N139" i="13"/>
  <c r="Q141" i="7"/>
  <c r="T140" i="7"/>
  <c r="R300" i="7"/>
  <c r="S301" i="7"/>
  <c r="M121" i="13"/>
  <c r="F122" i="13"/>
  <c r="X141" i="3" l="1"/>
  <c r="N140" i="13"/>
  <c r="R301" i="7"/>
  <c r="S302" i="7"/>
  <c r="M122" i="13"/>
  <c r="F123" i="13"/>
  <c r="Q142" i="7"/>
  <c r="T141" i="7"/>
  <c r="X142" i="3" l="1"/>
  <c r="N141" i="13"/>
  <c r="M123" i="13"/>
  <c r="F124" i="13"/>
  <c r="R302" i="7"/>
  <c r="S303" i="7"/>
  <c r="Q143" i="7"/>
  <c r="T142" i="7"/>
  <c r="X143" i="3" l="1"/>
  <c r="N142" i="13"/>
  <c r="R303" i="7"/>
  <c r="S304" i="7"/>
  <c r="M124" i="13"/>
  <c r="F125" i="13"/>
  <c r="Q144" i="7"/>
  <c r="T143" i="7"/>
  <c r="X144" i="3" l="1"/>
  <c r="N143" i="13"/>
  <c r="M125" i="13"/>
  <c r="F126" i="13"/>
  <c r="R304" i="7"/>
  <c r="S305" i="7"/>
  <c r="Q145" i="7"/>
  <c r="T144" i="7"/>
  <c r="X145" i="3" l="1"/>
  <c r="N144" i="13"/>
  <c r="Q146" i="7"/>
  <c r="T145" i="7"/>
  <c r="R305" i="7"/>
  <c r="S306" i="7"/>
  <c r="R306" i="7" s="1"/>
  <c r="M126" i="13"/>
  <c r="F127" i="13"/>
  <c r="X146" i="3" l="1"/>
  <c r="N145" i="13"/>
  <c r="M127" i="13"/>
  <c r="F128" i="13"/>
  <c r="Q147" i="7"/>
  <c r="T146" i="7"/>
  <c r="X147" i="3" l="1"/>
  <c r="N146" i="13"/>
  <c r="Q148" i="7"/>
  <c r="T147" i="7"/>
  <c r="M128" i="13"/>
  <c r="F129" i="13"/>
  <c r="X148" i="3" l="1"/>
  <c r="N147" i="13"/>
  <c r="M129" i="13"/>
  <c r="F130" i="13"/>
  <c r="Q149" i="7"/>
  <c r="T148" i="7"/>
  <c r="X149" i="3" l="1"/>
  <c r="N148" i="13"/>
  <c r="Q150" i="7"/>
  <c r="T149" i="7"/>
  <c r="M130" i="13"/>
  <c r="F131" i="13"/>
  <c r="X150" i="3" l="1"/>
  <c r="N149" i="13"/>
  <c r="M131" i="13"/>
  <c r="F132" i="13"/>
  <c r="Q151" i="7"/>
  <c r="T150" i="7"/>
  <c r="X151" i="3" l="1"/>
  <c r="N150" i="13"/>
  <c r="Q152" i="7"/>
  <c r="T151" i="7"/>
  <c r="M132" i="13"/>
  <c r="F133" i="13"/>
  <c r="X152" i="3" l="1"/>
  <c r="N151" i="13"/>
  <c r="M133" i="13"/>
  <c r="F134" i="13"/>
  <c r="Q153" i="7"/>
  <c r="T152" i="7"/>
  <c r="X153" i="3" l="1"/>
  <c r="N152" i="13"/>
  <c r="Q154" i="7"/>
  <c r="T153" i="7"/>
  <c r="M134" i="13"/>
  <c r="F135" i="13"/>
  <c r="X154" i="3" l="1"/>
  <c r="N153" i="13"/>
  <c r="M135" i="13"/>
  <c r="F136" i="13"/>
  <c r="Q155" i="7"/>
  <c r="T154" i="7"/>
  <c r="X155" i="3" l="1"/>
  <c r="N154" i="13"/>
  <c r="M136" i="13"/>
  <c r="F137" i="13"/>
  <c r="Q156" i="7"/>
  <c r="T155" i="7"/>
  <c r="X156" i="3" l="1"/>
  <c r="N155" i="13"/>
  <c r="Q157" i="7"/>
  <c r="T156" i="7"/>
  <c r="M137" i="13"/>
  <c r="F138" i="13"/>
  <c r="X157" i="3" l="1"/>
  <c r="N156" i="13"/>
  <c r="M138" i="13"/>
  <c r="F139" i="13"/>
  <c r="Q158" i="7"/>
  <c r="T157" i="7"/>
  <c r="X158" i="3" l="1"/>
  <c r="N157" i="13"/>
  <c r="Q159" i="7"/>
  <c r="T158" i="7"/>
  <c r="M139" i="13"/>
  <c r="F140" i="13"/>
  <c r="X159" i="3" l="1"/>
  <c r="N158" i="13"/>
  <c r="M140" i="13"/>
  <c r="F141" i="13"/>
  <c r="Q160" i="7"/>
  <c r="T159" i="7"/>
  <c r="X160" i="3" l="1"/>
  <c r="N159" i="13"/>
  <c r="Q161" i="7"/>
  <c r="T160" i="7"/>
  <c r="M141" i="13"/>
  <c r="F142" i="13"/>
  <c r="X161" i="3" l="1"/>
  <c r="N160" i="13"/>
  <c r="M142" i="13"/>
  <c r="F143" i="13"/>
  <c r="Q162" i="7"/>
  <c r="T161" i="7"/>
  <c r="X162" i="3" l="1"/>
  <c r="N161" i="13"/>
  <c r="Q163" i="7"/>
  <c r="T162" i="7"/>
  <c r="M143" i="13"/>
  <c r="F144" i="13"/>
  <c r="X163" i="3" l="1"/>
  <c r="N162" i="13"/>
  <c r="M144" i="13"/>
  <c r="F145" i="13"/>
  <c r="T163" i="7"/>
  <c r="Q164" i="7"/>
  <c r="X164" i="3" l="1"/>
  <c r="N163" i="13"/>
  <c r="T164" i="7"/>
  <c r="Q165" i="7"/>
  <c r="M145" i="13"/>
  <c r="F146" i="13"/>
  <c r="X165" i="3" l="1"/>
  <c r="N164" i="13"/>
  <c r="M146" i="13"/>
  <c r="F147" i="13"/>
  <c r="T165" i="7"/>
  <c r="Q166" i="7"/>
  <c r="X166" i="3" l="1"/>
  <c r="N165" i="13"/>
  <c r="T166" i="7"/>
  <c r="Q167" i="7"/>
  <c r="M147" i="13"/>
  <c r="F148" i="13"/>
  <c r="X167" i="3" l="1"/>
  <c r="N166" i="13"/>
  <c r="M148" i="13"/>
  <c r="F149" i="13"/>
  <c r="T167" i="7"/>
  <c r="Q168" i="7"/>
  <c r="X168" i="3" l="1"/>
  <c r="N167" i="13"/>
  <c r="M149" i="13"/>
  <c r="F150" i="13"/>
  <c r="T168" i="7"/>
  <c r="Q169" i="7"/>
  <c r="X169" i="3" l="1"/>
  <c r="N168" i="13"/>
  <c r="T169" i="7"/>
  <c r="Q170" i="7"/>
  <c r="M150" i="13"/>
  <c r="F151" i="13"/>
  <c r="X170" i="3" l="1"/>
  <c r="N169" i="13"/>
  <c r="T170" i="7"/>
  <c r="Q171" i="7"/>
  <c r="M151" i="13"/>
  <c r="F152" i="13"/>
  <c r="X171" i="3" l="1"/>
  <c r="N170" i="13"/>
  <c r="M152" i="13"/>
  <c r="F153" i="13"/>
  <c r="T171" i="7"/>
  <c r="Q172" i="7"/>
  <c r="X172" i="3" l="1"/>
  <c r="N171" i="13"/>
  <c r="T172" i="7"/>
  <c r="Q173" i="7"/>
  <c r="M153" i="13"/>
  <c r="F154" i="13"/>
  <c r="X173" i="3" l="1"/>
  <c r="N172" i="13"/>
  <c r="T173" i="7"/>
  <c r="Q174" i="7"/>
  <c r="M154" i="13"/>
  <c r="F155" i="13"/>
  <c r="X174" i="3" l="1"/>
  <c r="N173" i="13"/>
  <c r="M155" i="13"/>
  <c r="F156" i="13"/>
  <c r="T174" i="7"/>
  <c r="Q175" i="7"/>
  <c r="X175" i="3" l="1"/>
  <c r="N174" i="13"/>
  <c r="T175" i="7"/>
  <c r="Q176" i="7"/>
  <c r="M156" i="13"/>
  <c r="F157" i="13"/>
  <c r="X176" i="3" l="1"/>
  <c r="N175" i="13"/>
  <c r="M157" i="13"/>
  <c r="F158" i="13"/>
  <c r="T176" i="7"/>
  <c r="Q177" i="7"/>
  <c r="X177" i="3" l="1"/>
  <c r="N176" i="13"/>
  <c r="M158" i="13"/>
  <c r="F159" i="13"/>
  <c r="T177" i="7"/>
  <c r="Q178" i="7"/>
  <c r="X178" i="3" l="1"/>
  <c r="N177" i="13"/>
  <c r="T178" i="7"/>
  <c r="Q179" i="7"/>
  <c r="M159" i="13"/>
  <c r="F160" i="13"/>
  <c r="X179" i="3" l="1"/>
  <c r="N178" i="13"/>
  <c r="T179" i="7"/>
  <c r="Q180" i="7"/>
  <c r="M160" i="13"/>
  <c r="F161" i="13"/>
  <c r="X180" i="3" l="1"/>
  <c r="N179" i="13"/>
  <c r="M161" i="13"/>
  <c r="F162" i="13"/>
  <c r="T180" i="7"/>
  <c r="Q181" i="7"/>
  <c r="X181" i="3" l="1"/>
  <c r="N180" i="13"/>
  <c r="T181" i="7"/>
  <c r="Q182" i="7"/>
  <c r="M162" i="13"/>
  <c r="F163" i="13"/>
  <c r="X182" i="3" l="1"/>
  <c r="N181" i="13"/>
  <c r="M163" i="13"/>
  <c r="F164" i="13"/>
  <c r="T182" i="7"/>
  <c r="Q183" i="7"/>
  <c r="X183" i="3" l="1"/>
  <c r="N182" i="13"/>
  <c r="T183" i="7"/>
  <c r="Q184" i="7"/>
  <c r="M164" i="13"/>
  <c r="F165" i="13"/>
  <c r="X184" i="3" l="1"/>
  <c r="N183" i="13"/>
  <c r="M165" i="13"/>
  <c r="F166" i="13"/>
  <c r="T184" i="7"/>
  <c r="Q185" i="7"/>
  <c r="X185" i="3" l="1"/>
  <c r="N184" i="13"/>
  <c r="T185" i="7"/>
  <c r="Q186" i="7"/>
  <c r="M166" i="13"/>
  <c r="F167" i="13"/>
  <c r="X186" i="3" l="1"/>
  <c r="N185" i="13"/>
  <c r="M167" i="13"/>
  <c r="F168" i="13"/>
  <c r="T186" i="7"/>
  <c r="Q187" i="7"/>
  <c r="X187" i="3" l="1"/>
  <c r="N186" i="13"/>
  <c r="M168" i="13"/>
  <c r="F169" i="13"/>
  <c r="T187" i="7"/>
  <c r="Q188" i="7"/>
  <c r="X188" i="3" l="1"/>
  <c r="N187" i="13"/>
  <c r="T188" i="7"/>
  <c r="Q189" i="7"/>
  <c r="M169" i="13"/>
  <c r="F170" i="13"/>
  <c r="X189" i="3" l="1"/>
  <c r="N188" i="13"/>
  <c r="M170" i="13"/>
  <c r="F171" i="13"/>
  <c r="Q190" i="7"/>
  <c r="T189" i="7"/>
  <c r="P189" i="7"/>
  <c r="X190" i="3" l="1"/>
  <c r="N189" i="13"/>
  <c r="M171" i="13"/>
  <c r="F172" i="13"/>
  <c r="T190" i="7"/>
  <c r="P190" i="7"/>
  <c r="Q191" i="7"/>
  <c r="X191" i="3" l="1"/>
  <c r="N190" i="13"/>
  <c r="Q192" i="7"/>
  <c r="T191" i="7"/>
  <c r="P191" i="7"/>
  <c r="M172" i="13"/>
  <c r="F173" i="13"/>
  <c r="X192" i="3" l="1"/>
  <c r="N191" i="13"/>
  <c r="T192" i="7"/>
  <c r="P192" i="7"/>
  <c r="Q193" i="7"/>
  <c r="M173" i="13"/>
  <c r="F174" i="13"/>
  <c r="X193" i="3" l="1"/>
  <c r="N192" i="13"/>
  <c r="Q194" i="7"/>
  <c r="T193" i="7"/>
  <c r="P193" i="7"/>
  <c r="M174" i="13"/>
  <c r="F175" i="13"/>
  <c r="X194" i="3" l="1"/>
  <c r="N193" i="13"/>
  <c r="M175" i="13"/>
  <c r="F176" i="13"/>
  <c r="T194" i="7"/>
  <c r="P194" i="7"/>
  <c r="Q195" i="7"/>
  <c r="X195" i="3" l="1"/>
  <c r="N194" i="13"/>
  <c r="Q196" i="7"/>
  <c r="T195" i="7"/>
  <c r="P195" i="7"/>
  <c r="M176" i="13"/>
  <c r="F177" i="13"/>
  <c r="X196" i="3" l="1"/>
  <c r="N195" i="13"/>
  <c r="M177" i="13"/>
  <c r="F178" i="13"/>
  <c r="T196" i="7"/>
  <c r="P196" i="7"/>
  <c r="Q197" i="7"/>
  <c r="X197" i="3" l="1"/>
  <c r="N196" i="13"/>
  <c r="Q198" i="7"/>
  <c r="T197" i="7"/>
  <c r="P197" i="7"/>
  <c r="M178" i="13"/>
  <c r="F179" i="13"/>
  <c r="X198" i="3" l="1"/>
  <c r="N197" i="13"/>
  <c r="M179" i="13"/>
  <c r="F180" i="13"/>
  <c r="T198" i="7"/>
  <c r="P198" i="7"/>
  <c r="Q199" i="7"/>
  <c r="X199" i="3" l="1"/>
  <c r="N198" i="13"/>
  <c r="Q200" i="7"/>
  <c r="T199" i="7"/>
  <c r="P199" i="7"/>
  <c r="M180" i="13"/>
  <c r="F181" i="13"/>
  <c r="X200" i="3" l="1"/>
  <c r="N199" i="13"/>
  <c r="M181" i="13"/>
  <c r="F182" i="13"/>
  <c r="T200" i="7"/>
  <c r="P200" i="7"/>
  <c r="Q201" i="7"/>
  <c r="X201" i="3" l="1"/>
  <c r="N200" i="13"/>
  <c r="M182" i="13"/>
  <c r="F183" i="13"/>
  <c r="Q202" i="7"/>
  <c r="T201" i="7"/>
  <c r="P201" i="7"/>
  <c r="X202" i="3" l="1"/>
  <c r="N201" i="13"/>
  <c r="T202" i="7"/>
  <c r="P202" i="7"/>
  <c r="Q203" i="7"/>
  <c r="M183" i="13"/>
  <c r="F184" i="13"/>
  <c r="X203" i="3" l="1"/>
  <c r="N202" i="13"/>
  <c r="M184" i="13"/>
  <c r="F185" i="13"/>
  <c r="Q204" i="7"/>
  <c r="T203" i="7"/>
  <c r="P203" i="7"/>
  <c r="X204" i="3" l="1"/>
  <c r="N203" i="13"/>
  <c r="T204" i="7"/>
  <c r="P204" i="7"/>
  <c r="Q205" i="7"/>
  <c r="M185" i="13"/>
  <c r="F186" i="13"/>
  <c r="X205" i="3" l="1"/>
  <c r="N204" i="13"/>
  <c r="Q206" i="7"/>
  <c r="T205" i="7"/>
  <c r="P205" i="7"/>
  <c r="M186" i="13"/>
  <c r="F187" i="13"/>
  <c r="X206" i="3" l="1"/>
  <c r="N205" i="13"/>
  <c r="M187" i="13"/>
  <c r="F188" i="13"/>
  <c r="T206" i="7"/>
  <c r="P206" i="7"/>
  <c r="Q207" i="7"/>
  <c r="X207" i="3" l="1"/>
  <c r="N206" i="13"/>
  <c r="M188" i="13"/>
  <c r="F189" i="13"/>
  <c r="Q208" i="7"/>
  <c r="T207" i="7"/>
  <c r="P207" i="7"/>
  <c r="X208" i="3" l="1"/>
  <c r="N207" i="13"/>
  <c r="T208" i="7"/>
  <c r="P208" i="7"/>
  <c r="Q209" i="7"/>
  <c r="M189" i="13"/>
  <c r="F190" i="13"/>
  <c r="X209" i="3" l="1"/>
  <c r="N208" i="13"/>
  <c r="Q210" i="7"/>
  <c r="T209" i="7"/>
  <c r="P209" i="7"/>
  <c r="M190" i="13"/>
  <c r="F191" i="13"/>
  <c r="X210" i="3" l="1"/>
  <c r="N209" i="13"/>
  <c r="M191" i="13"/>
  <c r="F192" i="13"/>
  <c r="T210" i="7"/>
  <c r="P210" i="7"/>
  <c r="Q211" i="7"/>
  <c r="X211" i="3" l="1"/>
  <c r="N210" i="13"/>
  <c r="Q212" i="7"/>
  <c r="T211" i="7"/>
  <c r="P211" i="7"/>
  <c r="M192" i="13"/>
  <c r="F193" i="13"/>
  <c r="X212" i="3" l="1"/>
  <c r="N211" i="13"/>
  <c r="M193" i="13"/>
  <c r="F194" i="13"/>
  <c r="T212" i="7"/>
  <c r="P212" i="7"/>
  <c r="Q213" i="7"/>
  <c r="X213" i="3" l="1"/>
  <c r="N212" i="13"/>
  <c r="M194" i="13"/>
  <c r="F195" i="13"/>
  <c r="Q214" i="7"/>
  <c r="T213" i="7"/>
  <c r="P213" i="7"/>
  <c r="X214" i="3" l="1"/>
  <c r="N213" i="13"/>
  <c r="T214" i="7"/>
  <c r="P214" i="7"/>
  <c r="Q215" i="7"/>
  <c r="M195" i="13"/>
  <c r="F196" i="13"/>
  <c r="X215" i="3" l="1"/>
  <c r="N214" i="13"/>
  <c r="M196" i="13"/>
  <c r="F197" i="13"/>
  <c r="Q216" i="7"/>
  <c r="T215" i="7"/>
  <c r="P215" i="7"/>
  <c r="X216" i="3" l="1"/>
  <c r="N215" i="13"/>
  <c r="T216" i="7"/>
  <c r="P216" i="7"/>
  <c r="Q217" i="7"/>
  <c r="M197" i="13"/>
  <c r="F198" i="13"/>
  <c r="X217" i="3" l="1"/>
  <c r="N216" i="13"/>
  <c r="M198" i="13"/>
  <c r="F199" i="13"/>
  <c r="Q218" i="7"/>
  <c r="T217" i="7"/>
  <c r="P217" i="7"/>
  <c r="X218" i="3" l="1"/>
  <c r="N217" i="13"/>
  <c r="M199" i="13"/>
  <c r="F200" i="13"/>
  <c r="T218" i="7"/>
  <c r="P218" i="7"/>
  <c r="Q219" i="7"/>
  <c r="X219" i="3" l="1"/>
  <c r="N218" i="13"/>
  <c r="M200" i="13"/>
  <c r="F201" i="13"/>
  <c r="Q220" i="7"/>
  <c r="T219" i="7"/>
  <c r="P219" i="7"/>
  <c r="X220" i="3" l="1"/>
  <c r="N219" i="13"/>
  <c r="T220" i="7"/>
  <c r="P220" i="7"/>
  <c r="Q221" i="7"/>
  <c r="M201" i="13"/>
  <c r="F202" i="13"/>
  <c r="X221" i="3" l="1"/>
  <c r="N220" i="13"/>
  <c r="Q222" i="7"/>
  <c r="T221" i="7"/>
  <c r="P221" i="7"/>
  <c r="M202" i="13"/>
  <c r="F203" i="13"/>
  <c r="X222" i="3" l="1"/>
  <c r="N221" i="13"/>
  <c r="M203" i="13"/>
  <c r="F204" i="13"/>
  <c r="T222" i="7"/>
  <c r="P222" i="7"/>
  <c r="Q223" i="7"/>
  <c r="X223" i="3" l="1"/>
  <c r="N222" i="13"/>
  <c r="M204" i="13"/>
  <c r="F205" i="13"/>
  <c r="Q224" i="7"/>
  <c r="T223" i="7"/>
  <c r="P223" i="7"/>
  <c r="X224" i="3" l="1"/>
  <c r="N223" i="13"/>
  <c r="T224" i="7"/>
  <c r="P224" i="7"/>
  <c r="Q225" i="7"/>
  <c r="M205" i="13"/>
  <c r="F206" i="13"/>
  <c r="X225" i="3" l="1"/>
  <c r="N224" i="13"/>
  <c r="Q226" i="7"/>
  <c r="T225" i="7"/>
  <c r="P225" i="7"/>
  <c r="M206" i="13"/>
  <c r="F207" i="13"/>
  <c r="X226" i="3" l="1"/>
  <c r="N225" i="13"/>
  <c r="M207" i="13"/>
  <c r="F208" i="13"/>
  <c r="T226" i="7"/>
  <c r="P226" i="7"/>
  <c r="Q227" i="7"/>
  <c r="X227" i="3" l="1"/>
  <c r="N226" i="13"/>
  <c r="Q228" i="7"/>
  <c r="T227" i="7"/>
  <c r="P227" i="7"/>
  <c r="M208" i="13"/>
  <c r="F209" i="13"/>
  <c r="X228" i="3" l="1"/>
  <c r="N227" i="13"/>
  <c r="M209" i="13"/>
  <c r="F210" i="13"/>
  <c r="T228" i="7"/>
  <c r="P228" i="7"/>
  <c r="Q229" i="7"/>
  <c r="X229" i="3" l="1"/>
  <c r="N228" i="13"/>
  <c r="M210" i="13"/>
  <c r="F211" i="13"/>
  <c r="Q230" i="7"/>
  <c r="T229" i="7"/>
  <c r="P229" i="7"/>
  <c r="X230" i="3" l="1"/>
  <c r="N229" i="13"/>
  <c r="M211" i="13"/>
  <c r="F212" i="13"/>
  <c r="T230" i="7"/>
  <c r="P230" i="7"/>
  <c r="Q231" i="7"/>
  <c r="X231" i="3" l="1"/>
  <c r="N230" i="13"/>
  <c r="M212" i="13"/>
  <c r="F213" i="13"/>
  <c r="Q232" i="7"/>
  <c r="T231" i="7"/>
  <c r="P231" i="7"/>
  <c r="X232" i="3" l="1"/>
  <c r="N231" i="13"/>
  <c r="M213" i="13"/>
  <c r="F214" i="13"/>
  <c r="T232" i="7"/>
  <c r="P232" i="7"/>
  <c r="Q233" i="7"/>
  <c r="X233" i="3" l="1"/>
  <c r="N232" i="13"/>
  <c r="M214" i="13"/>
  <c r="F215" i="13"/>
  <c r="Q234" i="7"/>
  <c r="T233" i="7"/>
  <c r="P233" i="7"/>
  <c r="X234" i="3" l="1"/>
  <c r="N233" i="13"/>
  <c r="M215" i="13"/>
  <c r="F216" i="13"/>
  <c r="T234" i="7"/>
  <c r="P234" i="7"/>
  <c r="Q235" i="7"/>
  <c r="X235" i="3" l="1"/>
  <c r="N234" i="13"/>
  <c r="Q236" i="7"/>
  <c r="T235" i="7"/>
  <c r="P235" i="7"/>
  <c r="M216" i="13"/>
  <c r="F217" i="13"/>
  <c r="X236" i="3" l="1"/>
  <c r="N235" i="13"/>
  <c r="M217" i="13"/>
  <c r="F218" i="13"/>
  <c r="T236" i="7"/>
  <c r="P236" i="7"/>
  <c r="Q237" i="7"/>
  <c r="X237" i="3" l="1"/>
  <c r="N236" i="13"/>
  <c r="M218" i="13"/>
  <c r="F219" i="13"/>
  <c r="Q238" i="7"/>
  <c r="T237" i="7"/>
  <c r="P237" i="7"/>
  <c r="X238" i="3" l="1"/>
  <c r="N237" i="13"/>
  <c r="M219" i="13"/>
  <c r="F220" i="13"/>
  <c r="T238" i="7"/>
  <c r="P238" i="7"/>
  <c r="Q239" i="7"/>
  <c r="X239" i="3" l="1"/>
  <c r="N238" i="13"/>
  <c r="Q240" i="7"/>
  <c r="T239" i="7"/>
  <c r="P239" i="7"/>
  <c r="M220" i="13"/>
  <c r="F221" i="13"/>
  <c r="X240" i="3" l="1"/>
  <c r="N239" i="13"/>
  <c r="M221" i="13"/>
  <c r="F222" i="13"/>
  <c r="T240" i="7"/>
  <c r="P240" i="7"/>
  <c r="Q241" i="7"/>
  <c r="X241" i="3" l="1"/>
  <c r="N240" i="13"/>
  <c r="M222" i="13"/>
  <c r="F223" i="13"/>
  <c r="Q242" i="7"/>
  <c r="T241" i="7"/>
  <c r="P241" i="7"/>
  <c r="X242" i="3" l="1"/>
  <c r="N241" i="13"/>
  <c r="M223" i="13"/>
  <c r="F224" i="13"/>
  <c r="T242" i="7"/>
  <c r="P242" i="7"/>
  <c r="Q243" i="7"/>
  <c r="X243" i="3" l="1"/>
  <c r="N242" i="13"/>
  <c r="M224" i="13"/>
  <c r="F225" i="13"/>
  <c r="Q244" i="7"/>
  <c r="T243" i="7"/>
  <c r="P243" i="7"/>
  <c r="X244" i="3" l="1"/>
  <c r="N243" i="13"/>
  <c r="T244" i="7"/>
  <c r="P244" i="7"/>
  <c r="Q245" i="7"/>
  <c r="M225" i="13"/>
  <c r="F226" i="13"/>
  <c r="X245" i="3" l="1"/>
  <c r="N244" i="13"/>
  <c r="Q246" i="7"/>
  <c r="T245" i="7"/>
  <c r="P245" i="7"/>
  <c r="M226" i="13"/>
  <c r="F227" i="13"/>
  <c r="X246" i="3" l="1"/>
  <c r="N245" i="13"/>
  <c r="M227" i="13"/>
  <c r="F228" i="13"/>
  <c r="T246" i="7"/>
  <c r="P246" i="7"/>
  <c r="Q247" i="7"/>
  <c r="X247" i="3" l="1"/>
  <c r="N246" i="13"/>
  <c r="M228" i="13"/>
  <c r="F229" i="13"/>
  <c r="Q248" i="7"/>
  <c r="T247" i="7"/>
  <c r="P247" i="7"/>
  <c r="X248" i="3" l="1"/>
  <c r="N247" i="13"/>
  <c r="Q249" i="7"/>
  <c r="P248" i="7"/>
  <c r="T248" i="7"/>
  <c r="M229" i="13"/>
  <c r="F230" i="13"/>
  <c r="X249" i="3" l="1"/>
  <c r="N248" i="13"/>
  <c r="M230" i="13"/>
  <c r="F231" i="13"/>
  <c r="Q250" i="7"/>
  <c r="P249" i="7"/>
  <c r="T249" i="7"/>
  <c r="X250" i="3" l="1"/>
  <c r="N249" i="13"/>
  <c r="M231" i="13"/>
  <c r="F232" i="13"/>
  <c r="Q251" i="7"/>
  <c r="T250" i="7"/>
  <c r="P250" i="7"/>
  <c r="X251" i="3" l="1"/>
  <c r="N250" i="13"/>
  <c r="M232" i="13"/>
  <c r="F233" i="13"/>
  <c r="Q252" i="7"/>
  <c r="P251" i="7"/>
  <c r="T251" i="7"/>
  <c r="X252" i="3" l="1"/>
  <c r="N251" i="13"/>
  <c r="Q253" i="7"/>
  <c r="P252" i="7"/>
  <c r="T252" i="7"/>
  <c r="M233" i="13"/>
  <c r="F234" i="13"/>
  <c r="X253" i="3" l="1"/>
  <c r="N252" i="13"/>
  <c r="M234" i="13"/>
  <c r="F235" i="13"/>
  <c r="Q254" i="7"/>
  <c r="P253" i="7"/>
  <c r="T253" i="7"/>
  <c r="X254" i="3" l="1"/>
  <c r="N253" i="13"/>
  <c r="M235" i="13"/>
  <c r="F236" i="13"/>
  <c r="Q255" i="7"/>
  <c r="T254" i="7"/>
  <c r="P254" i="7"/>
  <c r="X255" i="3" l="1"/>
  <c r="N254" i="13"/>
  <c r="M236" i="13"/>
  <c r="F237" i="13"/>
  <c r="Q256" i="7"/>
  <c r="P255" i="7"/>
  <c r="T255" i="7"/>
  <c r="X256" i="3" l="1"/>
  <c r="N255" i="13"/>
  <c r="M237" i="13"/>
  <c r="F238" i="13"/>
  <c r="Q257" i="7"/>
  <c r="P256" i="7"/>
  <c r="T256" i="7"/>
  <c r="X257" i="3" l="1"/>
  <c r="N256" i="13"/>
  <c r="M238" i="13"/>
  <c r="F239" i="13"/>
  <c r="Q258" i="7"/>
  <c r="P257" i="7"/>
  <c r="T257" i="7"/>
  <c r="X258" i="3" l="1"/>
  <c r="N257" i="13"/>
  <c r="M239" i="13"/>
  <c r="F240" i="13"/>
  <c r="Q259" i="7"/>
  <c r="T258" i="7"/>
  <c r="P258" i="7"/>
  <c r="X259" i="3" l="1"/>
  <c r="N258" i="13"/>
  <c r="M240" i="13"/>
  <c r="F241" i="13"/>
  <c r="Q260" i="7"/>
  <c r="P259" i="7"/>
  <c r="T259" i="7"/>
  <c r="X260" i="3" l="1"/>
  <c r="N259" i="13"/>
  <c r="M241" i="13"/>
  <c r="F242" i="13"/>
  <c r="Q261" i="7"/>
  <c r="P260" i="7"/>
  <c r="T260" i="7"/>
  <c r="X261" i="3" l="1"/>
  <c r="N260" i="13"/>
  <c r="M242" i="13"/>
  <c r="F243" i="13"/>
  <c r="Q262" i="7"/>
  <c r="P261" i="7"/>
  <c r="T261" i="7"/>
  <c r="X262" i="3" l="1"/>
  <c r="N261" i="13"/>
  <c r="Q263" i="7"/>
  <c r="T262" i="7"/>
  <c r="P262" i="7"/>
  <c r="M243" i="13"/>
  <c r="F244" i="13"/>
  <c r="X263" i="3" l="1"/>
  <c r="N262" i="13"/>
  <c r="M244" i="13"/>
  <c r="F245" i="13"/>
  <c r="Q264" i="7"/>
  <c r="P263" i="7"/>
  <c r="T263" i="7"/>
  <c r="X264" i="3" l="1"/>
  <c r="N263" i="13"/>
  <c r="M245" i="13"/>
  <c r="F246" i="13"/>
  <c r="Q265" i="7"/>
  <c r="P264" i="7"/>
  <c r="T264" i="7"/>
  <c r="X265" i="3" l="1"/>
  <c r="N264" i="13"/>
  <c r="M246" i="13"/>
  <c r="F247" i="13"/>
  <c r="Q266" i="7"/>
  <c r="P265" i="7"/>
  <c r="T265" i="7"/>
  <c r="X266" i="3" l="1"/>
  <c r="N265" i="13"/>
  <c r="M247" i="13"/>
  <c r="F248" i="13"/>
  <c r="Q267" i="7"/>
  <c r="T266" i="7"/>
  <c r="P266" i="7"/>
  <c r="X267" i="3" l="1"/>
  <c r="N266" i="13"/>
  <c r="M248" i="13"/>
  <c r="F249" i="13"/>
  <c r="Q268" i="7"/>
  <c r="P267" i="7"/>
  <c r="T267" i="7"/>
  <c r="X268" i="3" l="1"/>
  <c r="N267" i="13"/>
  <c r="Q269" i="7"/>
  <c r="P268" i="7"/>
  <c r="T268" i="7"/>
  <c r="M249" i="13"/>
  <c r="F250" i="13"/>
  <c r="X269" i="3" l="1"/>
  <c r="N268" i="13"/>
  <c r="M250" i="13"/>
  <c r="F251" i="13"/>
  <c r="Q270" i="7"/>
  <c r="P269" i="7"/>
  <c r="T269" i="7"/>
  <c r="X270" i="3" l="1"/>
  <c r="N269" i="13"/>
  <c r="Q271" i="7"/>
  <c r="T270" i="7"/>
  <c r="P270" i="7"/>
  <c r="M251" i="13"/>
  <c r="F252" i="13"/>
  <c r="X271" i="3" l="1"/>
  <c r="N270" i="13"/>
  <c r="M252" i="13"/>
  <c r="F253" i="13"/>
  <c r="Q272" i="7"/>
  <c r="P271" i="7"/>
  <c r="T271" i="7"/>
  <c r="X272" i="3" l="1"/>
  <c r="N271" i="13"/>
  <c r="M253" i="13"/>
  <c r="F254" i="13"/>
  <c r="Q273" i="7"/>
  <c r="P272" i="7"/>
  <c r="T272" i="7"/>
  <c r="X273" i="3" l="1"/>
  <c r="N272" i="13"/>
  <c r="M254" i="13"/>
  <c r="F255" i="13"/>
  <c r="Q274" i="7"/>
  <c r="P273" i="7"/>
  <c r="T273" i="7"/>
  <c r="X274" i="3" l="1"/>
  <c r="N273" i="13"/>
  <c r="M255" i="13"/>
  <c r="F256" i="13"/>
  <c r="Q275" i="7"/>
  <c r="T274" i="7"/>
  <c r="P274" i="7"/>
  <c r="X275" i="3" l="1"/>
  <c r="N274" i="13"/>
  <c r="M256" i="13"/>
  <c r="F257" i="13"/>
  <c r="Q276" i="7"/>
  <c r="P275" i="7"/>
  <c r="T275" i="7"/>
  <c r="X276" i="3" l="1"/>
  <c r="N275" i="13"/>
  <c r="Q277" i="7"/>
  <c r="P276" i="7"/>
  <c r="T276" i="7"/>
  <c r="M257" i="13"/>
  <c r="F258" i="13"/>
  <c r="X277" i="3" l="1"/>
  <c r="N276" i="13"/>
  <c r="M258" i="13"/>
  <c r="F259" i="13"/>
  <c r="T277" i="7"/>
  <c r="P277" i="7"/>
  <c r="Q278" i="7"/>
  <c r="X278" i="3" l="1"/>
  <c r="N277" i="13"/>
  <c r="M259" i="13"/>
  <c r="F260" i="13"/>
  <c r="T278" i="7"/>
  <c r="P278" i="7"/>
  <c r="Q279" i="7"/>
  <c r="X279" i="3" l="1"/>
  <c r="N278" i="13"/>
  <c r="M260" i="13"/>
  <c r="F261" i="13"/>
  <c r="T279" i="7"/>
  <c r="P279" i="7"/>
  <c r="Q280" i="7"/>
  <c r="X280" i="3" l="1"/>
  <c r="N279" i="13"/>
  <c r="M261" i="13"/>
  <c r="F262" i="13"/>
  <c r="T280" i="7"/>
  <c r="P280" i="7"/>
  <c r="Q281" i="7"/>
  <c r="X281" i="3" l="1"/>
  <c r="N280" i="13"/>
  <c r="M262" i="13"/>
  <c r="F263" i="13"/>
  <c r="T281" i="7"/>
  <c r="P281" i="7"/>
  <c r="Q282" i="7"/>
  <c r="X282" i="3" l="1"/>
  <c r="N281" i="13"/>
  <c r="M263" i="13"/>
  <c r="F264" i="13"/>
  <c r="T282" i="7"/>
  <c r="P282" i="7"/>
  <c r="Q283" i="7"/>
  <c r="X283" i="3" l="1"/>
  <c r="N282" i="13"/>
  <c r="M264" i="13"/>
  <c r="F265" i="13"/>
  <c r="T283" i="7"/>
  <c r="P283" i="7"/>
  <c r="Q284" i="7"/>
  <c r="X284" i="3" l="1"/>
  <c r="N283" i="13"/>
  <c r="M265" i="13"/>
  <c r="F266" i="13"/>
  <c r="T284" i="7"/>
  <c r="P284" i="7"/>
  <c r="Q285" i="7"/>
  <c r="X285" i="3" l="1"/>
  <c r="N284" i="13"/>
  <c r="M266" i="13"/>
  <c r="F267" i="13"/>
  <c r="T285" i="7"/>
  <c r="P285" i="7"/>
  <c r="Q286" i="7"/>
  <c r="X286" i="3" l="1"/>
  <c r="N285" i="13"/>
  <c r="M267" i="13"/>
  <c r="F268" i="13"/>
  <c r="T286" i="7"/>
  <c r="P286" i="7"/>
  <c r="Q287" i="7"/>
  <c r="X287" i="3" l="1"/>
  <c r="N286" i="13"/>
  <c r="M268" i="13"/>
  <c r="F269" i="13"/>
  <c r="T287" i="7"/>
  <c r="P287" i="7"/>
  <c r="Q288" i="7"/>
  <c r="X288" i="3" l="1"/>
  <c r="N287" i="13"/>
  <c r="M269" i="13"/>
  <c r="F270" i="13"/>
  <c r="T288" i="7"/>
  <c r="P288" i="7"/>
  <c r="Q289" i="7"/>
  <c r="X289" i="3" l="1"/>
  <c r="N288" i="13"/>
  <c r="M270" i="13"/>
  <c r="F271" i="13"/>
  <c r="T289" i="7"/>
  <c r="P289" i="7"/>
  <c r="Q290" i="7"/>
  <c r="X290" i="3" l="1"/>
  <c r="N289" i="13"/>
  <c r="M271" i="13"/>
  <c r="F272" i="13"/>
  <c r="T290" i="7"/>
  <c r="P290" i="7"/>
  <c r="Q291" i="7"/>
  <c r="X291" i="3" l="1"/>
  <c r="N290" i="13"/>
  <c r="M272" i="13"/>
  <c r="F273" i="13"/>
  <c r="T291" i="7"/>
  <c r="P291" i="7"/>
  <c r="Q292" i="7"/>
  <c r="X292" i="3" l="1"/>
  <c r="N291" i="13"/>
  <c r="M273" i="13"/>
  <c r="F274" i="13"/>
  <c r="T292" i="7"/>
  <c r="P292" i="7"/>
  <c r="Q293" i="7"/>
  <c r="X293" i="3" l="1"/>
  <c r="N292" i="13"/>
  <c r="M274" i="13"/>
  <c r="F275" i="13"/>
  <c r="T293" i="7"/>
  <c r="P293" i="7"/>
  <c r="Q294" i="7"/>
  <c r="X294" i="3" l="1"/>
  <c r="N293" i="13"/>
  <c r="M275" i="13"/>
  <c r="F276" i="13"/>
  <c r="T294" i="7"/>
  <c r="P294" i="7"/>
  <c r="Q295" i="7"/>
  <c r="X295" i="3" l="1"/>
  <c r="N294" i="13"/>
  <c r="M276" i="13"/>
  <c r="F277" i="13"/>
  <c r="T295" i="7"/>
  <c r="P295" i="7"/>
  <c r="Q296" i="7"/>
  <c r="X296" i="3" l="1"/>
  <c r="N295" i="13"/>
  <c r="M277" i="13"/>
  <c r="F278" i="13"/>
  <c r="T296" i="7"/>
  <c r="P296" i="7"/>
  <c r="Q297" i="7"/>
  <c r="X297" i="3" l="1"/>
  <c r="N296" i="13"/>
  <c r="M278" i="13"/>
  <c r="F279" i="13"/>
  <c r="T297" i="7"/>
  <c r="P297" i="7"/>
  <c r="Q298" i="7"/>
  <c r="X298" i="3" l="1"/>
  <c r="N297" i="13"/>
  <c r="M279" i="13"/>
  <c r="F280" i="13"/>
  <c r="T298" i="7"/>
  <c r="P298" i="7"/>
  <c r="Q299" i="7"/>
  <c r="X299" i="3" l="1"/>
  <c r="N298" i="13"/>
  <c r="M280" i="13"/>
  <c r="F281" i="13"/>
  <c r="T299" i="7"/>
  <c r="P299" i="7"/>
  <c r="Q300" i="7"/>
  <c r="X300" i="3" l="1"/>
  <c r="N299" i="13"/>
  <c r="M281" i="13"/>
  <c r="F282" i="13"/>
  <c r="T300" i="7"/>
  <c r="P300" i="7"/>
  <c r="Q301" i="7"/>
  <c r="X301" i="3" l="1"/>
  <c r="N300" i="13"/>
  <c r="M282" i="13"/>
  <c r="F283" i="13"/>
  <c r="T301" i="7"/>
  <c r="P301" i="7"/>
  <c r="Q302" i="7"/>
  <c r="X302" i="3" l="1"/>
  <c r="N301" i="13"/>
  <c r="M283" i="13"/>
  <c r="F284" i="13"/>
  <c r="T302" i="7"/>
  <c r="P302" i="7"/>
  <c r="Q303" i="7"/>
  <c r="X303" i="3" l="1"/>
  <c r="N302" i="13"/>
  <c r="M284" i="13"/>
  <c r="F285" i="13"/>
  <c r="T303" i="7"/>
  <c r="P303" i="7"/>
  <c r="Q304" i="7"/>
  <c r="X304" i="3" l="1"/>
  <c r="N303" i="13"/>
  <c r="M285" i="13"/>
  <c r="F286" i="13"/>
  <c r="T304" i="7"/>
  <c r="P304" i="7"/>
  <c r="Q305" i="7"/>
  <c r="X305" i="3" l="1"/>
  <c r="N304" i="13"/>
  <c r="M286" i="13"/>
  <c r="F287" i="13"/>
  <c r="T305" i="7"/>
  <c r="P305" i="7"/>
  <c r="Q306" i="7"/>
  <c r="X306" i="3" l="1"/>
  <c r="N305" i="13"/>
  <c r="M287" i="13"/>
  <c r="F288" i="13"/>
  <c r="T306" i="7"/>
  <c r="G12" i="1" s="1"/>
  <c r="P306" i="7"/>
  <c r="X307" i="3" l="1"/>
  <c r="N306" i="13"/>
  <c r="G13" i="1"/>
  <c r="G14" i="1"/>
  <c r="M288" i="13"/>
  <c r="F289" i="13"/>
  <c r="X308" i="3" l="1"/>
  <c r="N307" i="13"/>
  <c r="M289" i="13"/>
  <c r="F290" i="13"/>
  <c r="X309" i="3" l="1"/>
  <c r="N308" i="13"/>
  <c r="M290" i="13"/>
  <c r="F291" i="13"/>
  <c r="N309" i="13" l="1"/>
  <c r="C12" i="1"/>
  <c r="M291" i="13"/>
  <c r="F292" i="13"/>
  <c r="C13" i="1" l="1"/>
  <c r="C14" i="1"/>
  <c r="M292" i="13"/>
  <c r="F293" i="13"/>
  <c r="M293" i="13" l="1"/>
  <c r="F294" i="13"/>
  <c r="M294" i="13" l="1"/>
  <c r="F295" i="13"/>
  <c r="M295" i="13" l="1"/>
  <c r="F296" i="13"/>
  <c r="M296" i="13" l="1"/>
  <c r="F297" i="13"/>
  <c r="M297" i="13" l="1"/>
  <c r="F298" i="13"/>
  <c r="M298" i="13" l="1"/>
  <c r="F299" i="13"/>
  <c r="M299" i="13" l="1"/>
  <c r="F300" i="13"/>
  <c r="M300" i="13" l="1"/>
  <c r="F301" i="13"/>
  <c r="M301" i="13" l="1"/>
  <c r="F302" i="13"/>
  <c r="M302" i="13" l="1"/>
  <c r="F303" i="13"/>
  <c r="M303" i="13" l="1"/>
  <c r="F304" i="13"/>
  <c r="M304" i="13" l="1"/>
  <c r="F305" i="13"/>
  <c r="M305" i="13" l="1"/>
  <c r="F306" i="13"/>
  <c r="M306" i="13" l="1"/>
  <c r="F307" i="13"/>
  <c r="M307" i="13" l="1"/>
  <c r="F308" i="13"/>
  <c r="M308" i="13" l="1"/>
  <c r="F309" i="13"/>
  <c r="M309" i="13" l="1"/>
  <c r="F310" i="13"/>
  <c r="M310" i="13" l="1"/>
  <c r="F311" i="13"/>
  <c r="M311" i="13" l="1"/>
  <c r="F312" i="13"/>
  <c r="M312" i="13" l="1"/>
  <c r="F313" i="13"/>
  <c r="M313" i="13" l="1"/>
  <c r="F314" i="13"/>
  <c r="M314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69" authorId="0" shapeId="0" xr:uid="{00000000-0006-0000-0100-000001000000}">
      <text>
        <r>
          <rPr>
            <sz val="10"/>
            <color rgb="FF000000"/>
            <rFont val="Arial"/>
            <family val="2"/>
          </rPr>
          <t>2 staff cases were added back</t>
        </r>
      </text>
    </comment>
    <comment ref="C295" authorId="0" shapeId="0" xr:uid="{00000000-0006-0000-0100-000002000000}">
      <text>
        <r>
          <rPr>
            <sz val="10"/>
            <color rgb="FF000000"/>
            <rFont val="Arial"/>
            <family val="2"/>
          </rPr>
          <t>A case was removed on 05/24/2021 to reflect the change on Amherst's website
It was put back in on 05/25/2021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8" authorId="0" shapeId="0" xr:uid="{00000000-0006-0000-0300-000001000000}">
      <text>
        <r>
          <rPr>
            <sz val="10"/>
            <color rgb="FF000000"/>
            <rFont val="Arial"/>
            <family val="2"/>
          </rPr>
          <t>Tested positive before arrival on campus &amp; isolated immediately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58" authorId="0" shapeId="0" xr:uid="{00000000-0006-0000-0400-000001000000}">
      <text>
        <r>
          <rPr>
            <sz val="10"/>
            <color rgb="FF000000"/>
            <rFont val="Arial"/>
            <family val="2"/>
          </rPr>
          <t>1 student case is removed</t>
        </r>
      </text>
    </comment>
    <comment ref="C259" authorId="0" shapeId="0" xr:uid="{00000000-0006-0000-0400-000002000000}">
      <text>
        <r>
          <rPr>
            <sz val="10"/>
            <color rgb="FF000000"/>
            <rFont val="Arial"/>
            <family val="2"/>
          </rPr>
          <t xml:space="preserve">3 faculty cases are removed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27" authorId="0" shapeId="0" xr:uid="{00000000-0006-0000-0600-000001000000}">
      <text>
        <r>
          <rPr>
            <sz val="10"/>
            <color rgb="FF000000"/>
            <rFont val="Arial"/>
            <family val="2"/>
          </rPr>
          <t>This number is calculated on 08/28 by WZ based on the hypothesis that all results between 0818-0824 are added up correctly in Hamilton dashboard and 0824 has 0 tests on that day</t>
        </r>
      </text>
    </comment>
    <comment ref="S27" authorId="0" shapeId="0" xr:uid="{00000000-0006-0000-0600-000002000000}">
      <text>
        <r>
          <rPr>
            <sz val="10"/>
            <color rgb="FF000000"/>
            <rFont val="Arial"/>
            <family val="2"/>
          </rPr>
          <t>This number is calculated on 08/28 by WZ based on the hypothesis that all results between 0818-0824 are added up correctly in Hamilton dashboard and 0824 has 0 tests on that day</t>
        </r>
      </text>
    </comment>
    <comment ref="A224" authorId="0" shapeId="0" xr:uid="{00000000-0006-0000-0600-000003000000}">
      <text>
        <r>
          <rPr>
            <sz val="10"/>
            <color rgb="FF000000"/>
            <rFont val="Arial"/>
            <family val="2"/>
          </rPr>
          <t>-1 employee case</t>
        </r>
      </text>
    </comment>
  </commentList>
</comments>
</file>

<file path=xl/sharedStrings.xml><?xml version="1.0" encoding="utf-8"?>
<sst xmlns="http://schemas.openxmlformats.org/spreadsheetml/2006/main" count="488" uniqueCount="188">
  <si>
    <t>Amherst College</t>
  </si>
  <si>
    <t>Bates College</t>
  </si>
  <si>
    <t>Bowdoin College</t>
  </si>
  <si>
    <t>Colby College</t>
  </si>
  <si>
    <t>Connecticut College</t>
  </si>
  <si>
    <t>Hamilton College</t>
  </si>
  <si>
    <t>Middlebury College</t>
  </si>
  <si>
    <t>Trinity College</t>
  </si>
  <si>
    <t>Tufts University</t>
  </si>
  <si>
    <t>Wesleyan University</t>
  </si>
  <si>
    <t>Williams College</t>
  </si>
  <si>
    <t>1st Arrival</t>
  </si>
  <si>
    <t>1st Departure</t>
  </si>
  <si>
    <t>2nd Arrival</t>
  </si>
  <si>
    <t xml:space="preserve">2nd Departure </t>
  </si>
  <si>
    <t>-</t>
  </si>
  <si>
    <t>Typical Enrollment</t>
  </si>
  <si>
    <t>% allowed back</t>
  </si>
  <si>
    <t>77% (1700 students)</t>
  </si>
  <si>
    <t>Manditory Testing?</t>
  </si>
  <si>
    <t>yes</t>
  </si>
  <si>
    <t>Masking outside</t>
  </si>
  <si>
    <t>Yes</t>
  </si>
  <si>
    <t>No</t>
  </si>
  <si>
    <t>Indoor Eating Banned</t>
  </si>
  <si>
    <t>Endowment (M)</t>
  </si>
  <si>
    <t>Total Tests</t>
  </si>
  <si>
    <t>Tests per Million</t>
  </si>
  <si>
    <t>Tests per Student</t>
  </si>
  <si>
    <t>Testing Frequency</t>
  </si>
  <si>
    <t>3-4 days</t>
  </si>
  <si>
    <t>2-3 days in the opening week, then turns to 3-4 days</t>
  </si>
  <si>
    <t>2 times a week</t>
  </si>
  <si>
    <t xml:space="preserve">twice a week </t>
  </si>
  <si>
    <r>
      <rPr>
        <b/>
        <sz val="10"/>
        <color theme="1"/>
        <rFont val="Arial"/>
        <family val="2"/>
      </rPr>
      <t>First Week:</t>
    </r>
    <r>
      <rPr>
        <sz val="10"/>
        <color theme="1"/>
        <rFont val="Arial"/>
        <family val="2"/>
      </rPr>
      <t xml:space="preserve"> students tested on day 0 and day 7. </t>
    </r>
    <r>
      <rPr>
        <b/>
        <sz val="10"/>
        <color theme="1"/>
        <rFont val="Arial"/>
        <family val="2"/>
      </rPr>
      <t>Symptom Based:</t>
    </r>
    <r>
      <rPr>
        <sz val="10"/>
        <color theme="1"/>
        <rFont val="Arial"/>
        <family val="2"/>
      </rPr>
      <t xml:space="preserve"> testing of students when feeling sick or exposed. T</t>
    </r>
    <r>
      <rPr>
        <b/>
        <sz val="10"/>
        <color theme="1"/>
        <rFont val="Arial"/>
        <family val="2"/>
      </rPr>
      <t>argeted Dynamic:</t>
    </r>
    <r>
      <rPr>
        <sz val="10"/>
        <color theme="1"/>
        <rFont val="Arial"/>
        <family val="2"/>
      </rPr>
      <t xml:space="preserve"> tests administered to randomly selected healthy students throughout the fall semester </t>
    </r>
  </si>
  <si>
    <t>initially 2x/week; if infection rate is low will adjust to 1x/week</t>
  </si>
  <si>
    <t>undergrads: 2x/week; graduate students: 1x/week</t>
  </si>
  <si>
    <t>3-4days</t>
  </si>
  <si>
    <t>Institutional Research Contact Person</t>
  </si>
  <si>
    <t>Contact name</t>
  </si>
  <si>
    <t>Jesse Barba</t>
  </si>
  <si>
    <t>Dre Gagera</t>
  </si>
  <si>
    <t>Christina Finneran</t>
  </si>
  <si>
    <t>Rebecca H. Brodigan</t>
  </si>
  <si>
    <t>John Nugent</t>
  </si>
  <si>
    <t>Chau-Fang Lin</t>
  </si>
  <si>
    <t xml:space="preserve">Adela Langrock </t>
  </si>
  <si>
    <t>Jessica Sharkness</t>
  </si>
  <si>
    <t>Michael Whitcomb</t>
  </si>
  <si>
    <t>Jason E. Rivera</t>
  </si>
  <si>
    <t>Contact email</t>
  </si>
  <si>
    <t>jbarba@amherst.edu</t>
  </si>
  <si>
    <t>agager@bates.edu</t>
  </si>
  <si>
    <t>cfinnera@bowdoin.edu</t>
  </si>
  <si>
    <t>becky.brodigan@colby.edu</t>
  </si>
  <si>
    <t>jdnug@conncoll.edu</t>
  </si>
  <si>
    <t>wlin@hamilton.edu</t>
  </si>
  <si>
    <t>alangroc@middlebury.edu</t>
  </si>
  <si>
    <t>instresearch@tufts.edu</t>
  </si>
  <si>
    <t>mwhitcomb@wesleyan.edu</t>
  </si>
  <si>
    <t>jer6​@williams​.edu</t>
  </si>
  <si>
    <t>Address</t>
  </si>
  <si>
    <t>Dear Jesse,</t>
  </si>
  <si>
    <t>Dear Dre,</t>
  </si>
  <si>
    <t>Dear Dr. Finneran,</t>
  </si>
  <si>
    <t>Dear Becky,</t>
  </si>
  <si>
    <t>Dear Dr. Nugent,</t>
  </si>
  <si>
    <t>Email</t>
  </si>
  <si>
    <t>sent</t>
  </si>
  <si>
    <t>Reporting</t>
  </si>
  <si>
    <t>Tests</t>
  </si>
  <si>
    <t>daily upated of weekly numbers</t>
  </si>
  <si>
    <t>Active Cases</t>
  </si>
  <si>
    <t>no</t>
  </si>
  <si>
    <t>Recovered Cases</t>
  </si>
  <si>
    <t>Total Cases</t>
  </si>
  <si>
    <t>Check everyday?</t>
  </si>
  <si>
    <t>Country Statistics</t>
  </si>
  <si>
    <t>https://data.world/associatedpress/johns-hopkins-coronavirus-case-tracker</t>
  </si>
  <si>
    <t>Broad Website</t>
  </si>
  <si>
    <t>https://covid19-testing.broadinstitute.org/</t>
  </si>
  <si>
    <t>https://www.amherst.edu/news/covid-19/dashboard</t>
  </si>
  <si>
    <t>Hampshire County</t>
  </si>
  <si>
    <t>Cases</t>
  </si>
  <si>
    <t>Date</t>
  </si>
  <si>
    <t>Pandemic Day</t>
  </si>
  <si>
    <t>Events</t>
  </si>
  <si>
    <t>New Cases</t>
  </si>
  <si>
    <t>New Cases 7d ave</t>
  </si>
  <si>
    <t>Winter Cases</t>
  </si>
  <si>
    <t>Weekly Sum</t>
  </si>
  <si>
    <t>Total Recoveries</t>
  </si>
  <si>
    <t>CumIntermediate(Visual)</t>
  </si>
  <si>
    <t>CumNegTest(Visual Dashboard)</t>
  </si>
  <si>
    <t>Weekly Total</t>
  </si>
  <si>
    <t>Test(Visual Dashboard)</t>
  </si>
  <si>
    <t>Tests Weekly Total</t>
  </si>
  <si>
    <t>Tests 7d ave</t>
  </si>
  <si>
    <t>7d % pos</t>
  </si>
  <si>
    <t>Total(Winter)</t>
  </si>
  <si>
    <t>New Cases / 100k</t>
  </si>
  <si>
    <t>New Cases / 100k 7d ave</t>
  </si>
  <si>
    <t>Arrival</t>
  </si>
  <si>
    <t>Departure</t>
  </si>
  <si>
    <t>https://www.bates.edu/fall-2020/current-cases/</t>
  </si>
  <si>
    <t>Androscoggin, ME</t>
  </si>
  <si>
    <t>NC Students</t>
  </si>
  <si>
    <t>NC Employees</t>
  </si>
  <si>
    <t>Weekly sum</t>
  </si>
  <si>
    <t>Tests Students</t>
  </si>
  <si>
    <t>Test Employees</t>
  </si>
  <si>
    <t>Test Students Total</t>
  </si>
  <si>
    <t>Winter Total Students</t>
  </si>
  <si>
    <t>Test Employee Total</t>
  </si>
  <si>
    <t>Winter Total Employee</t>
  </si>
  <si>
    <t>Cum Tests</t>
  </si>
  <si>
    <t>https://www.bowdoin.edu/covid-19/dashboard/index.html</t>
  </si>
  <si>
    <t>Cumberland County</t>
  </si>
  <si>
    <t>Cum Tests Students</t>
  </si>
  <si>
    <t>Cum Tests Employees</t>
  </si>
  <si>
    <t>Cum Tests Students Winter</t>
  </si>
  <si>
    <t>Cum Tests Employees Winter</t>
  </si>
  <si>
    <t>Arrival / Two employee cases this day were later removed.</t>
  </si>
  <si>
    <t>https://covid19.colby.edu/health-code-and-testing-data/</t>
  </si>
  <si>
    <t>Kennebec County</t>
  </si>
  <si>
    <t>Cum Neg Tests</t>
  </si>
  <si>
    <t>Cum Neg Tests(2021Summer)</t>
  </si>
  <si>
    <t>Cum Neg Tests(2021W)</t>
  </si>
  <si>
    <t>-1042 tests</t>
  </si>
  <si>
    <t>https://www.conncoll.edu/campus-life/student-health-services/coronavirus/covid-19-dashboard/</t>
  </si>
  <si>
    <t>Conn College</t>
  </si>
  <si>
    <t>New London County, CT</t>
  </si>
  <si>
    <t xml:space="preserve">Winter Cases </t>
  </si>
  <si>
    <t>Weekly cum Tests</t>
  </si>
  <si>
    <t>Winter Total</t>
  </si>
  <si>
    <t>https://www.hamilton.edu/returning-to-campus</t>
  </si>
  <si>
    <t>Oneida County, NY</t>
  </si>
  <si>
    <t>Total Test Student(Winter)</t>
  </si>
  <si>
    <t>Total Test Student</t>
  </si>
  <si>
    <t>Total Test Employee(Winter)</t>
  </si>
  <si>
    <t>Total Test Employee</t>
  </si>
  <si>
    <t>-1 employee case corresponding to 3/2 update</t>
  </si>
  <si>
    <t>https://www.middlebury.edu/office/midd2021/covid-reporting-dashboard</t>
  </si>
  <si>
    <t>Addison County, VT</t>
  </si>
  <si>
    <t>Winter Cum Tests</t>
  </si>
  <si>
    <t>https://www.trincoll.edu/reopening/covid-19-dashboard/</t>
  </si>
  <si>
    <t>Hartford County, CT</t>
  </si>
  <si>
    <t>Total Test</t>
  </si>
  <si>
    <t>Weekly Cum Tests</t>
  </si>
  <si>
    <t>lockdown</t>
  </si>
  <si>
    <t>lockdown ends</t>
  </si>
  <si>
    <t>https://coronavirus.tufts.edu/testing-metrics</t>
  </si>
  <si>
    <t>Middlesex County, MA</t>
  </si>
  <si>
    <t>Cum Cases</t>
  </si>
  <si>
    <t>7 day total</t>
  </si>
  <si>
    <t>on campus arrival</t>
  </si>
  <si>
    <t>Break</t>
  </si>
  <si>
    <t>20 cases removed from the website</t>
  </si>
  <si>
    <t>https://www.wesleyan.edu/healthservices/reactivating/health/dashboard.html</t>
  </si>
  <si>
    <t>Wesleyan College</t>
  </si>
  <si>
    <t>Middlesex County, CT</t>
  </si>
  <si>
    <t>Weekly total Tests</t>
  </si>
  <si>
    <t>Test Total</t>
  </si>
  <si>
    <t>Tests(Data as reference)</t>
  </si>
  <si>
    <t>Tests(Data we want to use)</t>
  </si>
  <si>
    <t>https://www.williams.edu/coronavirus/dashboard/</t>
  </si>
  <si>
    <t>Willaims College</t>
  </si>
  <si>
    <t>Berkshire County, MA</t>
  </si>
  <si>
    <t>Seven Day Cum Tests</t>
  </si>
  <si>
    <t>NESCAC Totals</t>
  </si>
  <si>
    <t>Cum New Cases</t>
  </si>
  <si>
    <t>% positive daily</t>
  </si>
  <si>
    <t>% positive 7d ave</t>
  </si>
  <si>
    <t>% positve total</t>
  </si>
  <si>
    <t>Colby Data Dump</t>
  </si>
  <si>
    <t>Bates changed reporting schedule</t>
  </si>
  <si>
    <t>Middlebury Changed</t>
  </si>
  <si>
    <t>Bow moved</t>
  </si>
  <si>
    <t>Total All Counties</t>
  </si>
  <si>
    <t>/1800</t>
  </si>
  <si>
    <t>Bars</t>
  </si>
  <si>
    <t>Halloween</t>
  </si>
  <si>
    <t>In-Room Restriction Lifted</t>
  </si>
  <si>
    <t>In-Room Restriction Imposed</t>
  </si>
  <si>
    <t>scaled</t>
  </si>
  <si>
    <t>Scaled</t>
  </si>
  <si>
    <t>Ease COVID-19 Policies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</si>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</sst>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mm/dd/yyyy"/>
  </numFmts>
  <fonts count="10" x14ac:knownFonts="1">
    <font>
      <sz val="10"/>
      <color rgb="FF000000"/>
      <name val="Arial"/>
    </font>
    <font>
      <sz val="10"/>
      <color theme="1"/>
      <name val="Arial"/>
      <family val="2"/>
    </font>
    <font>
      <u/>
      <sz val="10"/>
      <color rgb="FF1A73E8"/>
      <name val="Roboto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  <fill>
      <patternFill patternType="solid">
        <fgColor theme="6"/>
        <bgColor theme="6"/>
      </patternFill>
    </fill>
    <fill>
      <patternFill patternType="solid">
        <fgColor rgb="FF9900FF"/>
        <bgColor rgb="FF99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9" fontId="1" fillId="0" borderId="0" xfId="0" applyNumberFormat="1" applyFont="1" applyAlignment="1"/>
    <xf numFmtId="3" fontId="1" fillId="0" borderId="0" xfId="0" applyNumberFormat="1" applyFont="1" applyAlignment="1"/>
    <xf numFmtId="0" fontId="1" fillId="0" borderId="0" xfId="0" applyFont="1" applyAlignment="1">
      <alignment wrapText="1"/>
    </xf>
    <xf numFmtId="3" fontId="1" fillId="0" borderId="0" xfId="0" applyNumberFormat="1" applyFont="1" applyAlignment="1">
      <alignment wrapText="1"/>
    </xf>
    <xf numFmtId="0" fontId="2" fillId="2" borderId="0" xfId="0" applyFont="1" applyFill="1" applyAlignment="1"/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5" borderId="0" xfId="0" applyFont="1" applyFill="1" applyAlignment="1"/>
    <xf numFmtId="0" fontId="5" fillId="5" borderId="0" xfId="0" applyFont="1" applyFill="1" applyAlignment="1">
      <alignment horizontal="left"/>
    </xf>
    <xf numFmtId="14" fontId="1" fillId="0" borderId="0" xfId="0" applyNumberFormat="1" applyFont="1" applyAlignment="1"/>
    <xf numFmtId="0" fontId="1" fillId="0" borderId="0" xfId="0" applyFont="1"/>
    <xf numFmtId="0" fontId="6" fillId="0" borderId="0" xfId="0" applyFont="1" applyAlignment="1"/>
    <xf numFmtId="0" fontId="6" fillId="0" borderId="0" xfId="0" applyFont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6" fillId="0" borderId="0" xfId="0" applyFont="1" applyAlignment="1">
      <alignment horizontal="right"/>
    </xf>
    <xf numFmtId="0" fontId="0" fillId="2" borderId="0" xfId="0" applyFont="1" applyFill="1"/>
    <xf numFmtId="0" fontId="7" fillId="0" borderId="0" xfId="0" applyFont="1" applyAlignment="1">
      <alignment horizontal="right"/>
    </xf>
    <xf numFmtId="0" fontId="7" fillId="0" borderId="0" xfId="0" applyFont="1" applyAlignment="1"/>
    <xf numFmtId="0" fontId="8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9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5" fillId="0" borderId="0" xfId="0" applyFont="1" applyAlignment="1"/>
    <xf numFmtId="0" fontId="1" fillId="3" borderId="0" xfId="0" applyFont="1" applyFill="1" applyAlignment="1">
      <alignment horizontal="center"/>
    </xf>
    <xf numFmtId="0" fontId="0" fillId="0" borderId="0" xfId="0" applyFont="1" applyAlignment="1"/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baseline="0">
                <a:effectLst/>
              </a:rPr>
              <a:t>Amherst College and Hampshire County New Cases  7-day Average</a:t>
            </a:r>
            <a:endParaRPr lang="en-US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Amherst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Amherst!$A$11:$A$314</c:f>
              <c:numCache>
                <c:formatCode>m/d/yy</c:formatCode>
                <c:ptCount val="304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  <c:pt idx="140">
                  <c:v>44184</c:v>
                </c:pt>
                <c:pt idx="141">
                  <c:v>44185</c:v>
                </c:pt>
                <c:pt idx="142">
                  <c:v>44186</c:v>
                </c:pt>
                <c:pt idx="143">
                  <c:v>44187</c:v>
                </c:pt>
                <c:pt idx="144">
                  <c:v>44188</c:v>
                </c:pt>
                <c:pt idx="145">
                  <c:v>44189</c:v>
                </c:pt>
                <c:pt idx="146">
                  <c:v>44190</c:v>
                </c:pt>
                <c:pt idx="147">
                  <c:v>44191</c:v>
                </c:pt>
                <c:pt idx="148">
                  <c:v>44192</c:v>
                </c:pt>
                <c:pt idx="149">
                  <c:v>44193</c:v>
                </c:pt>
                <c:pt idx="150">
                  <c:v>44194</c:v>
                </c:pt>
                <c:pt idx="151">
                  <c:v>44195</c:v>
                </c:pt>
                <c:pt idx="152">
                  <c:v>44196</c:v>
                </c:pt>
                <c:pt idx="153">
                  <c:v>44197</c:v>
                </c:pt>
                <c:pt idx="154">
                  <c:v>44198</c:v>
                </c:pt>
                <c:pt idx="155">
                  <c:v>44199</c:v>
                </c:pt>
                <c:pt idx="156">
                  <c:v>44200</c:v>
                </c:pt>
                <c:pt idx="157">
                  <c:v>44201</c:v>
                </c:pt>
                <c:pt idx="158">
                  <c:v>44202</c:v>
                </c:pt>
                <c:pt idx="159">
                  <c:v>44203</c:v>
                </c:pt>
                <c:pt idx="160">
                  <c:v>44204</c:v>
                </c:pt>
                <c:pt idx="161">
                  <c:v>44205</c:v>
                </c:pt>
                <c:pt idx="162">
                  <c:v>44206</c:v>
                </c:pt>
                <c:pt idx="163">
                  <c:v>44207</c:v>
                </c:pt>
                <c:pt idx="164">
                  <c:v>44208</c:v>
                </c:pt>
                <c:pt idx="165">
                  <c:v>44209</c:v>
                </c:pt>
                <c:pt idx="166">
                  <c:v>44210</c:v>
                </c:pt>
                <c:pt idx="167">
                  <c:v>44211</c:v>
                </c:pt>
                <c:pt idx="168">
                  <c:v>44212</c:v>
                </c:pt>
                <c:pt idx="169">
                  <c:v>44213</c:v>
                </c:pt>
                <c:pt idx="170">
                  <c:v>44214</c:v>
                </c:pt>
                <c:pt idx="171">
                  <c:v>44215</c:v>
                </c:pt>
                <c:pt idx="172">
                  <c:v>44216</c:v>
                </c:pt>
                <c:pt idx="173">
                  <c:v>44217</c:v>
                </c:pt>
                <c:pt idx="174">
                  <c:v>44218</c:v>
                </c:pt>
                <c:pt idx="175">
                  <c:v>44219</c:v>
                </c:pt>
                <c:pt idx="176">
                  <c:v>44220</c:v>
                </c:pt>
                <c:pt idx="177">
                  <c:v>44221</c:v>
                </c:pt>
                <c:pt idx="178">
                  <c:v>44222</c:v>
                </c:pt>
                <c:pt idx="179">
                  <c:v>44223</c:v>
                </c:pt>
                <c:pt idx="180">
                  <c:v>44224</c:v>
                </c:pt>
                <c:pt idx="181">
                  <c:v>44225</c:v>
                </c:pt>
                <c:pt idx="182">
                  <c:v>44226</c:v>
                </c:pt>
                <c:pt idx="183">
                  <c:v>44227</c:v>
                </c:pt>
                <c:pt idx="184">
                  <c:v>44228</c:v>
                </c:pt>
                <c:pt idx="185">
                  <c:v>44229</c:v>
                </c:pt>
                <c:pt idx="186">
                  <c:v>44230</c:v>
                </c:pt>
                <c:pt idx="187">
                  <c:v>44231</c:v>
                </c:pt>
                <c:pt idx="188">
                  <c:v>44232</c:v>
                </c:pt>
                <c:pt idx="189">
                  <c:v>44233</c:v>
                </c:pt>
                <c:pt idx="190">
                  <c:v>44234</c:v>
                </c:pt>
                <c:pt idx="191">
                  <c:v>44235</c:v>
                </c:pt>
                <c:pt idx="192">
                  <c:v>44236</c:v>
                </c:pt>
                <c:pt idx="193">
                  <c:v>44237</c:v>
                </c:pt>
                <c:pt idx="194">
                  <c:v>44238</c:v>
                </c:pt>
                <c:pt idx="195">
                  <c:v>44239</c:v>
                </c:pt>
                <c:pt idx="196">
                  <c:v>44240</c:v>
                </c:pt>
                <c:pt idx="197">
                  <c:v>44241</c:v>
                </c:pt>
                <c:pt idx="198">
                  <c:v>44242</c:v>
                </c:pt>
                <c:pt idx="199">
                  <c:v>44243</c:v>
                </c:pt>
                <c:pt idx="200">
                  <c:v>44244</c:v>
                </c:pt>
                <c:pt idx="201">
                  <c:v>44245</c:v>
                </c:pt>
                <c:pt idx="202">
                  <c:v>44246</c:v>
                </c:pt>
                <c:pt idx="203">
                  <c:v>44247</c:v>
                </c:pt>
                <c:pt idx="204">
                  <c:v>44248</c:v>
                </c:pt>
                <c:pt idx="205">
                  <c:v>44249</c:v>
                </c:pt>
                <c:pt idx="206">
                  <c:v>44250</c:v>
                </c:pt>
                <c:pt idx="207">
                  <c:v>44251</c:v>
                </c:pt>
                <c:pt idx="208">
                  <c:v>44252</c:v>
                </c:pt>
                <c:pt idx="209">
                  <c:v>44253</c:v>
                </c:pt>
                <c:pt idx="210">
                  <c:v>44254</c:v>
                </c:pt>
                <c:pt idx="211">
                  <c:v>44255</c:v>
                </c:pt>
                <c:pt idx="212">
                  <c:v>44256</c:v>
                </c:pt>
                <c:pt idx="213">
                  <c:v>44257</c:v>
                </c:pt>
                <c:pt idx="214">
                  <c:v>44258</c:v>
                </c:pt>
                <c:pt idx="215">
                  <c:v>44259</c:v>
                </c:pt>
                <c:pt idx="216">
                  <c:v>44260</c:v>
                </c:pt>
                <c:pt idx="217">
                  <c:v>44261</c:v>
                </c:pt>
                <c:pt idx="218">
                  <c:v>44262</c:v>
                </c:pt>
                <c:pt idx="219">
                  <c:v>44263</c:v>
                </c:pt>
                <c:pt idx="220">
                  <c:v>44264</c:v>
                </c:pt>
                <c:pt idx="221">
                  <c:v>44265</c:v>
                </c:pt>
                <c:pt idx="222">
                  <c:v>44266</c:v>
                </c:pt>
                <c:pt idx="223">
                  <c:v>44267</c:v>
                </c:pt>
                <c:pt idx="224">
                  <c:v>44268</c:v>
                </c:pt>
                <c:pt idx="225">
                  <c:v>44269</c:v>
                </c:pt>
                <c:pt idx="226">
                  <c:v>44270</c:v>
                </c:pt>
                <c:pt idx="227">
                  <c:v>44271</c:v>
                </c:pt>
                <c:pt idx="228">
                  <c:v>44272</c:v>
                </c:pt>
                <c:pt idx="229">
                  <c:v>44273</c:v>
                </c:pt>
                <c:pt idx="230">
                  <c:v>44274</c:v>
                </c:pt>
                <c:pt idx="231">
                  <c:v>44275</c:v>
                </c:pt>
                <c:pt idx="232">
                  <c:v>44276</c:v>
                </c:pt>
                <c:pt idx="233">
                  <c:v>44277</c:v>
                </c:pt>
                <c:pt idx="234">
                  <c:v>44278</c:v>
                </c:pt>
                <c:pt idx="235">
                  <c:v>44279</c:v>
                </c:pt>
                <c:pt idx="236">
                  <c:v>44280</c:v>
                </c:pt>
                <c:pt idx="237">
                  <c:v>44281</c:v>
                </c:pt>
                <c:pt idx="238">
                  <c:v>44282</c:v>
                </c:pt>
                <c:pt idx="239">
                  <c:v>44283</c:v>
                </c:pt>
                <c:pt idx="240">
                  <c:v>44284</c:v>
                </c:pt>
                <c:pt idx="241">
                  <c:v>44285</c:v>
                </c:pt>
                <c:pt idx="242">
                  <c:v>44286</c:v>
                </c:pt>
                <c:pt idx="243">
                  <c:v>44287</c:v>
                </c:pt>
                <c:pt idx="244">
                  <c:v>44288</c:v>
                </c:pt>
                <c:pt idx="245">
                  <c:v>44289</c:v>
                </c:pt>
                <c:pt idx="246">
                  <c:v>44290</c:v>
                </c:pt>
                <c:pt idx="247">
                  <c:v>44291</c:v>
                </c:pt>
                <c:pt idx="248">
                  <c:v>44292</c:v>
                </c:pt>
                <c:pt idx="249">
                  <c:v>44293</c:v>
                </c:pt>
                <c:pt idx="250">
                  <c:v>44294</c:v>
                </c:pt>
                <c:pt idx="251">
                  <c:v>44295</c:v>
                </c:pt>
                <c:pt idx="252">
                  <c:v>44296</c:v>
                </c:pt>
                <c:pt idx="253">
                  <c:v>44297</c:v>
                </c:pt>
                <c:pt idx="254">
                  <c:v>44298</c:v>
                </c:pt>
                <c:pt idx="255">
                  <c:v>44299</c:v>
                </c:pt>
                <c:pt idx="256">
                  <c:v>44300</c:v>
                </c:pt>
                <c:pt idx="257">
                  <c:v>44301</c:v>
                </c:pt>
                <c:pt idx="258">
                  <c:v>44302</c:v>
                </c:pt>
                <c:pt idx="259">
                  <c:v>44303</c:v>
                </c:pt>
                <c:pt idx="260">
                  <c:v>44304</c:v>
                </c:pt>
                <c:pt idx="261">
                  <c:v>44305</c:v>
                </c:pt>
                <c:pt idx="262">
                  <c:v>44306</c:v>
                </c:pt>
                <c:pt idx="263">
                  <c:v>44307</c:v>
                </c:pt>
                <c:pt idx="264">
                  <c:v>44308</c:v>
                </c:pt>
                <c:pt idx="265">
                  <c:v>44309</c:v>
                </c:pt>
                <c:pt idx="266">
                  <c:v>44310</c:v>
                </c:pt>
                <c:pt idx="267">
                  <c:v>44311</c:v>
                </c:pt>
                <c:pt idx="268">
                  <c:v>44312</c:v>
                </c:pt>
                <c:pt idx="269">
                  <c:v>44313</c:v>
                </c:pt>
                <c:pt idx="270">
                  <c:v>44314</c:v>
                </c:pt>
                <c:pt idx="271">
                  <c:v>44315</c:v>
                </c:pt>
                <c:pt idx="272">
                  <c:v>44316</c:v>
                </c:pt>
                <c:pt idx="273">
                  <c:v>44317</c:v>
                </c:pt>
                <c:pt idx="274">
                  <c:v>44318</c:v>
                </c:pt>
                <c:pt idx="275">
                  <c:v>44319</c:v>
                </c:pt>
                <c:pt idx="276">
                  <c:v>44320</c:v>
                </c:pt>
                <c:pt idx="277">
                  <c:v>44321</c:v>
                </c:pt>
                <c:pt idx="278">
                  <c:v>44322</c:v>
                </c:pt>
                <c:pt idx="279">
                  <c:v>44323</c:v>
                </c:pt>
                <c:pt idx="280">
                  <c:v>44324</c:v>
                </c:pt>
                <c:pt idx="281">
                  <c:v>44325</c:v>
                </c:pt>
                <c:pt idx="282">
                  <c:v>44326</c:v>
                </c:pt>
                <c:pt idx="283">
                  <c:v>44327</c:v>
                </c:pt>
                <c:pt idx="284">
                  <c:v>44328</c:v>
                </c:pt>
                <c:pt idx="285">
                  <c:v>44329</c:v>
                </c:pt>
                <c:pt idx="286">
                  <c:v>44330</c:v>
                </c:pt>
                <c:pt idx="287">
                  <c:v>44331</c:v>
                </c:pt>
                <c:pt idx="288">
                  <c:v>44332</c:v>
                </c:pt>
                <c:pt idx="289">
                  <c:v>44333</c:v>
                </c:pt>
                <c:pt idx="290">
                  <c:v>44334</c:v>
                </c:pt>
                <c:pt idx="291">
                  <c:v>44335</c:v>
                </c:pt>
                <c:pt idx="292">
                  <c:v>44336</c:v>
                </c:pt>
                <c:pt idx="293">
                  <c:v>44337</c:v>
                </c:pt>
                <c:pt idx="294">
                  <c:v>44338</c:v>
                </c:pt>
                <c:pt idx="295">
                  <c:v>44339</c:v>
                </c:pt>
                <c:pt idx="296">
                  <c:v>44340</c:v>
                </c:pt>
                <c:pt idx="297">
                  <c:v>44341</c:v>
                </c:pt>
                <c:pt idx="298">
                  <c:v>44342</c:v>
                </c:pt>
                <c:pt idx="299">
                  <c:v>44343</c:v>
                </c:pt>
                <c:pt idx="300">
                  <c:v>44344</c:v>
                </c:pt>
                <c:pt idx="301">
                  <c:v>44345</c:v>
                </c:pt>
                <c:pt idx="302">
                  <c:v>44346</c:v>
                </c:pt>
                <c:pt idx="303">
                  <c:v>44347</c:v>
                </c:pt>
              </c:numCache>
            </c:numRef>
          </c:cat>
          <c:val>
            <c:numRef>
              <c:f>Amherst!$T$11:$T$314</c:f>
              <c:numCache>
                <c:formatCode>General</c:formatCode>
                <c:ptCount val="3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7.236020912100436</c:v>
                </c:pt>
                <c:pt idx="17">
                  <c:v>7.4049939279049779</c:v>
                </c:pt>
                <c:pt idx="18">
                  <c:v>5.4784914425963658</c:v>
                </c:pt>
                <c:pt idx="19">
                  <c:v>3.6948838790368921</c:v>
                </c:pt>
                <c:pt idx="20">
                  <c:v>2.7917325631873773</c:v>
                </c:pt>
                <c:pt idx="21">
                  <c:v>2.9139651781161215</c:v>
                </c:pt>
                <c:pt idx="22">
                  <c:v>2.2057428721419083</c:v>
                </c:pt>
                <c:pt idx="23">
                  <c:v>1.9710550564953653</c:v>
                </c:pt>
                <c:pt idx="24">
                  <c:v>1.4507092517531821</c:v>
                </c:pt>
                <c:pt idx="25">
                  <c:v>1.5562458370423859</c:v>
                </c:pt>
                <c:pt idx="26">
                  <c:v>2.7787812265540328</c:v>
                </c:pt>
                <c:pt idx="27">
                  <c:v>3.0603664941895117</c:v>
                </c:pt>
                <c:pt idx="28">
                  <c:v>3.0603664941895117</c:v>
                </c:pt>
                <c:pt idx="29">
                  <c:v>2.6913807186793925</c:v>
                </c:pt>
                <c:pt idx="30">
                  <c:v>1.5194012343615628</c:v>
                </c:pt>
                <c:pt idx="31">
                  <c:v>1.5911557200456978</c:v>
                </c:pt>
                <c:pt idx="32">
                  <c:v>1.4765367240522667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1.4027675200402874</c:v>
                </c:pt>
                <c:pt idx="61">
                  <c:v>1.398038272695753</c:v>
                </c:pt>
                <c:pt idx="62">
                  <c:v>1.3847509836924803</c:v>
                </c:pt>
                <c:pt idx="63">
                  <c:v>1.3847509836924803</c:v>
                </c:pt>
                <c:pt idx="64">
                  <c:v>1.5785755723323058</c:v>
                </c:pt>
                <c:pt idx="65">
                  <c:v>1.1207558377369697</c:v>
                </c:pt>
                <c:pt idx="66">
                  <c:v>1.3951437835183294</c:v>
                </c:pt>
                <c:pt idx="67">
                  <c:v>0</c:v>
                </c:pt>
                <c:pt idx="68">
                  <c:v>0</c:v>
                </c:pt>
                <c:pt idx="69">
                  <c:v>1.4329706484622073</c:v>
                </c:pt>
                <c:pt idx="70">
                  <c:v>1.4329706484622073</c:v>
                </c:pt>
                <c:pt idx="71">
                  <c:v>1.4329706484622073</c:v>
                </c:pt>
                <c:pt idx="72">
                  <c:v>1.4020378620324638</c:v>
                </c:pt>
                <c:pt idx="73">
                  <c:v>1.4078964689252609</c:v>
                </c:pt>
                <c:pt idx="74">
                  <c:v>1.4197618065617128</c:v>
                </c:pt>
                <c:pt idx="75">
                  <c:v>1.4078964689252609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1.5181175949070191</c:v>
                </c:pt>
                <c:pt idx="103">
                  <c:v>1.4303092543154214</c:v>
                </c:pt>
                <c:pt idx="104">
                  <c:v>1.6576985176859855</c:v>
                </c:pt>
                <c:pt idx="105">
                  <c:v>1.6576985176859855</c:v>
                </c:pt>
                <c:pt idx="106">
                  <c:v>1.6576985176859855</c:v>
                </c:pt>
                <c:pt idx="107">
                  <c:v>5.7471594664337147</c:v>
                </c:pt>
                <c:pt idx="108">
                  <c:v>5.7471594664337147</c:v>
                </c:pt>
                <c:pt idx="109">
                  <c:v>7.9160581196987154</c:v>
                </c:pt>
                <c:pt idx="110">
                  <c:v>10.065577235690522</c:v>
                </c:pt>
                <c:pt idx="111">
                  <c:v>10.293466736662243</c:v>
                </c:pt>
                <c:pt idx="112">
                  <c:v>10.293466736662243</c:v>
                </c:pt>
                <c:pt idx="113">
                  <c:v>10.293466736662243</c:v>
                </c:pt>
                <c:pt idx="114">
                  <c:v>9.5990662028397882</c:v>
                </c:pt>
                <c:pt idx="115">
                  <c:v>8.5950822377468512</c:v>
                </c:pt>
                <c:pt idx="116">
                  <c:v>4.4478841415138817</c:v>
                </c:pt>
                <c:pt idx="117">
                  <c:v>2.5015478327214966</c:v>
                </c:pt>
                <c:pt idx="118">
                  <c:v>2.5273490761907289</c:v>
                </c:pt>
                <c:pt idx="119">
                  <c:v>2.5273490761907289</c:v>
                </c:pt>
                <c:pt idx="120">
                  <c:v>2.5273490761907289</c:v>
                </c:pt>
                <c:pt idx="121">
                  <c:v>0</c:v>
                </c:pt>
                <c:pt idx="122">
                  <c:v>5.6448540099631686</c:v>
                </c:pt>
                <c:pt idx="123">
                  <c:v>6.146904879720438</c:v>
                </c:pt>
                <c:pt idx="124">
                  <c:v>6.146904879720438</c:v>
                </c:pt>
                <c:pt idx="125">
                  <c:v>5.0240778933036578</c:v>
                </c:pt>
                <c:pt idx="126">
                  <c:v>5.0240778933036578</c:v>
                </c:pt>
                <c:pt idx="127">
                  <c:v>5.0240778933036578</c:v>
                </c:pt>
                <c:pt idx="128">
                  <c:v>4.0593641412009216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12.699259315700411</c:v>
                </c:pt>
                <c:pt idx="150">
                  <c:v>29.72887268114793</c:v>
                </c:pt>
                <c:pt idx="151">
                  <c:v>34.55663833022323</c:v>
                </c:pt>
                <c:pt idx="152">
                  <c:v>34.55663833022323</c:v>
                </c:pt>
                <c:pt idx="153">
                  <c:v>34.55663833022323</c:v>
                </c:pt>
                <c:pt idx="154">
                  <c:v>34.55663833022323</c:v>
                </c:pt>
                <c:pt idx="155">
                  <c:v>34.55663833022323</c:v>
                </c:pt>
                <c:pt idx="156">
                  <c:v>16.020313757844949</c:v>
                </c:pt>
                <c:pt idx="157">
                  <c:v>15.2714888938097</c:v>
                </c:pt>
                <c:pt idx="158">
                  <c:v>11.373070842858283</c:v>
                </c:pt>
                <c:pt idx="159">
                  <c:v>8.7655863081541838</c:v>
                </c:pt>
                <c:pt idx="160">
                  <c:v>24.039400577546598</c:v>
                </c:pt>
                <c:pt idx="161">
                  <c:v>24.039400577546598</c:v>
                </c:pt>
                <c:pt idx="162">
                  <c:v>24.039400577546598</c:v>
                </c:pt>
                <c:pt idx="163">
                  <c:v>28.76646520552201</c:v>
                </c:pt>
                <c:pt idx="164">
                  <c:v>22.881305515767508</c:v>
                </c:pt>
                <c:pt idx="165">
                  <c:v>19.408948981151482</c:v>
                </c:pt>
                <c:pt idx="166">
                  <c:v>21.099160780879942</c:v>
                </c:pt>
                <c:pt idx="167">
                  <c:v>10.508451422056186</c:v>
                </c:pt>
                <c:pt idx="168">
                  <c:v>10.508451422056186</c:v>
                </c:pt>
                <c:pt idx="169">
                  <c:v>10.508451422056186</c:v>
                </c:pt>
                <c:pt idx="170">
                  <c:v>6.2249833481695438</c:v>
                </c:pt>
                <c:pt idx="171">
                  <c:v>4.9593703583393047</c:v>
                </c:pt>
                <c:pt idx="172">
                  <c:v>5.6507710477094601</c:v>
                </c:pt>
                <c:pt idx="173">
                  <c:v>5.1488400950475874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8.224005460739626</c:v>
                </c:pt>
                <c:pt idx="178">
                  <c:v>16.012382909449972</c:v>
                </c:pt>
                <c:pt idx="179">
                  <c:v>18.589088205223533</c:v>
                </c:pt>
                <c:pt idx="180">
                  <c:v>27.364647611750378</c:v>
                </c:pt>
                <c:pt idx="181">
                  <c:v>27.364647611750378</c:v>
                </c:pt>
                <c:pt idx="182">
                  <c:v>27.364647611750378</c:v>
                </c:pt>
                <c:pt idx="183">
                  <c:v>27.364647611750378</c:v>
                </c:pt>
                <c:pt idx="184">
                  <c:v>74.446957637491479</c:v>
                </c:pt>
                <c:pt idx="185">
                  <c:v>64.99332915691015</c:v>
                </c:pt>
                <c:pt idx="186">
                  <c:v>58.27930356232244</c:v>
                </c:pt>
                <c:pt idx="187">
                  <c:v>66.663259433406736</c:v>
                </c:pt>
                <c:pt idx="188">
                  <c:v>49.306422983367298</c:v>
                </c:pt>
                <c:pt idx="189">
                  <c:v>49.306422983367298</c:v>
                </c:pt>
                <c:pt idx="190">
                  <c:v>48.386591790787762</c:v>
                </c:pt>
                <c:pt idx="191">
                  <c:v>12.013004076913257</c:v>
                </c:pt>
                <c:pt idx="192">
                  <c:v>7.9160581196987154</c:v>
                </c:pt>
                <c:pt idx="193">
                  <c:v>9.045026140125545</c:v>
                </c:pt>
                <c:pt idx="194">
                  <c:v>15.2931505801839</c:v>
                </c:pt>
                <c:pt idx="195">
                  <c:v>15.336658832190111</c:v>
                </c:pt>
                <c:pt idx="196">
                  <c:v>13.725870348860152</c:v>
                </c:pt>
                <c:pt idx="197">
                  <c:v>7.3278236241705814</c:v>
                </c:pt>
                <c:pt idx="198">
                  <c:v>10.435221795421651</c:v>
                </c:pt>
                <c:pt idx="199">
                  <c:v>8.9489302448785271</c:v>
                </c:pt>
                <c:pt idx="200">
                  <c:v>6.6145221834537731</c:v>
                </c:pt>
                <c:pt idx="201">
                  <c:v>6.6455073711967767</c:v>
                </c:pt>
                <c:pt idx="202">
                  <c:v>5.6793463753843501</c:v>
                </c:pt>
                <c:pt idx="203">
                  <c:v>5.626002483317496</c:v>
                </c:pt>
                <c:pt idx="204">
                  <c:v>5.5276447880182769</c:v>
                </c:pt>
                <c:pt idx="205">
                  <c:v>7.1433333650814808</c:v>
                </c:pt>
                <c:pt idx="206">
                  <c:v>8.3727200036839964</c:v>
                </c:pt>
                <c:pt idx="207">
                  <c:v>8.4175438448815019</c:v>
                </c:pt>
                <c:pt idx="208">
                  <c:v>7.1291632085274292</c:v>
                </c:pt>
                <c:pt idx="209">
                  <c:v>9.4465576743834525</c:v>
                </c:pt>
                <c:pt idx="210">
                  <c:v>10.029461543283395</c:v>
                </c:pt>
                <c:pt idx="211">
                  <c:v>10.029461543283395</c:v>
                </c:pt>
                <c:pt idx="212">
                  <c:v>11.785823304579852</c:v>
                </c:pt>
                <c:pt idx="213">
                  <c:v>11.737068538024877</c:v>
                </c:pt>
                <c:pt idx="214">
                  <c:v>11.575768905979867</c:v>
                </c:pt>
                <c:pt idx="215">
                  <c:v>10.637474285383345</c:v>
                </c:pt>
                <c:pt idx="216">
                  <c:v>10.637474285383345</c:v>
                </c:pt>
                <c:pt idx="217">
                  <c:v>8.5388103160213706</c:v>
                </c:pt>
                <c:pt idx="218">
                  <c:v>8.5388103160213706</c:v>
                </c:pt>
                <c:pt idx="219">
                  <c:v>1.1814235326572047</c:v>
                </c:pt>
                <c:pt idx="220">
                  <c:v>0</c:v>
                </c:pt>
                <c:pt idx="221">
                  <c:v>1.2355800090568014</c:v>
                </c:pt>
                <c:pt idx="222">
                  <c:v>2.3581957915637908</c:v>
                </c:pt>
                <c:pt idx="223">
                  <c:v>1.8832613378217729</c:v>
                </c:pt>
                <c:pt idx="224">
                  <c:v>2.347413707604975</c:v>
                </c:pt>
                <c:pt idx="225">
                  <c:v>2.347413707604975</c:v>
                </c:pt>
                <c:pt idx="226">
                  <c:v>4.7256941306288187</c:v>
                </c:pt>
                <c:pt idx="227">
                  <c:v>4.333469115365614</c:v>
                </c:pt>
                <c:pt idx="228">
                  <c:v>3.4914738209292908</c:v>
                </c:pt>
                <c:pt idx="229">
                  <c:v>2.3597441801334318</c:v>
                </c:pt>
                <c:pt idx="230">
                  <c:v>2.2508708056429332</c:v>
                </c:pt>
                <c:pt idx="231">
                  <c:v>2.2508708056429332</c:v>
                </c:pt>
                <c:pt idx="232">
                  <c:v>2.2508708056429332</c:v>
                </c:pt>
                <c:pt idx="233">
                  <c:v>0</c:v>
                </c:pt>
                <c:pt idx="234">
                  <c:v>0</c:v>
                </c:pt>
                <c:pt idx="235">
                  <c:v>1.1477188800329625</c:v>
                </c:pt>
                <c:pt idx="236">
                  <c:v>1.1861024377370351</c:v>
                </c:pt>
                <c:pt idx="237">
                  <c:v>1.1937191274390668</c:v>
                </c:pt>
                <c:pt idx="238">
                  <c:v>1.1937191274390668</c:v>
                </c:pt>
                <c:pt idx="239">
                  <c:v>1.1937191274390668</c:v>
                </c:pt>
                <c:pt idx="240">
                  <c:v>1.5906862140793228</c:v>
                </c:pt>
                <c:pt idx="241">
                  <c:v>1.1879320360323544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1.173195991189298</c:v>
                </c:pt>
                <c:pt idx="266">
                  <c:v>1.2418418750322102</c:v>
                </c:pt>
                <c:pt idx="267">
                  <c:v>1.2418418750322102</c:v>
                </c:pt>
                <c:pt idx="268">
                  <c:v>1.2133323384008159</c:v>
                </c:pt>
                <c:pt idx="269">
                  <c:v>1.2119684306463183</c:v>
                </c:pt>
                <c:pt idx="270">
                  <c:v>1.2792680539902288</c:v>
                </c:pt>
                <c:pt idx="271">
                  <c:v>1.2049252524619634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1.1982297353889364</c:v>
                </c:pt>
                <c:pt idx="276">
                  <c:v>1.2188188061304146</c:v>
                </c:pt>
                <c:pt idx="277">
                  <c:v>1.2177175467618759</c:v>
                </c:pt>
                <c:pt idx="278">
                  <c:v>1.2065433257642848</c:v>
                </c:pt>
                <c:pt idx="279">
                  <c:v>1.1221556160522115</c:v>
                </c:pt>
                <c:pt idx="280">
                  <c:v>1.1221556160522115</c:v>
                </c:pt>
                <c:pt idx="281">
                  <c:v>1.1221556160522115</c:v>
                </c:pt>
                <c:pt idx="282">
                  <c:v>0</c:v>
                </c:pt>
                <c:pt idx="283">
                  <c:v>0</c:v>
                </c:pt>
                <c:pt idx="284">
                  <c:v>1.1313401006327017</c:v>
                </c:pt>
                <c:pt idx="285">
                  <c:v>1.2076244577766186</c:v>
                </c:pt>
                <c:pt idx="286">
                  <c:v>1.2274215800352515</c:v>
                </c:pt>
                <c:pt idx="287">
                  <c:v>1.2274215800352515</c:v>
                </c:pt>
                <c:pt idx="288">
                  <c:v>1.2274215800352515</c:v>
                </c:pt>
                <c:pt idx="289">
                  <c:v>1.2319094103096035</c:v>
                </c:pt>
                <c:pt idx="290">
                  <c:v>1.2333185951761207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67-F140-A504-44A865B23D51}"/>
            </c:ext>
          </c:extLst>
        </c:ser>
        <c:ser>
          <c:idx val="1"/>
          <c:order val="1"/>
          <c:tx>
            <c:v>Hampshire County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Amherst!$A$11:$A$314</c:f>
              <c:numCache>
                <c:formatCode>m/d/yy</c:formatCode>
                <c:ptCount val="304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  <c:pt idx="140">
                  <c:v>44184</c:v>
                </c:pt>
                <c:pt idx="141">
                  <c:v>44185</c:v>
                </c:pt>
                <c:pt idx="142">
                  <c:v>44186</c:v>
                </c:pt>
                <c:pt idx="143">
                  <c:v>44187</c:v>
                </c:pt>
                <c:pt idx="144">
                  <c:v>44188</c:v>
                </c:pt>
                <c:pt idx="145">
                  <c:v>44189</c:v>
                </c:pt>
                <c:pt idx="146">
                  <c:v>44190</c:v>
                </c:pt>
                <c:pt idx="147">
                  <c:v>44191</c:v>
                </c:pt>
                <c:pt idx="148">
                  <c:v>44192</c:v>
                </c:pt>
                <c:pt idx="149">
                  <c:v>44193</c:v>
                </c:pt>
                <c:pt idx="150">
                  <c:v>44194</c:v>
                </c:pt>
                <c:pt idx="151">
                  <c:v>44195</c:v>
                </c:pt>
                <c:pt idx="152">
                  <c:v>44196</c:v>
                </c:pt>
                <c:pt idx="153">
                  <c:v>44197</c:v>
                </c:pt>
                <c:pt idx="154">
                  <c:v>44198</c:v>
                </c:pt>
                <c:pt idx="155">
                  <c:v>44199</c:v>
                </c:pt>
                <c:pt idx="156">
                  <c:v>44200</c:v>
                </c:pt>
                <c:pt idx="157">
                  <c:v>44201</c:v>
                </c:pt>
                <c:pt idx="158">
                  <c:v>44202</c:v>
                </c:pt>
                <c:pt idx="159">
                  <c:v>44203</c:v>
                </c:pt>
                <c:pt idx="160">
                  <c:v>44204</c:v>
                </c:pt>
                <c:pt idx="161">
                  <c:v>44205</c:v>
                </c:pt>
                <c:pt idx="162">
                  <c:v>44206</c:v>
                </c:pt>
                <c:pt idx="163">
                  <c:v>44207</c:v>
                </c:pt>
                <c:pt idx="164">
                  <c:v>44208</c:v>
                </c:pt>
                <c:pt idx="165">
                  <c:v>44209</c:v>
                </c:pt>
                <c:pt idx="166">
                  <c:v>44210</c:v>
                </c:pt>
                <c:pt idx="167">
                  <c:v>44211</c:v>
                </c:pt>
                <c:pt idx="168">
                  <c:v>44212</c:v>
                </c:pt>
                <c:pt idx="169">
                  <c:v>44213</c:v>
                </c:pt>
                <c:pt idx="170">
                  <c:v>44214</c:v>
                </c:pt>
                <c:pt idx="171">
                  <c:v>44215</c:v>
                </c:pt>
                <c:pt idx="172">
                  <c:v>44216</c:v>
                </c:pt>
                <c:pt idx="173">
                  <c:v>44217</c:v>
                </c:pt>
                <c:pt idx="174">
                  <c:v>44218</c:v>
                </c:pt>
                <c:pt idx="175">
                  <c:v>44219</c:v>
                </c:pt>
                <c:pt idx="176">
                  <c:v>44220</c:v>
                </c:pt>
                <c:pt idx="177">
                  <c:v>44221</c:v>
                </c:pt>
                <c:pt idx="178">
                  <c:v>44222</c:v>
                </c:pt>
                <c:pt idx="179">
                  <c:v>44223</c:v>
                </c:pt>
                <c:pt idx="180">
                  <c:v>44224</c:v>
                </c:pt>
                <c:pt idx="181">
                  <c:v>44225</c:v>
                </c:pt>
                <c:pt idx="182">
                  <c:v>44226</c:v>
                </c:pt>
                <c:pt idx="183">
                  <c:v>44227</c:v>
                </c:pt>
                <c:pt idx="184">
                  <c:v>44228</c:v>
                </c:pt>
                <c:pt idx="185">
                  <c:v>44229</c:v>
                </c:pt>
                <c:pt idx="186">
                  <c:v>44230</c:v>
                </c:pt>
                <c:pt idx="187">
                  <c:v>44231</c:v>
                </c:pt>
                <c:pt idx="188">
                  <c:v>44232</c:v>
                </c:pt>
                <c:pt idx="189">
                  <c:v>44233</c:v>
                </c:pt>
                <c:pt idx="190">
                  <c:v>44234</c:v>
                </c:pt>
                <c:pt idx="191">
                  <c:v>44235</c:v>
                </c:pt>
                <c:pt idx="192">
                  <c:v>44236</c:v>
                </c:pt>
                <c:pt idx="193">
                  <c:v>44237</c:v>
                </c:pt>
                <c:pt idx="194">
                  <c:v>44238</c:v>
                </c:pt>
                <c:pt idx="195">
                  <c:v>44239</c:v>
                </c:pt>
                <c:pt idx="196">
                  <c:v>44240</c:v>
                </c:pt>
                <c:pt idx="197">
                  <c:v>44241</c:v>
                </c:pt>
                <c:pt idx="198">
                  <c:v>44242</c:v>
                </c:pt>
                <c:pt idx="199">
                  <c:v>44243</c:v>
                </c:pt>
                <c:pt idx="200">
                  <c:v>44244</c:v>
                </c:pt>
                <c:pt idx="201">
                  <c:v>44245</c:v>
                </c:pt>
                <c:pt idx="202">
                  <c:v>44246</c:v>
                </c:pt>
                <c:pt idx="203">
                  <c:v>44247</c:v>
                </c:pt>
                <c:pt idx="204">
                  <c:v>44248</c:v>
                </c:pt>
                <c:pt idx="205">
                  <c:v>44249</c:v>
                </c:pt>
                <c:pt idx="206">
                  <c:v>44250</c:v>
                </c:pt>
                <c:pt idx="207">
                  <c:v>44251</c:v>
                </c:pt>
                <c:pt idx="208">
                  <c:v>44252</c:v>
                </c:pt>
                <c:pt idx="209">
                  <c:v>44253</c:v>
                </c:pt>
                <c:pt idx="210">
                  <c:v>44254</c:v>
                </c:pt>
                <c:pt idx="211">
                  <c:v>44255</c:v>
                </c:pt>
                <c:pt idx="212">
                  <c:v>44256</c:v>
                </c:pt>
                <c:pt idx="213">
                  <c:v>44257</c:v>
                </c:pt>
                <c:pt idx="214">
                  <c:v>44258</c:v>
                </c:pt>
                <c:pt idx="215">
                  <c:v>44259</c:v>
                </c:pt>
                <c:pt idx="216">
                  <c:v>44260</c:v>
                </c:pt>
                <c:pt idx="217">
                  <c:v>44261</c:v>
                </c:pt>
                <c:pt idx="218">
                  <c:v>44262</c:v>
                </c:pt>
                <c:pt idx="219">
                  <c:v>44263</c:v>
                </c:pt>
                <c:pt idx="220">
                  <c:v>44264</c:v>
                </c:pt>
                <c:pt idx="221">
                  <c:v>44265</c:v>
                </c:pt>
                <c:pt idx="222">
                  <c:v>44266</c:v>
                </c:pt>
                <c:pt idx="223">
                  <c:v>44267</c:v>
                </c:pt>
                <c:pt idx="224">
                  <c:v>44268</c:v>
                </c:pt>
                <c:pt idx="225">
                  <c:v>44269</c:v>
                </c:pt>
                <c:pt idx="226">
                  <c:v>44270</c:v>
                </c:pt>
                <c:pt idx="227">
                  <c:v>44271</c:v>
                </c:pt>
                <c:pt idx="228">
                  <c:v>44272</c:v>
                </c:pt>
                <c:pt idx="229">
                  <c:v>44273</c:v>
                </c:pt>
                <c:pt idx="230">
                  <c:v>44274</c:v>
                </c:pt>
                <c:pt idx="231">
                  <c:v>44275</c:v>
                </c:pt>
                <c:pt idx="232">
                  <c:v>44276</c:v>
                </c:pt>
                <c:pt idx="233">
                  <c:v>44277</c:v>
                </c:pt>
                <c:pt idx="234">
                  <c:v>44278</c:v>
                </c:pt>
                <c:pt idx="235">
                  <c:v>44279</c:v>
                </c:pt>
                <c:pt idx="236">
                  <c:v>44280</c:v>
                </c:pt>
                <c:pt idx="237">
                  <c:v>44281</c:v>
                </c:pt>
                <c:pt idx="238">
                  <c:v>44282</c:v>
                </c:pt>
                <c:pt idx="239">
                  <c:v>44283</c:v>
                </c:pt>
                <c:pt idx="240">
                  <c:v>44284</c:v>
                </c:pt>
                <c:pt idx="241">
                  <c:v>44285</c:v>
                </c:pt>
                <c:pt idx="242">
                  <c:v>44286</c:v>
                </c:pt>
                <c:pt idx="243">
                  <c:v>44287</c:v>
                </c:pt>
                <c:pt idx="244">
                  <c:v>44288</c:v>
                </c:pt>
                <c:pt idx="245">
                  <c:v>44289</c:v>
                </c:pt>
                <c:pt idx="246">
                  <c:v>44290</c:v>
                </c:pt>
                <c:pt idx="247">
                  <c:v>44291</c:v>
                </c:pt>
                <c:pt idx="248">
                  <c:v>44292</c:v>
                </c:pt>
                <c:pt idx="249">
                  <c:v>44293</c:v>
                </c:pt>
                <c:pt idx="250">
                  <c:v>44294</c:v>
                </c:pt>
                <c:pt idx="251">
                  <c:v>44295</c:v>
                </c:pt>
                <c:pt idx="252">
                  <c:v>44296</c:v>
                </c:pt>
                <c:pt idx="253">
                  <c:v>44297</c:v>
                </c:pt>
                <c:pt idx="254">
                  <c:v>44298</c:v>
                </c:pt>
                <c:pt idx="255">
                  <c:v>44299</c:v>
                </c:pt>
                <c:pt idx="256">
                  <c:v>44300</c:v>
                </c:pt>
                <c:pt idx="257">
                  <c:v>44301</c:v>
                </c:pt>
                <c:pt idx="258">
                  <c:v>44302</c:v>
                </c:pt>
                <c:pt idx="259">
                  <c:v>44303</c:v>
                </c:pt>
                <c:pt idx="260">
                  <c:v>44304</c:v>
                </c:pt>
                <c:pt idx="261">
                  <c:v>44305</c:v>
                </c:pt>
                <c:pt idx="262">
                  <c:v>44306</c:v>
                </c:pt>
                <c:pt idx="263">
                  <c:v>44307</c:v>
                </c:pt>
                <c:pt idx="264">
                  <c:v>44308</c:v>
                </c:pt>
                <c:pt idx="265">
                  <c:v>44309</c:v>
                </c:pt>
                <c:pt idx="266">
                  <c:v>44310</c:v>
                </c:pt>
                <c:pt idx="267">
                  <c:v>44311</c:v>
                </c:pt>
                <c:pt idx="268">
                  <c:v>44312</c:v>
                </c:pt>
                <c:pt idx="269">
                  <c:v>44313</c:v>
                </c:pt>
                <c:pt idx="270">
                  <c:v>44314</c:v>
                </c:pt>
                <c:pt idx="271">
                  <c:v>44315</c:v>
                </c:pt>
                <c:pt idx="272">
                  <c:v>44316</c:v>
                </c:pt>
                <c:pt idx="273">
                  <c:v>44317</c:v>
                </c:pt>
                <c:pt idx="274">
                  <c:v>44318</c:v>
                </c:pt>
                <c:pt idx="275">
                  <c:v>44319</c:v>
                </c:pt>
                <c:pt idx="276">
                  <c:v>44320</c:v>
                </c:pt>
                <c:pt idx="277">
                  <c:v>44321</c:v>
                </c:pt>
                <c:pt idx="278">
                  <c:v>44322</c:v>
                </c:pt>
                <c:pt idx="279">
                  <c:v>44323</c:v>
                </c:pt>
                <c:pt idx="280">
                  <c:v>44324</c:v>
                </c:pt>
                <c:pt idx="281">
                  <c:v>44325</c:v>
                </c:pt>
                <c:pt idx="282">
                  <c:v>44326</c:v>
                </c:pt>
                <c:pt idx="283">
                  <c:v>44327</c:v>
                </c:pt>
                <c:pt idx="284">
                  <c:v>44328</c:v>
                </c:pt>
                <c:pt idx="285">
                  <c:v>44329</c:v>
                </c:pt>
                <c:pt idx="286">
                  <c:v>44330</c:v>
                </c:pt>
                <c:pt idx="287">
                  <c:v>44331</c:v>
                </c:pt>
                <c:pt idx="288">
                  <c:v>44332</c:v>
                </c:pt>
                <c:pt idx="289">
                  <c:v>44333</c:v>
                </c:pt>
                <c:pt idx="290">
                  <c:v>44334</c:v>
                </c:pt>
                <c:pt idx="291">
                  <c:v>44335</c:v>
                </c:pt>
                <c:pt idx="292">
                  <c:v>44336</c:v>
                </c:pt>
                <c:pt idx="293">
                  <c:v>44337</c:v>
                </c:pt>
                <c:pt idx="294">
                  <c:v>44338</c:v>
                </c:pt>
                <c:pt idx="295">
                  <c:v>44339</c:v>
                </c:pt>
                <c:pt idx="296">
                  <c:v>44340</c:v>
                </c:pt>
                <c:pt idx="297">
                  <c:v>44341</c:v>
                </c:pt>
                <c:pt idx="298">
                  <c:v>44342</c:v>
                </c:pt>
                <c:pt idx="299">
                  <c:v>44343</c:v>
                </c:pt>
                <c:pt idx="300">
                  <c:v>44344</c:v>
                </c:pt>
                <c:pt idx="301">
                  <c:v>44345</c:v>
                </c:pt>
                <c:pt idx="302">
                  <c:v>44346</c:v>
                </c:pt>
                <c:pt idx="303">
                  <c:v>44347</c:v>
                </c:pt>
              </c:numCache>
            </c:numRef>
          </c:cat>
          <c:val>
            <c:numRef>
              <c:f>Amherst!$X$11:$X$314</c:f>
              <c:numCache>
                <c:formatCode>General</c:formatCode>
                <c:ptCount val="304"/>
                <c:pt idx="0">
                  <c:v>4.43</c:v>
                </c:pt>
                <c:pt idx="1">
                  <c:v>4.0757142857142856</c:v>
                </c:pt>
                <c:pt idx="2">
                  <c:v>3.8985714285714281</c:v>
                </c:pt>
                <c:pt idx="3">
                  <c:v>4.4299999999999988</c:v>
                </c:pt>
                <c:pt idx="4">
                  <c:v>4.2528571428571427</c:v>
                </c:pt>
                <c:pt idx="5">
                  <c:v>4.5185714285714287</c:v>
                </c:pt>
                <c:pt idx="6">
                  <c:v>3.1885714285714286</c:v>
                </c:pt>
                <c:pt idx="7">
                  <c:v>3.3657142857142861</c:v>
                </c:pt>
                <c:pt idx="8">
                  <c:v>3.3657142857142861</c:v>
                </c:pt>
                <c:pt idx="9">
                  <c:v>3.5428571428571436</c:v>
                </c:pt>
                <c:pt idx="10">
                  <c:v>3.4542857142857146</c:v>
                </c:pt>
                <c:pt idx="11">
                  <c:v>3.0114285714285716</c:v>
                </c:pt>
                <c:pt idx="12">
                  <c:v>2.3028571428571429</c:v>
                </c:pt>
                <c:pt idx="13">
                  <c:v>1.9485714285714284</c:v>
                </c:pt>
                <c:pt idx="14">
                  <c:v>1.24</c:v>
                </c:pt>
                <c:pt idx="15">
                  <c:v>0.88571428571428579</c:v>
                </c:pt>
                <c:pt idx="16">
                  <c:v>0.44285714285714289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0.53142857142857147</c:v>
                </c:pt>
                <c:pt idx="21">
                  <c:v>0.53142857142857147</c:v>
                </c:pt>
                <c:pt idx="22">
                  <c:v>0.53142857142857147</c:v>
                </c:pt>
                <c:pt idx="23">
                  <c:v>1.7728571428571429</c:v>
                </c:pt>
                <c:pt idx="24">
                  <c:v>2.2157142857142857</c:v>
                </c:pt>
                <c:pt idx="25">
                  <c:v>2.57</c:v>
                </c:pt>
                <c:pt idx="26">
                  <c:v>3.0128571428571429</c:v>
                </c:pt>
                <c:pt idx="27">
                  <c:v>3.2785714285714289</c:v>
                </c:pt>
                <c:pt idx="28">
                  <c:v>4.0757142857142856</c:v>
                </c:pt>
                <c:pt idx="29">
                  <c:v>4.3414285714285716</c:v>
                </c:pt>
                <c:pt idx="30">
                  <c:v>3.2771428571428567</c:v>
                </c:pt>
                <c:pt idx="31">
                  <c:v>3.3657142857142857</c:v>
                </c:pt>
                <c:pt idx="32">
                  <c:v>3.2771428571428567</c:v>
                </c:pt>
                <c:pt idx="33">
                  <c:v>3.1885714285714286</c:v>
                </c:pt>
                <c:pt idx="34">
                  <c:v>2.657142857142857</c:v>
                </c:pt>
                <c:pt idx="35">
                  <c:v>2.1257142857142854</c:v>
                </c:pt>
                <c:pt idx="36">
                  <c:v>2.0371428571428569</c:v>
                </c:pt>
                <c:pt idx="37">
                  <c:v>1.9485714285714284</c:v>
                </c:pt>
                <c:pt idx="38">
                  <c:v>1.5942857142857143</c:v>
                </c:pt>
                <c:pt idx="39">
                  <c:v>1.3285714285714287</c:v>
                </c:pt>
                <c:pt idx="40">
                  <c:v>1.1514285714285715</c:v>
                </c:pt>
                <c:pt idx="41">
                  <c:v>0.97428571428571431</c:v>
                </c:pt>
                <c:pt idx="42">
                  <c:v>0.88571428571428579</c:v>
                </c:pt>
                <c:pt idx="43">
                  <c:v>0.70857142857142852</c:v>
                </c:pt>
                <c:pt idx="44">
                  <c:v>0.62</c:v>
                </c:pt>
                <c:pt idx="45">
                  <c:v>0.62</c:v>
                </c:pt>
                <c:pt idx="46">
                  <c:v>0.70857142857142852</c:v>
                </c:pt>
                <c:pt idx="47">
                  <c:v>0.62</c:v>
                </c:pt>
                <c:pt idx="48">
                  <c:v>0.79714285714285715</c:v>
                </c:pt>
                <c:pt idx="49">
                  <c:v>0.79714285714285715</c:v>
                </c:pt>
                <c:pt idx="50">
                  <c:v>0.88571428571428579</c:v>
                </c:pt>
                <c:pt idx="51">
                  <c:v>0.88571428571428579</c:v>
                </c:pt>
                <c:pt idx="52">
                  <c:v>0.62</c:v>
                </c:pt>
                <c:pt idx="53">
                  <c:v>0.79714285714285715</c:v>
                </c:pt>
                <c:pt idx="54">
                  <c:v>0.97428571428571431</c:v>
                </c:pt>
                <c:pt idx="55">
                  <c:v>0.97428571428571431</c:v>
                </c:pt>
                <c:pt idx="56">
                  <c:v>1.5057142857142856</c:v>
                </c:pt>
                <c:pt idx="57">
                  <c:v>1.7714285714285718</c:v>
                </c:pt>
                <c:pt idx="58">
                  <c:v>2.1257142857142859</c:v>
                </c:pt>
                <c:pt idx="59">
                  <c:v>2.6571428571428575</c:v>
                </c:pt>
                <c:pt idx="60">
                  <c:v>3.81</c:v>
                </c:pt>
                <c:pt idx="61">
                  <c:v>5.4942857142857147</c:v>
                </c:pt>
                <c:pt idx="62">
                  <c:v>7.444285714285714</c:v>
                </c:pt>
                <c:pt idx="63">
                  <c:v>8.331428571428571</c:v>
                </c:pt>
                <c:pt idx="64">
                  <c:v>8.6857142857142868</c:v>
                </c:pt>
                <c:pt idx="65">
                  <c:v>8.5971428571428579</c:v>
                </c:pt>
                <c:pt idx="66">
                  <c:v>8.6857142857142851</c:v>
                </c:pt>
                <c:pt idx="67">
                  <c:v>7.9757142857142851</c:v>
                </c:pt>
                <c:pt idx="68">
                  <c:v>6.38</c:v>
                </c:pt>
                <c:pt idx="69">
                  <c:v>4.5185714285714287</c:v>
                </c:pt>
                <c:pt idx="70">
                  <c:v>3.1885714285714286</c:v>
                </c:pt>
                <c:pt idx="71">
                  <c:v>2.8342857142857141</c:v>
                </c:pt>
                <c:pt idx="72">
                  <c:v>2.8342857142857141</c:v>
                </c:pt>
                <c:pt idx="73">
                  <c:v>2.745714285714286</c:v>
                </c:pt>
                <c:pt idx="74">
                  <c:v>2.9242857142857139</c:v>
                </c:pt>
                <c:pt idx="75">
                  <c:v>2.7471428571428569</c:v>
                </c:pt>
                <c:pt idx="76">
                  <c:v>3.2800000000000002</c:v>
                </c:pt>
                <c:pt idx="77">
                  <c:v>3.28</c:v>
                </c:pt>
                <c:pt idx="78">
                  <c:v>3.9014285714285717</c:v>
                </c:pt>
                <c:pt idx="79">
                  <c:v>3.7242857142857146</c:v>
                </c:pt>
                <c:pt idx="80">
                  <c:v>4.257142857142858</c:v>
                </c:pt>
                <c:pt idx="81">
                  <c:v>4.0785714285714292</c:v>
                </c:pt>
                <c:pt idx="82">
                  <c:v>4.7885714285714291</c:v>
                </c:pt>
                <c:pt idx="83">
                  <c:v>4.3442857142857152</c:v>
                </c:pt>
                <c:pt idx="84">
                  <c:v>4.6100000000000003</c:v>
                </c:pt>
                <c:pt idx="85">
                  <c:v>4.3428571428571434</c:v>
                </c:pt>
                <c:pt idx="86">
                  <c:v>5.0514285714285716</c:v>
                </c:pt>
                <c:pt idx="87">
                  <c:v>4.6957142857142866</c:v>
                </c:pt>
                <c:pt idx="88">
                  <c:v>4.6071428571428568</c:v>
                </c:pt>
                <c:pt idx="89">
                  <c:v>4.7842857142857147</c:v>
                </c:pt>
                <c:pt idx="90">
                  <c:v>6.0257142857142858</c:v>
                </c:pt>
                <c:pt idx="91">
                  <c:v>6.0257142857142849</c:v>
                </c:pt>
                <c:pt idx="92">
                  <c:v>6.2928571428571427</c:v>
                </c:pt>
                <c:pt idx="93">
                  <c:v>5.5842857142857136</c:v>
                </c:pt>
                <c:pt idx="94">
                  <c:v>6.3828571428571417</c:v>
                </c:pt>
                <c:pt idx="95">
                  <c:v>7.7128571428571435</c:v>
                </c:pt>
                <c:pt idx="96">
                  <c:v>8.51</c:v>
                </c:pt>
                <c:pt idx="97">
                  <c:v>8.9528571428571428</c:v>
                </c:pt>
                <c:pt idx="98">
                  <c:v>11.435714285714287</c:v>
                </c:pt>
                <c:pt idx="99">
                  <c:v>12.321428571428571</c:v>
                </c:pt>
                <c:pt idx="100">
                  <c:v>13.562857142857142</c:v>
                </c:pt>
                <c:pt idx="101">
                  <c:v>13.828571428571431</c:v>
                </c:pt>
                <c:pt idx="102">
                  <c:v>15.158571428571431</c:v>
                </c:pt>
                <c:pt idx="103">
                  <c:v>16.045714285714286</c:v>
                </c:pt>
                <c:pt idx="104">
                  <c:v>18.705714285714286</c:v>
                </c:pt>
                <c:pt idx="105">
                  <c:v>18.794285714285714</c:v>
                </c:pt>
                <c:pt idx="106">
                  <c:v>19.060000000000002</c:v>
                </c:pt>
                <c:pt idx="107">
                  <c:v>19.591428571428569</c:v>
                </c:pt>
                <c:pt idx="108">
                  <c:v>19.945714285714285</c:v>
                </c:pt>
                <c:pt idx="109">
                  <c:v>22.072857142857142</c:v>
                </c:pt>
                <c:pt idx="110">
                  <c:v>22.072857142857146</c:v>
                </c:pt>
                <c:pt idx="111">
                  <c:v>19.678571428571427</c:v>
                </c:pt>
                <c:pt idx="112">
                  <c:v>19.855714285714281</c:v>
                </c:pt>
                <c:pt idx="113">
                  <c:v>20.477142857142859</c:v>
                </c:pt>
                <c:pt idx="114">
                  <c:v>19.857142857142858</c:v>
                </c:pt>
                <c:pt idx="115">
                  <c:v>20.567142857142859</c:v>
                </c:pt>
                <c:pt idx="116">
                  <c:v>18.26285714285714</c:v>
                </c:pt>
                <c:pt idx="117">
                  <c:v>15.514285714285714</c:v>
                </c:pt>
                <c:pt idx="118">
                  <c:v>17.198571428571427</c:v>
                </c:pt>
                <c:pt idx="119">
                  <c:v>17.287142857142857</c:v>
                </c:pt>
                <c:pt idx="120">
                  <c:v>17.64142857142857</c:v>
                </c:pt>
                <c:pt idx="121">
                  <c:v>17.995714285714286</c:v>
                </c:pt>
                <c:pt idx="122">
                  <c:v>17.285714285714285</c:v>
                </c:pt>
                <c:pt idx="123">
                  <c:v>18.171428571428571</c:v>
                </c:pt>
                <c:pt idx="124">
                  <c:v>23.490000000000002</c:v>
                </c:pt>
                <c:pt idx="125">
                  <c:v>23.135714285714283</c:v>
                </c:pt>
                <c:pt idx="126">
                  <c:v>23.66714285714286</c:v>
                </c:pt>
                <c:pt idx="127">
                  <c:v>23.312857142857148</c:v>
                </c:pt>
                <c:pt idx="128">
                  <c:v>24.377142857142861</c:v>
                </c:pt>
                <c:pt idx="129">
                  <c:v>27.037142857142857</c:v>
                </c:pt>
                <c:pt idx="130">
                  <c:v>27.569999999999997</c:v>
                </c:pt>
                <c:pt idx="131">
                  <c:v>28.722857142857144</c:v>
                </c:pt>
                <c:pt idx="132">
                  <c:v>29.875714285714285</c:v>
                </c:pt>
                <c:pt idx="133">
                  <c:v>31.56</c:v>
                </c:pt>
                <c:pt idx="134">
                  <c:v>32.622857142857143</c:v>
                </c:pt>
                <c:pt idx="135">
                  <c:v>32.711428571428577</c:v>
                </c:pt>
                <c:pt idx="136">
                  <c:v>30.317142857142859</c:v>
                </c:pt>
                <c:pt idx="137">
                  <c:v>29.872857142857146</c:v>
                </c:pt>
                <c:pt idx="138">
                  <c:v>28.011428571428574</c:v>
                </c:pt>
                <c:pt idx="139">
                  <c:v>28.277142857142859</c:v>
                </c:pt>
                <c:pt idx="140">
                  <c:v>25.972857142857148</c:v>
                </c:pt>
                <c:pt idx="141">
                  <c:v>25.972857142857148</c:v>
                </c:pt>
                <c:pt idx="142">
                  <c:v>26.681428571428572</c:v>
                </c:pt>
                <c:pt idx="143">
                  <c:v>29.341428571428573</c:v>
                </c:pt>
                <c:pt idx="144">
                  <c:v>29.075714285714287</c:v>
                </c:pt>
                <c:pt idx="145">
                  <c:v>30.227142857142855</c:v>
                </c:pt>
                <c:pt idx="146">
                  <c:v>25.085714285714289</c:v>
                </c:pt>
                <c:pt idx="147">
                  <c:v>30.05</c:v>
                </c:pt>
                <c:pt idx="148">
                  <c:v>31.11428571428571</c:v>
                </c:pt>
                <c:pt idx="149">
                  <c:v>30.937142857142856</c:v>
                </c:pt>
                <c:pt idx="150">
                  <c:v>30.05</c:v>
                </c:pt>
                <c:pt idx="151">
                  <c:v>33.33</c:v>
                </c:pt>
                <c:pt idx="152">
                  <c:v>35.547142857142859</c:v>
                </c:pt>
                <c:pt idx="153">
                  <c:v>35.547142857142859</c:v>
                </c:pt>
                <c:pt idx="154">
                  <c:v>36.875714285714288</c:v>
                </c:pt>
                <c:pt idx="155">
                  <c:v>36.254285714285714</c:v>
                </c:pt>
                <c:pt idx="156">
                  <c:v>37.850000000000009</c:v>
                </c:pt>
                <c:pt idx="157">
                  <c:v>39.800000000000004</c:v>
                </c:pt>
                <c:pt idx="158">
                  <c:v>40.42</c:v>
                </c:pt>
                <c:pt idx="159">
                  <c:v>40.774285714285718</c:v>
                </c:pt>
                <c:pt idx="160">
                  <c:v>49.727142857142859</c:v>
                </c:pt>
                <c:pt idx="161">
                  <c:v>48.664285714285711</c:v>
                </c:pt>
                <c:pt idx="162">
                  <c:v>50.082857142857144</c:v>
                </c:pt>
                <c:pt idx="163">
                  <c:v>49.372857142857143</c:v>
                </c:pt>
                <c:pt idx="164">
                  <c:v>49.107142857142854</c:v>
                </c:pt>
                <c:pt idx="165">
                  <c:v>48.841428571428573</c:v>
                </c:pt>
                <c:pt idx="166">
                  <c:v>47.245714285714293</c:v>
                </c:pt>
                <c:pt idx="167">
                  <c:v>43.788571428571423</c:v>
                </c:pt>
                <c:pt idx="168">
                  <c:v>41.04</c:v>
                </c:pt>
                <c:pt idx="169">
                  <c:v>39.267142857142858</c:v>
                </c:pt>
                <c:pt idx="170">
                  <c:v>39.001428571428569</c:v>
                </c:pt>
                <c:pt idx="171">
                  <c:v>36.874285714285712</c:v>
                </c:pt>
                <c:pt idx="172">
                  <c:v>34.57</c:v>
                </c:pt>
                <c:pt idx="173">
                  <c:v>31.024285714285718</c:v>
                </c:pt>
                <c:pt idx="174">
                  <c:v>32.619999999999997</c:v>
                </c:pt>
                <c:pt idx="175">
                  <c:v>31.911428571428569</c:v>
                </c:pt>
                <c:pt idx="176">
                  <c:v>31.291428571428575</c:v>
                </c:pt>
                <c:pt idx="177">
                  <c:v>30.582857142857147</c:v>
                </c:pt>
                <c:pt idx="178">
                  <c:v>28.98714285714286</c:v>
                </c:pt>
                <c:pt idx="179">
                  <c:v>26.238571428571429</c:v>
                </c:pt>
                <c:pt idx="180">
                  <c:v>28.454285714285714</c:v>
                </c:pt>
                <c:pt idx="181">
                  <c:v>24.731428571428573</c:v>
                </c:pt>
                <c:pt idx="182">
                  <c:v>26.150000000000002</c:v>
                </c:pt>
                <c:pt idx="183">
                  <c:v>27.035714285714285</c:v>
                </c:pt>
                <c:pt idx="184">
                  <c:v>29.87142857142857</c:v>
                </c:pt>
                <c:pt idx="185">
                  <c:v>31.201428571428576</c:v>
                </c:pt>
                <c:pt idx="186">
                  <c:v>31.557142857142853</c:v>
                </c:pt>
                <c:pt idx="187">
                  <c:v>36.255714285714291</c:v>
                </c:pt>
                <c:pt idx="188">
                  <c:v>43.081428571428567</c:v>
                </c:pt>
                <c:pt idx="189">
                  <c:v>50.17285714285714</c:v>
                </c:pt>
                <c:pt idx="190">
                  <c:v>55.22571428571429</c:v>
                </c:pt>
                <c:pt idx="191">
                  <c:v>53.364285714285714</c:v>
                </c:pt>
                <c:pt idx="192">
                  <c:v>53.364285714285707</c:v>
                </c:pt>
                <c:pt idx="193">
                  <c:v>58.15</c:v>
                </c:pt>
                <c:pt idx="194">
                  <c:v>55.49</c:v>
                </c:pt>
                <c:pt idx="195">
                  <c:v>50.171428571428571</c:v>
                </c:pt>
                <c:pt idx="196">
                  <c:v>41.838571428571427</c:v>
                </c:pt>
                <c:pt idx="197">
                  <c:v>42.015714285714282</c:v>
                </c:pt>
                <c:pt idx="198">
                  <c:v>41.307142857142857</c:v>
                </c:pt>
                <c:pt idx="199">
                  <c:v>39.888571428571424</c:v>
                </c:pt>
                <c:pt idx="200">
                  <c:v>39.357142857142854</c:v>
                </c:pt>
                <c:pt idx="201">
                  <c:v>36.165714285714287</c:v>
                </c:pt>
                <c:pt idx="202">
                  <c:v>36.962857142857146</c:v>
                </c:pt>
                <c:pt idx="203">
                  <c:v>37.228571428571435</c:v>
                </c:pt>
                <c:pt idx="204">
                  <c:v>31.29</c:v>
                </c:pt>
                <c:pt idx="205">
                  <c:v>28.985714285714284</c:v>
                </c:pt>
                <c:pt idx="206">
                  <c:v>29.162857142857142</c:v>
                </c:pt>
                <c:pt idx="207">
                  <c:v>27.567142857142859</c:v>
                </c:pt>
                <c:pt idx="208">
                  <c:v>27.922857142857147</c:v>
                </c:pt>
                <c:pt idx="209">
                  <c:v>26.238571428571429</c:v>
                </c:pt>
                <c:pt idx="210">
                  <c:v>24.288571428571426</c:v>
                </c:pt>
                <c:pt idx="211">
                  <c:v>25.79571428571429</c:v>
                </c:pt>
                <c:pt idx="212">
                  <c:v>27.212857142857143</c:v>
                </c:pt>
                <c:pt idx="213">
                  <c:v>23.578571428571429</c:v>
                </c:pt>
                <c:pt idx="214">
                  <c:v>22.78142857142857</c:v>
                </c:pt>
                <c:pt idx="215">
                  <c:v>24.021428571428576</c:v>
                </c:pt>
                <c:pt idx="216">
                  <c:v>24.375714285714288</c:v>
                </c:pt>
                <c:pt idx="217">
                  <c:v>23.400000000000002</c:v>
                </c:pt>
                <c:pt idx="218">
                  <c:v>22.158571428571431</c:v>
                </c:pt>
                <c:pt idx="219">
                  <c:v>21.095714285714283</c:v>
                </c:pt>
                <c:pt idx="220">
                  <c:v>24.641428571428573</c:v>
                </c:pt>
                <c:pt idx="221">
                  <c:v>22.69142857142857</c:v>
                </c:pt>
                <c:pt idx="222">
                  <c:v>19.767142857142858</c:v>
                </c:pt>
                <c:pt idx="223">
                  <c:v>17.64</c:v>
                </c:pt>
                <c:pt idx="224">
                  <c:v>16.842857142857145</c:v>
                </c:pt>
                <c:pt idx="225">
                  <c:v>16.842857142857145</c:v>
                </c:pt>
                <c:pt idx="226">
                  <c:v>16.754285714285714</c:v>
                </c:pt>
                <c:pt idx="227">
                  <c:v>16.488571428571426</c:v>
                </c:pt>
                <c:pt idx="228">
                  <c:v>16.221428571428572</c:v>
                </c:pt>
                <c:pt idx="229">
                  <c:v>17.284285714285716</c:v>
                </c:pt>
                <c:pt idx="230">
                  <c:v>17.817142857142859</c:v>
                </c:pt>
                <c:pt idx="231">
                  <c:v>18.525714285714283</c:v>
                </c:pt>
                <c:pt idx="232">
                  <c:v>18.525714285714287</c:v>
                </c:pt>
                <c:pt idx="233">
                  <c:v>18.348571428571429</c:v>
                </c:pt>
                <c:pt idx="234">
                  <c:v>19.145714285714288</c:v>
                </c:pt>
                <c:pt idx="235">
                  <c:v>18.348571428571429</c:v>
                </c:pt>
                <c:pt idx="236">
                  <c:v>19.05857142857143</c:v>
                </c:pt>
                <c:pt idx="237">
                  <c:v>19.235714285714288</c:v>
                </c:pt>
                <c:pt idx="238">
                  <c:v>19.768571428571427</c:v>
                </c:pt>
                <c:pt idx="239">
                  <c:v>17.375714285714288</c:v>
                </c:pt>
                <c:pt idx="240">
                  <c:v>18.172857142857143</c:v>
                </c:pt>
                <c:pt idx="241">
                  <c:v>18.705714285714286</c:v>
                </c:pt>
                <c:pt idx="242">
                  <c:v>19.68</c:v>
                </c:pt>
                <c:pt idx="243">
                  <c:v>17.995714285714286</c:v>
                </c:pt>
                <c:pt idx="244">
                  <c:v>17.73</c:v>
                </c:pt>
                <c:pt idx="245">
                  <c:v>17.995714285714286</c:v>
                </c:pt>
                <c:pt idx="246">
                  <c:v>16.665714285714284</c:v>
                </c:pt>
                <c:pt idx="247">
                  <c:v>19.32571428571428</c:v>
                </c:pt>
                <c:pt idx="248">
                  <c:v>17.73</c:v>
                </c:pt>
                <c:pt idx="249">
                  <c:v>17.375714285714285</c:v>
                </c:pt>
                <c:pt idx="250">
                  <c:v>16.842857142857145</c:v>
                </c:pt>
                <c:pt idx="251">
                  <c:v>15.955714285714288</c:v>
                </c:pt>
                <c:pt idx="252">
                  <c:v>16.132857142857141</c:v>
                </c:pt>
                <c:pt idx="253">
                  <c:v>18.082857142857144</c:v>
                </c:pt>
                <c:pt idx="254">
                  <c:v>14.271428571428572</c:v>
                </c:pt>
                <c:pt idx="255">
                  <c:v>14.44857142857143</c:v>
                </c:pt>
                <c:pt idx="256">
                  <c:v>14.182857142857143</c:v>
                </c:pt>
                <c:pt idx="257">
                  <c:v>13.385714285714284</c:v>
                </c:pt>
                <c:pt idx="258">
                  <c:v>13.917142857142855</c:v>
                </c:pt>
                <c:pt idx="259">
                  <c:v>12.764285714285714</c:v>
                </c:pt>
                <c:pt idx="260">
                  <c:v>12.321428571428569</c:v>
                </c:pt>
                <c:pt idx="261">
                  <c:v>12.054285714285713</c:v>
                </c:pt>
                <c:pt idx="262">
                  <c:v>11.788571428571426</c:v>
                </c:pt>
                <c:pt idx="263">
                  <c:v>11.08</c:v>
                </c:pt>
                <c:pt idx="264">
                  <c:v>11.877142857142859</c:v>
                </c:pt>
                <c:pt idx="265">
                  <c:v>11.611428571428572</c:v>
                </c:pt>
                <c:pt idx="266">
                  <c:v>11.345714285714283</c:v>
                </c:pt>
                <c:pt idx="267">
                  <c:v>11.079999999999998</c:v>
                </c:pt>
                <c:pt idx="268">
                  <c:v>11.079999999999998</c:v>
                </c:pt>
                <c:pt idx="269">
                  <c:v>9.8385714285714272</c:v>
                </c:pt>
                <c:pt idx="270">
                  <c:v>9.661428571428571</c:v>
                </c:pt>
                <c:pt idx="271">
                  <c:v>8.9528571428571428</c:v>
                </c:pt>
                <c:pt idx="272">
                  <c:v>8.0671428571428585</c:v>
                </c:pt>
                <c:pt idx="273">
                  <c:v>6.9157142857142855</c:v>
                </c:pt>
                <c:pt idx="274">
                  <c:v>6.4714285714285724</c:v>
                </c:pt>
                <c:pt idx="275">
                  <c:v>6.2057142857142855</c:v>
                </c:pt>
                <c:pt idx="276">
                  <c:v>7.3585714285714285</c:v>
                </c:pt>
                <c:pt idx="277">
                  <c:v>6.8257142857142856</c:v>
                </c:pt>
                <c:pt idx="278">
                  <c:v>6.0285714285714276</c:v>
                </c:pt>
                <c:pt idx="279">
                  <c:v>6.0285714285714276</c:v>
                </c:pt>
                <c:pt idx="280">
                  <c:v>6.8257142857142856</c:v>
                </c:pt>
                <c:pt idx="281">
                  <c:v>7.0042857142857144</c:v>
                </c:pt>
                <c:pt idx="282">
                  <c:v>7.3585714285714285</c:v>
                </c:pt>
                <c:pt idx="283">
                  <c:v>6.2057142857142864</c:v>
                </c:pt>
                <c:pt idx="284">
                  <c:v>6.6499999999999995</c:v>
                </c:pt>
                <c:pt idx="285">
                  <c:v>6.5614285714285714</c:v>
                </c:pt>
                <c:pt idx="286">
                  <c:v>5.9399999999999995</c:v>
                </c:pt>
                <c:pt idx="287">
                  <c:v>5.4085714285714284</c:v>
                </c:pt>
                <c:pt idx="288">
                  <c:v>4.8757142857142863</c:v>
                </c:pt>
                <c:pt idx="289">
                  <c:v>4.2557142857142862</c:v>
                </c:pt>
                <c:pt idx="290">
                  <c:v>4.2557142857142853</c:v>
                </c:pt>
                <c:pt idx="291">
                  <c:v>3.8114285714285714</c:v>
                </c:pt>
                <c:pt idx="292">
                  <c:v>3.19</c:v>
                </c:pt>
                <c:pt idx="293">
                  <c:v>3.0128571428571429</c:v>
                </c:pt>
                <c:pt idx="294">
                  <c:v>2.0371428571428569</c:v>
                </c:pt>
                <c:pt idx="295">
                  <c:v>2.2142857142857144</c:v>
                </c:pt>
                <c:pt idx="296">
                  <c:v>2.3028571428571429</c:v>
                </c:pt>
                <c:pt idx="297">
                  <c:v>2.3028571428571429</c:v>
                </c:pt>
                <c:pt idx="298">
                  <c:v>2.1257142857142859</c:v>
                </c:pt>
                <c:pt idx="299">
                  <c:v>1.9485714285714284</c:v>
                </c:pt>
                <c:pt idx="300">
                  <c:v>1.5942857142857143</c:v>
                </c:pt>
                <c:pt idx="301">
                  <c:v>1.5942857142857143</c:v>
                </c:pt>
                <c:pt idx="302">
                  <c:v>1.0628571428571429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67-F140-A504-44A865B23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775695"/>
        <c:axId val="927777343"/>
      </c:lineChart>
      <c:dateAx>
        <c:axId val="927775695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777343"/>
        <c:crosses val="autoZero"/>
        <c:auto val="1"/>
        <c:lblOffset val="100"/>
        <c:baseTimeUnit val="days"/>
      </c:dateAx>
      <c:valAx>
        <c:axId val="92777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Number of New Cases per 100, 000 People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77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Tufts University and Middlesex county new cases 7-day Average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Bars</c:v>
          </c:tx>
          <c:spPr>
            <a:solidFill>
              <a:schemeClr val="bg2">
                <a:lumMod val="85000"/>
                <a:alpha val="82000"/>
              </a:schemeClr>
            </a:solidFill>
            <a:ln>
              <a:noFill/>
            </a:ln>
            <a:effectLst/>
          </c:spPr>
          <c:invertIfNegative val="0"/>
          <c:val>
            <c:numRef>
              <c:f>Tufts!$D$25:$D$314</c:f>
              <c:numCache>
                <c:formatCode>General</c:formatCode>
                <c:ptCount val="2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97-CE45-807B-67E9E4863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12712623"/>
        <c:axId val="1111687391"/>
      </c:barChart>
      <c:lineChart>
        <c:grouping val="standard"/>
        <c:varyColors val="0"/>
        <c:ser>
          <c:idx val="0"/>
          <c:order val="0"/>
          <c:tx>
            <c:v>Tufts University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Tufts!$A$25:$A$314</c:f>
              <c:numCache>
                <c:formatCode>m/d/yy</c:formatCode>
                <c:ptCount val="290"/>
                <c:pt idx="0">
                  <c:v>44058</c:v>
                </c:pt>
                <c:pt idx="1">
                  <c:v>44059</c:v>
                </c:pt>
                <c:pt idx="2">
                  <c:v>44060</c:v>
                </c:pt>
                <c:pt idx="3">
                  <c:v>44061</c:v>
                </c:pt>
                <c:pt idx="4">
                  <c:v>44062</c:v>
                </c:pt>
                <c:pt idx="5">
                  <c:v>44063</c:v>
                </c:pt>
                <c:pt idx="6">
                  <c:v>44064</c:v>
                </c:pt>
                <c:pt idx="7">
                  <c:v>44065</c:v>
                </c:pt>
                <c:pt idx="8">
                  <c:v>44066</c:v>
                </c:pt>
                <c:pt idx="9">
                  <c:v>44067</c:v>
                </c:pt>
                <c:pt idx="10">
                  <c:v>44068</c:v>
                </c:pt>
                <c:pt idx="11">
                  <c:v>44069</c:v>
                </c:pt>
                <c:pt idx="12">
                  <c:v>44070</c:v>
                </c:pt>
                <c:pt idx="13">
                  <c:v>44071</c:v>
                </c:pt>
                <c:pt idx="14">
                  <c:v>44072</c:v>
                </c:pt>
                <c:pt idx="15">
                  <c:v>44073</c:v>
                </c:pt>
                <c:pt idx="16">
                  <c:v>44074</c:v>
                </c:pt>
                <c:pt idx="17">
                  <c:v>44075</c:v>
                </c:pt>
                <c:pt idx="18">
                  <c:v>44076</c:v>
                </c:pt>
                <c:pt idx="19">
                  <c:v>44077</c:v>
                </c:pt>
                <c:pt idx="20">
                  <c:v>44078</c:v>
                </c:pt>
                <c:pt idx="21">
                  <c:v>44079</c:v>
                </c:pt>
                <c:pt idx="22">
                  <c:v>44080</c:v>
                </c:pt>
                <c:pt idx="23">
                  <c:v>44081</c:v>
                </c:pt>
                <c:pt idx="24">
                  <c:v>44082</c:v>
                </c:pt>
                <c:pt idx="25">
                  <c:v>44083</c:v>
                </c:pt>
                <c:pt idx="26">
                  <c:v>44084</c:v>
                </c:pt>
                <c:pt idx="27">
                  <c:v>44085</c:v>
                </c:pt>
                <c:pt idx="28">
                  <c:v>44086</c:v>
                </c:pt>
                <c:pt idx="29">
                  <c:v>44087</c:v>
                </c:pt>
                <c:pt idx="30">
                  <c:v>44088</c:v>
                </c:pt>
                <c:pt idx="31">
                  <c:v>44089</c:v>
                </c:pt>
                <c:pt idx="32">
                  <c:v>44090</c:v>
                </c:pt>
                <c:pt idx="33">
                  <c:v>44091</c:v>
                </c:pt>
                <c:pt idx="34">
                  <c:v>44092</c:v>
                </c:pt>
                <c:pt idx="35">
                  <c:v>44093</c:v>
                </c:pt>
                <c:pt idx="36">
                  <c:v>44094</c:v>
                </c:pt>
                <c:pt idx="37">
                  <c:v>44095</c:v>
                </c:pt>
                <c:pt idx="38">
                  <c:v>44096</c:v>
                </c:pt>
                <c:pt idx="39">
                  <c:v>44097</c:v>
                </c:pt>
                <c:pt idx="40">
                  <c:v>44098</c:v>
                </c:pt>
                <c:pt idx="41">
                  <c:v>44099</c:v>
                </c:pt>
                <c:pt idx="42">
                  <c:v>44100</c:v>
                </c:pt>
                <c:pt idx="43">
                  <c:v>44101</c:v>
                </c:pt>
                <c:pt idx="44">
                  <c:v>44102</c:v>
                </c:pt>
                <c:pt idx="45">
                  <c:v>44103</c:v>
                </c:pt>
                <c:pt idx="46">
                  <c:v>44104</c:v>
                </c:pt>
                <c:pt idx="47">
                  <c:v>44105</c:v>
                </c:pt>
                <c:pt idx="48">
                  <c:v>44106</c:v>
                </c:pt>
                <c:pt idx="49">
                  <c:v>44107</c:v>
                </c:pt>
                <c:pt idx="50">
                  <c:v>44108</c:v>
                </c:pt>
                <c:pt idx="51">
                  <c:v>44109</c:v>
                </c:pt>
                <c:pt idx="52">
                  <c:v>44110</c:v>
                </c:pt>
                <c:pt idx="53">
                  <c:v>44111</c:v>
                </c:pt>
                <c:pt idx="54">
                  <c:v>44112</c:v>
                </c:pt>
                <c:pt idx="55">
                  <c:v>44113</c:v>
                </c:pt>
                <c:pt idx="56">
                  <c:v>44114</c:v>
                </c:pt>
                <c:pt idx="57">
                  <c:v>44115</c:v>
                </c:pt>
                <c:pt idx="58">
                  <c:v>44116</c:v>
                </c:pt>
                <c:pt idx="59">
                  <c:v>44117</c:v>
                </c:pt>
                <c:pt idx="60">
                  <c:v>44118</c:v>
                </c:pt>
                <c:pt idx="61">
                  <c:v>44119</c:v>
                </c:pt>
                <c:pt idx="62">
                  <c:v>44120</c:v>
                </c:pt>
                <c:pt idx="63">
                  <c:v>44121</c:v>
                </c:pt>
                <c:pt idx="64">
                  <c:v>44122</c:v>
                </c:pt>
                <c:pt idx="65">
                  <c:v>44123</c:v>
                </c:pt>
                <c:pt idx="66">
                  <c:v>44124</c:v>
                </c:pt>
                <c:pt idx="67">
                  <c:v>44125</c:v>
                </c:pt>
                <c:pt idx="68">
                  <c:v>44126</c:v>
                </c:pt>
                <c:pt idx="69">
                  <c:v>44127</c:v>
                </c:pt>
                <c:pt idx="70">
                  <c:v>44128</c:v>
                </c:pt>
                <c:pt idx="71">
                  <c:v>44129</c:v>
                </c:pt>
                <c:pt idx="72">
                  <c:v>44130</c:v>
                </c:pt>
                <c:pt idx="73">
                  <c:v>44131</c:v>
                </c:pt>
                <c:pt idx="74">
                  <c:v>44132</c:v>
                </c:pt>
                <c:pt idx="75">
                  <c:v>44133</c:v>
                </c:pt>
                <c:pt idx="76">
                  <c:v>44134</c:v>
                </c:pt>
                <c:pt idx="77">
                  <c:v>44135</c:v>
                </c:pt>
                <c:pt idx="78">
                  <c:v>44136</c:v>
                </c:pt>
                <c:pt idx="79">
                  <c:v>44137</c:v>
                </c:pt>
                <c:pt idx="80">
                  <c:v>44138</c:v>
                </c:pt>
                <c:pt idx="81">
                  <c:v>44139</c:v>
                </c:pt>
                <c:pt idx="82">
                  <c:v>44140</c:v>
                </c:pt>
                <c:pt idx="83">
                  <c:v>44141</c:v>
                </c:pt>
                <c:pt idx="84">
                  <c:v>44142</c:v>
                </c:pt>
                <c:pt idx="85">
                  <c:v>44143</c:v>
                </c:pt>
                <c:pt idx="86">
                  <c:v>44144</c:v>
                </c:pt>
                <c:pt idx="87">
                  <c:v>44145</c:v>
                </c:pt>
                <c:pt idx="88">
                  <c:v>44146</c:v>
                </c:pt>
                <c:pt idx="89">
                  <c:v>44147</c:v>
                </c:pt>
                <c:pt idx="90">
                  <c:v>44148</c:v>
                </c:pt>
                <c:pt idx="91">
                  <c:v>44149</c:v>
                </c:pt>
                <c:pt idx="92">
                  <c:v>44150</c:v>
                </c:pt>
                <c:pt idx="93">
                  <c:v>44151</c:v>
                </c:pt>
                <c:pt idx="94">
                  <c:v>44152</c:v>
                </c:pt>
                <c:pt idx="95">
                  <c:v>44153</c:v>
                </c:pt>
                <c:pt idx="96">
                  <c:v>44154</c:v>
                </c:pt>
                <c:pt idx="97">
                  <c:v>44155</c:v>
                </c:pt>
                <c:pt idx="98">
                  <c:v>44156</c:v>
                </c:pt>
                <c:pt idx="99">
                  <c:v>44157</c:v>
                </c:pt>
                <c:pt idx="100">
                  <c:v>44158</c:v>
                </c:pt>
                <c:pt idx="101">
                  <c:v>44159</c:v>
                </c:pt>
                <c:pt idx="102">
                  <c:v>44160</c:v>
                </c:pt>
                <c:pt idx="103">
                  <c:v>44161</c:v>
                </c:pt>
                <c:pt idx="104">
                  <c:v>44162</c:v>
                </c:pt>
                <c:pt idx="105">
                  <c:v>44163</c:v>
                </c:pt>
                <c:pt idx="106">
                  <c:v>44164</c:v>
                </c:pt>
                <c:pt idx="107">
                  <c:v>44165</c:v>
                </c:pt>
                <c:pt idx="108">
                  <c:v>44166</c:v>
                </c:pt>
                <c:pt idx="109">
                  <c:v>44167</c:v>
                </c:pt>
                <c:pt idx="110">
                  <c:v>44168</c:v>
                </c:pt>
                <c:pt idx="111">
                  <c:v>44169</c:v>
                </c:pt>
                <c:pt idx="112">
                  <c:v>44170</c:v>
                </c:pt>
                <c:pt idx="113">
                  <c:v>44171</c:v>
                </c:pt>
                <c:pt idx="114">
                  <c:v>44172</c:v>
                </c:pt>
                <c:pt idx="115">
                  <c:v>44173</c:v>
                </c:pt>
                <c:pt idx="116">
                  <c:v>44174</c:v>
                </c:pt>
                <c:pt idx="117">
                  <c:v>44175</c:v>
                </c:pt>
                <c:pt idx="118">
                  <c:v>44176</c:v>
                </c:pt>
                <c:pt idx="119">
                  <c:v>44177</c:v>
                </c:pt>
                <c:pt idx="120">
                  <c:v>44178</c:v>
                </c:pt>
                <c:pt idx="121">
                  <c:v>44179</c:v>
                </c:pt>
                <c:pt idx="122">
                  <c:v>44180</c:v>
                </c:pt>
                <c:pt idx="123">
                  <c:v>44181</c:v>
                </c:pt>
                <c:pt idx="124">
                  <c:v>44182</c:v>
                </c:pt>
                <c:pt idx="125">
                  <c:v>44183</c:v>
                </c:pt>
                <c:pt idx="126">
                  <c:v>44184</c:v>
                </c:pt>
                <c:pt idx="127">
                  <c:v>44185</c:v>
                </c:pt>
                <c:pt idx="128">
                  <c:v>44186</c:v>
                </c:pt>
                <c:pt idx="129">
                  <c:v>44187</c:v>
                </c:pt>
                <c:pt idx="130">
                  <c:v>44188</c:v>
                </c:pt>
                <c:pt idx="131">
                  <c:v>44189</c:v>
                </c:pt>
                <c:pt idx="132">
                  <c:v>44190</c:v>
                </c:pt>
                <c:pt idx="133">
                  <c:v>44191</c:v>
                </c:pt>
                <c:pt idx="134">
                  <c:v>44192</c:v>
                </c:pt>
                <c:pt idx="135">
                  <c:v>44193</c:v>
                </c:pt>
                <c:pt idx="136">
                  <c:v>44194</c:v>
                </c:pt>
                <c:pt idx="137">
                  <c:v>44195</c:v>
                </c:pt>
                <c:pt idx="138">
                  <c:v>44196</c:v>
                </c:pt>
                <c:pt idx="139">
                  <c:v>44197</c:v>
                </c:pt>
                <c:pt idx="140">
                  <c:v>44198</c:v>
                </c:pt>
                <c:pt idx="141">
                  <c:v>44199</c:v>
                </c:pt>
                <c:pt idx="142">
                  <c:v>44200</c:v>
                </c:pt>
                <c:pt idx="143">
                  <c:v>44201</c:v>
                </c:pt>
                <c:pt idx="144">
                  <c:v>44202</c:v>
                </c:pt>
                <c:pt idx="145">
                  <c:v>44203</c:v>
                </c:pt>
                <c:pt idx="146">
                  <c:v>44204</c:v>
                </c:pt>
                <c:pt idx="147">
                  <c:v>44205</c:v>
                </c:pt>
                <c:pt idx="148">
                  <c:v>44206</c:v>
                </c:pt>
                <c:pt idx="149">
                  <c:v>44207</c:v>
                </c:pt>
                <c:pt idx="150">
                  <c:v>44208</c:v>
                </c:pt>
                <c:pt idx="151">
                  <c:v>44209</c:v>
                </c:pt>
                <c:pt idx="152">
                  <c:v>44210</c:v>
                </c:pt>
                <c:pt idx="153">
                  <c:v>44211</c:v>
                </c:pt>
                <c:pt idx="154">
                  <c:v>44212</c:v>
                </c:pt>
                <c:pt idx="155">
                  <c:v>44213</c:v>
                </c:pt>
                <c:pt idx="156">
                  <c:v>44214</c:v>
                </c:pt>
                <c:pt idx="157">
                  <c:v>44215</c:v>
                </c:pt>
                <c:pt idx="158">
                  <c:v>44216</c:v>
                </c:pt>
                <c:pt idx="159">
                  <c:v>44217</c:v>
                </c:pt>
                <c:pt idx="160">
                  <c:v>44218</c:v>
                </c:pt>
                <c:pt idx="161">
                  <c:v>44219</c:v>
                </c:pt>
                <c:pt idx="162">
                  <c:v>44220</c:v>
                </c:pt>
                <c:pt idx="163">
                  <c:v>44221</c:v>
                </c:pt>
                <c:pt idx="164">
                  <c:v>44222</c:v>
                </c:pt>
                <c:pt idx="165">
                  <c:v>44223</c:v>
                </c:pt>
                <c:pt idx="166">
                  <c:v>44224</c:v>
                </c:pt>
                <c:pt idx="167">
                  <c:v>44225</c:v>
                </c:pt>
                <c:pt idx="168">
                  <c:v>44226</c:v>
                </c:pt>
                <c:pt idx="169">
                  <c:v>44227</c:v>
                </c:pt>
                <c:pt idx="170">
                  <c:v>44228</c:v>
                </c:pt>
                <c:pt idx="171">
                  <c:v>44229</c:v>
                </c:pt>
                <c:pt idx="172">
                  <c:v>44230</c:v>
                </c:pt>
                <c:pt idx="173">
                  <c:v>44231</c:v>
                </c:pt>
                <c:pt idx="174">
                  <c:v>44232</c:v>
                </c:pt>
                <c:pt idx="175">
                  <c:v>44233</c:v>
                </c:pt>
                <c:pt idx="176">
                  <c:v>44234</c:v>
                </c:pt>
                <c:pt idx="177">
                  <c:v>44235</c:v>
                </c:pt>
                <c:pt idx="178">
                  <c:v>44236</c:v>
                </c:pt>
                <c:pt idx="179">
                  <c:v>44237</c:v>
                </c:pt>
                <c:pt idx="180">
                  <c:v>44238</c:v>
                </c:pt>
                <c:pt idx="181">
                  <c:v>44239</c:v>
                </c:pt>
                <c:pt idx="182">
                  <c:v>44240</c:v>
                </c:pt>
                <c:pt idx="183">
                  <c:v>44241</c:v>
                </c:pt>
                <c:pt idx="184">
                  <c:v>44242</c:v>
                </c:pt>
                <c:pt idx="185">
                  <c:v>44243</c:v>
                </c:pt>
                <c:pt idx="186">
                  <c:v>44244</c:v>
                </c:pt>
                <c:pt idx="187">
                  <c:v>44245</c:v>
                </c:pt>
                <c:pt idx="188">
                  <c:v>44246</c:v>
                </c:pt>
                <c:pt idx="189">
                  <c:v>44247</c:v>
                </c:pt>
                <c:pt idx="190">
                  <c:v>44248</c:v>
                </c:pt>
                <c:pt idx="191">
                  <c:v>44249</c:v>
                </c:pt>
                <c:pt idx="192">
                  <c:v>44250</c:v>
                </c:pt>
                <c:pt idx="193">
                  <c:v>44251</c:v>
                </c:pt>
                <c:pt idx="194">
                  <c:v>44252</c:v>
                </c:pt>
                <c:pt idx="195">
                  <c:v>44253</c:v>
                </c:pt>
                <c:pt idx="196">
                  <c:v>44254</c:v>
                </c:pt>
                <c:pt idx="197">
                  <c:v>44255</c:v>
                </c:pt>
                <c:pt idx="198">
                  <c:v>44256</c:v>
                </c:pt>
                <c:pt idx="199">
                  <c:v>44257</c:v>
                </c:pt>
                <c:pt idx="200">
                  <c:v>44258</c:v>
                </c:pt>
                <c:pt idx="201">
                  <c:v>44259</c:v>
                </c:pt>
                <c:pt idx="202">
                  <c:v>44260</c:v>
                </c:pt>
                <c:pt idx="203">
                  <c:v>44261</c:v>
                </c:pt>
                <c:pt idx="204">
                  <c:v>44262</c:v>
                </c:pt>
                <c:pt idx="205">
                  <c:v>44263</c:v>
                </c:pt>
                <c:pt idx="206">
                  <c:v>44264</c:v>
                </c:pt>
                <c:pt idx="207">
                  <c:v>44265</c:v>
                </c:pt>
                <c:pt idx="208">
                  <c:v>44266</c:v>
                </c:pt>
                <c:pt idx="209">
                  <c:v>44267</c:v>
                </c:pt>
                <c:pt idx="210">
                  <c:v>44268</c:v>
                </c:pt>
                <c:pt idx="211">
                  <c:v>44269</c:v>
                </c:pt>
                <c:pt idx="212">
                  <c:v>44270</c:v>
                </c:pt>
                <c:pt idx="213">
                  <c:v>44271</c:v>
                </c:pt>
                <c:pt idx="214">
                  <c:v>44272</c:v>
                </c:pt>
                <c:pt idx="215">
                  <c:v>44273</c:v>
                </c:pt>
                <c:pt idx="216">
                  <c:v>44274</c:v>
                </c:pt>
                <c:pt idx="217">
                  <c:v>44275</c:v>
                </c:pt>
                <c:pt idx="218">
                  <c:v>44276</c:v>
                </c:pt>
                <c:pt idx="219">
                  <c:v>44277</c:v>
                </c:pt>
                <c:pt idx="220">
                  <c:v>44278</c:v>
                </c:pt>
                <c:pt idx="221">
                  <c:v>44279</c:v>
                </c:pt>
                <c:pt idx="222">
                  <c:v>44280</c:v>
                </c:pt>
                <c:pt idx="223">
                  <c:v>44281</c:v>
                </c:pt>
                <c:pt idx="224">
                  <c:v>44282</c:v>
                </c:pt>
                <c:pt idx="225">
                  <c:v>44283</c:v>
                </c:pt>
                <c:pt idx="226">
                  <c:v>44284</c:v>
                </c:pt>
                <c:pt idx="227">
                  <c:v>44285</c:v>
                </c:pt>
                <c:pt idx="228">
                  <c:v>44286</c:v>
                </c:pt>
                <c:pt idx="229">
                  <c:v>44287</c:v>
                </c:pt>
                <c:pt idx="230">
                  <c:v>44288</c:v>
                </c:pt>
                <c:pt idx="231">
                  <c:v>44289</c:v>
                </c:pt>
                <c:pt idx="232">
                  <c:v>44290</c:v>
                </c:pt>
                <c:pt idx="233">
                  <c:v>44291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44296</c:v>
                </c:pt>
                <c:pt idx="239">
                  <c:v>44297</c:v>
                </c:pt>
                <c:pt idx="240">
                  <c:v>44298</c:v>
                </c:pt>
                <c:pt idx="241">
                  <c:v>44299</c:v>
                </c:pt>
                <c:pt idx="242">
                  <c:v>44300</c:v>
                </c:pt>
                <c:pt idx="243">
                  <c:v>44301</c:v>
                </c:pt>
                <c:pt idx="244">
                  <c:v>44302</c:v>
                </c:pt>
                <c:pt idx="245">
                  <c:v>44303</c:v>
                </c:pt>
                <c:pt idx="246">
                  <c:v>44304</c:v>
                </c:pt>
                <c:pt idx="247">
                  <c:v>44305</c:v>
                </c:pt>
                <c:pt idx="248">
                  <c:v>44306</c:v>
                </c:pt>
                <c:pt idx="249">
                  <c:v>44307</c:v>
                </c:pt>
                <c:pt idx="250">
                  <c:v>44308</c:v>
                </c:pt>
                <c:pt idx="251">
                  <c:v>44309</c:v>
                </c:pt>
                <c:pt idx="252">
                  <c:v>44310</c:v>
                </c:pt>
                <c:pt idx="253">
                  <c:v>44311</c:v>
                </c:pt>
                <c:pt idx="254">
                  <c:v>44312</c:v>
                </c:pt>
                <c:pt idx="255">
                  <c:v>44313</c:v>
                </c:pt>
                <c:pt idx="256">
                  <c:v>44314</c:v>
                </c:pt>
                <c:pt idx="257">
                  <c:v>44315</c:v>
                </c:pt>
                <c:pt idx="258">
                  <c:v>44316</c:v>
                </c:pt>
                <c:pt idx="259">
                  <c:v>44317</c:v>
                </c:pt>
                <c:pt idx="260">
                  <c:v>44318</c:v>
                </c:pt>
                <c:pt idx="261">
                  <c:v>44319</c:v>
                </c:pt>
                <c:pt idx="262">
                  <c:v>44320</c:v>
                </c:pt>
                <c:pt idx="263">
                  <c:v>44321</c:v>
                </c:pt>
                <c:pt idx="264">
                  <c:v>44322</c:v>
                </c:pt>
                <c:pt idx="265">
                  <c:v>44323</c:v>
                </c:pt>
                <c:pt idx="266">
                  <c:v>44324</c:v>
                </c:pt>
                <c:pt idx="267">
                  <c:v>44325</c:v>
                </c:pt>
                <c:pt idx="268">
                  <c:v>44326</c:v>
                </c:pt>
                <c:pt idx="269">
                  <c:v>44327</c:v>
                </c:pt>
                <c:pt idx="270">
                  <c:v>44328</c:v>
                </c:pt>
                <c:pt idx="271">
                  <c:v>44329</c:v>
                </c:pt>
                <c:pt idx="272">
                  <c:v>44330</c:v>
                </c:pt>
                <c:pt idx="273">
                  <c:v>44331</c:v>
                </c:pt>
                <c:pt idx="274">
                  <c:v>44332</c:v>
                </c:pt>
                <c:pt idx="275">
                  <c:v>44333</c:v>
                </c:pt>
                <c:pt idx="276">
                  <c:v>44334</c:v>
                </c:pt>
                <c:pt idx="277">
                  <c:v>44335</c:v>
                </c:pt>
                <c:pt idx="278">
                  <c:v>44336</c:v>
                </c:pt>
                <c:pt idx="279">
                  <c:v>44337</c:v>
                </c:pt>
                <c:pt idx="280">
                  <c:v>44338</c:v>
                </c:pt>
                <c:pt idx="281">
                  <c:v>44339</c:v>
                </c:pt>
                <c:pt idx="282">
                  <c:v>44340</c:v>
                </c:pt>
                <c:pt idx="283">
                  <c:v>44341</c:v>
                </c:pt>
                <c:pt idx="284">
                  <c:v>44342</c:v>
                </c:pt>
                <c:pt idx="285">
                  <c:v>44343</c:v>
                </c:pt>
                <c:pt idx="286">
                  <c:v>44344</c:v>
                </c:pt>
                <c:pt idx="287">
                  <c:v>44345</c:v>
                </c:pt>
                <c:pt idx="288">
                  <c:v>44346</c:v>
                </c:pt>
                <c:pt idx="289">
                  <c:v>44347</c:v>
                </c:pt>
              </c:numCache>
            </c:numRef>
          </c:cat>
          <c:val>
            <c:numRef>
              <c:f>Tufts!$H$25:$H$314</c:f>
              <c:numCache>
                <c:formatCode>General</c:formatCode>
                <c:ptCount val="2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4.2896362388469456</c:v>
                </c:pt>
                <c:pt idx="8">
                  <c:v>3.813009990086174</c:v>
                </c:pt>
                <c:pt idx="9">
                  <c:v>3.813009990086174</c:v>
                </c:pt>
                <c:pt idx="10">
                  <c:v>5.7195149851292602</c:v>
                </c:pt>
                <c:pt idx="11">
                  <c:v>5.7195149851292602</c:v>
                </c:pt>
                <c:pt idx="12">
                  <c:v>5.7195149851292602</c:v>
                </c:pt>
                <c:pt idx="13">
                  <c:v>7.353662123737621</c:v>
                </c:pt>
                <c:pt idx="14">
                  <c:v>4.9024414158250806</c:v>
                </c:pt>
                <c:pt idx="15">
                  <c:v>9.8048828316501613</c:v>
                </c:pt>
                <c:pt idx="16">
                  <c:v>12.256103539562703</c:v>
                </c:pt>
                <c:pt idx="17">
                  <c:v>14.707324247475242</c:v>
                </c:pt>
                <c:pt idx="18">
                  <c:v>14.707324247475242</c:v>
                </c:pt>
                <c:pt idx="19">
                  <c:v>17.158544955387782</c:v>
                </c:pt>
                <c:pt idx="20">
                  <c:v>26.963427787037944</c:v>
                </c:pt>
                <c:pt idx="21">
                  <c:v>26.963427787037944</c:v>
                </c:pt>
                <c:pt idx="22">
                  <c:v>29.414648494950484</c:v>
                </c:pt>
                <c:pt idx="23">
                  <c:v>26.963427787037944</c:v>
                </c:pt>
                <c:pt idx="24">
                  <c:v>22.060986371212866</c:v>
                </c:pt>
                <c:pt idx="25">
                  <c:v>36.768310618688105</c:v>
                </c:pt>
                <c:pt idx="26">
                  <c:v>34.317089910775564</c:v>
                </c:pt>
                <c:pt idx="27">
                  <c:v>26.963427787037944</c:v>
                </c:pt>
                <c:pt idx="28">
                  <c:v>24.512207079125407</c:v>
                </c:pt>
                <c:pt idx="29">
                  <c:v>19.609765663300323</c:v>
                </c:pt>
                <c:pt idx="30">
                  <c:v>19.609765663300323</c:v>
                </c:pt>
                <c:pt idx="31">
                  <c:v>22.060986371212866</c:v>
                </c:pt>
                <c:pt idx="32">
                  <c:v>9.8048828316501613</c:v>
                </c:pt>
                <c:pt idx="33">
                  <c:v>9.8048828316501613</c:v>
                </c:pt>
                <c:pt idx="34">
                  <c:v>7.353662123737621</c:v>
                </c:pt>
                <c:pt idx="35">
                  <c:v>7.353662123737621</c:v>
                </c:pt>
                <c:pt idx="36">
                  <c:v>7.353662123737621</c:v>
                </c:pt>
                <c:pt idx="37">
                  <c:v>7.353662123737621</c:v>
                </c:pt>
                <c:pt idx="38">
                  <c:v>7.353662123737621</c:v>
                </c:pt>
                <c:pt idx="39">
                  <c:v>4.9024414158250806</c:v>
                </c:pt>
                <c:pt idx="40">
                  <c:v>4.9024414158250806</c:v>
                </c:pt>
                <c:pt idx="41">
                  <c:v>4.9024414158250806</c:v>
                </c:pt>
                <c:pt idx="42">
                  <c:v>7.353662123737621</c:v>
                </c:pt>
                <c:pt idx="43">
                  <c:v>4.9024414158250806</c:v>
                </c:pt>
                <c:pt idx="44">
                  <c:v>4.9024414158250806</c:v>
                </c:pt>
                <c:pt idx="45">
                  <c:v>7.353662123737621</c:v>
                </c:pt>
                <c:pt idx="46">
                  <c:v>7.353662123737621</c:v>
                </c:pt>
                <c:pt idx="47">
                  <c:v>7.353662123737621</c:v>
                </c:pt>
                <c:pt idx="48">
                  <c:v>9.8048828316501613</c:v>
                </c:pt>
                <c:pt idx="49">
                  <c:v>9.8048828316501613</c:v>
                </c:pt>
                <c:pt idx="50">
                  <c:v>12.256103539562703</c:v>
                </c:pt>
                <c:pt idx="51">
                  <c:v>12.256103539562703</c:v>
                </c:pt>
                <c:pt idx="52">
                  <c:v>7.353662123737621</c:v>
                </c:pt>
                <c:pt idx="53">
                  <c:v>9.8048828316501613</c:v>
                </c:pt>
                <c:pt idx="54">
                  <c:v>9.8048828316501613</c:v>
                </c:pt>
                <c:pt idx="55">
                  <c:v>7.353662123737621</c:v>
                </c:pt>
                <c:pt idx="56">
                  <c:v>4.9024414158250806</c:v>
                </c:pt>
                <c:pt idx="57">
                  <c:v>4.9024414158250806</c:v>
                </c:pt>
                <c:pt idx="58">
                  <c:v>4.9024414158250806</c:v>
                </c:pt>
                <c:pt idx="59">
                  <c:v>4.9024414158250806</c:v>
                </c:pt>
                <c:pt idx="60">
                  <c:v>2.4512207079125403</c:v>
                </c:pt>
                <c:pt idx="61">
                  <c:v>4.9024414158250806</c:v>
                </c:pt>
                <c:pt idx="62">
                  <c:v>9.8048828316501613</c:v>
                </c:pt>
                <c:pt idx="63">
                  <c:v>12.256103539562703</c:v>
                </c:pt>
                <c:pt idx="64">
                  <c:v>9.8048828316501613</c:v>
                </c:pt>
                <c:pt idx="65">
                  <c:v>9.8048828316501613</c:v>
                </c:pt>
                <c:pt idx="66">
                  <c:v>9.8048828316501613</c:v>
                </c:pt>
                <c:pt idx="67">
                  <c:v>12.256103539562703</c:v>
                </c:pt>
                <c:pt idx="68">
                  <c:v>9.8048828316501613</c:v>
                </c:pt>
                <c:pt idx="69">
                  <c:v>4.9024414158250806</c:v>
                </c:pt>
                <c:pt idx="70">
                  <c:v>2.4512207079125403</c:v>
                </c:pt>
                <c:pt idx="71">
                  <c:v>4.9024414158250806</c:v>
                </c:pt>
                <c:pt idx="72">
                  <c:v>4.9024414158250806</c:v>
                </c:pt>
                <c:pt idx="73">
                  <c:v>4.9024414158250806</c:v>
                </c:pt>
                <c:pt idx="74">
                  <c:v>12.256103539562703</c:v>
                </c:pt>
                <c:pt idx="75">
                  <c:v>17.158544955387782</c:v>
                </c:pt>
                <c:pt idx="76">
                  <c:v>26.963427787037944</c:v>
                </c:pt>
                <c:pt idx="77">
                  <c:v>26.963427787037944</c:v>
                </c:pt>
                <c:pt idx="78">
                  <c:v>26.963427787037944</c:v>
                </c:pt>
                <c:pt idx="79">
                  <c:v>31.865869202863024</c:v>
                </c:pt>
                <c:pt idx="80">
                  <c:v>34.317089910775564</c:v>
                </c:pt>
                <c:pt idx="81">
                  <c:v>29.414648494950484</c:v>
                </c:pt>
                <c:pt idx="82">
                  <c:v>24.512207079125407</c:v>
                </c:pt>
                <c:pt idx="83">
                  <c:v>19.609765663300323</c:v>
                </c:pt>
                <c:pt idx="84">
                  <c:v>19.609765663300323</c:v>
                </c:pt>
                <c:pt idx="85">
                  <c:v>22.060986371212866</c:v>
                </c:pt>
                <c:pt idx="86">
                  <c:v>17.158544955387782</c:v>
                </c:pt>
                <c:pt idx="87">
                  <c:v>14.707324247475242</c:v>
                </c:pt>
                <c:pt idx="88">
                  <c:v>9.8048828316501613</c:v>
                </c:pt>
                <c:pt idx="89">
                  <c:v>26.963427787037944</c:v>
                </c:pt>
                <c:pt idx="90">
                  <c:v>22.060986371212866</c:v>
                </c:pt>
                <c:pt idx="91">
                  <c:v>29.414648494950484</c:v>
                </c:pt>
                <c:pt idx="92">
                  <c:v>39.219531326600645</c:v>
                </c:pt>
                <c:pt idx="93">
                  <c:v>51.475634866163347</c:v>
                </c:pt>
                <c:pt idx="94">
                  <c:v>83.341504069026371</c:v>
                </c:pt>
                <c:pt idx="95">
                  <c:v>137.26835964310226</c:v>
                </c:pt>
                <c:pt idx="96">
                  <c:v>139.7195803510148</c:v>
                </c:pt>
                <c:pt idx="97">
                  <c:v>151.97568389057753</c:v>
                </c:pt>
                <c:pt idx="98">
                  <c:v>166.68300813805274</c:v>
                </c:pt>
                <c:pt idx="99">
                  <c:v>151.97568389057753</c:v>
                </c:pt>
                <c:pt idx="100">
                  <c:v>159.32934601431515</c:v>
                </c:pt>
                <c:pt idx="101">
                  <c:v>127.4634768114521</c:v>
                </c:pt>
                <c:pt idx="102">
                  <c:v>78.43906265320129</c:v>
                </c:pt>
                <c:pt idx="103">
                  <c:v>58.829296989900968</c:v>
                </c:pt>
                <c:pt idx="104">
                  <c:v>73.53662123737621</c:v>
                </c:pt>
                <c:pt idx="105">
                  <c:v>51.475634866163347</c:v>
                </c:pt>
                <c:pt idx="106">
                  <c:v>53.926855574075887</c:v>
                </c:pt>
                <c:pt idx="107">
                  <c:v>39.219531326600645</c:v>
                </c:pt>
                <c:pt idx="108">
                  <c:v>39.219531326600645</c:v>
                </c:pt>
                <c:pt idx="109">
                  <c:v>66.182959113638603</c:v>
                </c:pt>
                <c:pt idx="110">
                  <c:v>75.987841945288764</c:v>
                </c:pt>
                <c:pt idx="111">
                  <c:v>66.182959113638603</c:v>
                </c:pt>
                <c:pt idx="112">
                  <c:v>80.890283361113831</c:v>
                </c:pt>
                <c:pt idx="113">
                  <c:v>85.792724776938911</c:v>
                </c:pt>
                <c:pt idx="114">
                  <c:v>83.341504069026371</c:v>
                </c:pt>
                <c:pt idx="115">
                  <c:v>88.243945484851466</c:v>
                </c:pt>
                <c:pt idx="116">
                  <c:v>78.43906265320129</c:v>
                </c:pt>
                <c:pt idx="117">
                  <c:v>80.890283361113831</c:v>
                </c:pt>
                <c:pt idx="118">
                  <c:v>71.085400529463683</c:v>
                </c:pt>
                <c:pt idx="119">
                  <c:v>73.53662123737621</c:v>
                </c:pt>
                <c:pt idx="120">
                  <c:v>71.085400529463683</c:v>
                </c:pt>
                <c:pt idx="121">
                  <c:v>80.890283361113831</c:v>
                </c:pt>
                <c:pt idx="122">
                  <c:v>78.43906265320129</c:v>
                </c:pt>
                <c:pt idx="123">
                  <c:v>66.182959113638603</c:v>
                </c:pt>
                <c:pt idx="124">
                  <c:v>68.634179821551129</c:v>
                </c:pt>
                <c:pt idx="125">
                  <c:v>66.182959113638603</c:v>
                </c:pt>
                <c:pt idx="126">
                  <c:v>49.024414158250814</c:v>
                </c:pt>
                <c:pt idx="127">
                  <c:v>53.926855574075887</c:v>
                </c:pt>
                <c:pt idx="128">
                  <c:v>41.670752034513185</c:v>
                </c:pt>
                <c:pt idx="129">
                  <c:v>41.670752034513185</c:v>
                </c:pt>
                <c:pt idx="130">
                  <c:v>53.926855574075887</c:v>
                </c:pt>
                <c:pt idx="131">
                  <c:v>41.670752034513185</c:v>
                </c:pt>
                <c:pt idx="132">
                  <c:v>36.768310618688105</c:v>
                </c:pt>
                <c:pt idx="133">
                  <c:v>36.768310618688105</c:v>
                </c:pt>
                <c:pt idx="134">
                  <c:v>26.963427787037944</c:v>
                </c:pt>
                <c:pt idx="135">
                  <c:v>31.865869202863024</c:v>
                </c:pt>
                <c:pt idx="136">
                  <c:v>29.414648494950484</c:v>
                </c:pt>
                <c:pt idx="137">
                  <c:v>26.963427787037944</c:v>
                </c:pt>
                <c:pt idx="138">
                  <c:v>36.768310618688105</c:v>
                </c:pt>
                <c:pt idx="139">
                  <c:v>36.768310618688105</c:v>
                </c:pt>
                <c:pt idx="140">
                  <c:v>46.573193450338266</c:v>
                </c:pt>
                <c:pt idx="141">
                  <c:v>46.573193450338266</c:v>
                </c:pt>
                <c:pt idx="142">
                  <c:v>56.378076281988434</c:v>
                </c:pt>
                <c:pt idx="143">
                  <c:v>61.280517697813515</c:v>
                </c:pt>
                <c:pt idx="144">
                  <c:v>75.987841945288764</c:v>
                </c:pt>
                <c:pt idx="145">
                  <c:v>80.890283361113831</c:v>
                </c:pt>
                <c:pt idx="146">
                  <c:v>90.695166192763992</c:v>
                </c:pt>
                <c:pt idx="147">
                  <c:v>98.048828316501627</c:v>
                </c:pt>
                <c:pt idx="148">
                  <c:v>105.40249044023925</c:v>
                </c:pt>
                <c:pt idx="149">
                  <c:v>93.146386900676532</c:v>
                </c:pt>
                <c:pt idx="150">
                  <c:v>93.146386900676532</c:v>
                </c:pt>
                <c:pt idx="151">
                  <c:v>75.987841945288764</c:v>
                </c:pt>
                <c:pt idx="152">
                  <c:v>73.53662123737621</c:v>
                </c:pt>
                <c:pt idx="153">
                  <c:v>85.792724776938911</c:v>
                </c:pt>
                <c:pt idx="154">
                  <c:v>68.634179821551129</c:v>
                </c:pt>
                <c:pt idx="155">
                  <c:v>66.182959113638603</c:v>
                </c:pt>
                <c:pt idx="156">
                  <c:v>80.890283361113831</c:v>
                </c:pt>
                <c:pt idx="157">
                  <c:v>83.341504069026371</c:v>
                </c:pt>
                <c:pt idx="158">
                  <c:v>75.987841945288764</c:v>
                </c:pt>
                <c:pt idx="159">
                  <c:v>85.792724776938911</c:v>
                </c:pt>
                <c:pt idx="160">
                  <c:v>71.085400529463683</c:v>
                </c:pt>
                <c:pt idx="161">
                  <c:v>75.987841945288764</c:v>
                </c:pt>
                <c:pt idx="162">
                  <c:v>80.890283361113831</c:v>
                </c:pt>
                <c:pt idx="163">
                  <c:v>66.182959113638603</c:v>
                </c:pt>
                <c:pt idx="164">
                  <c:v>63.731738405726048</c:v>
                </c:pt>
                <c:pt idx="165">
                  <c:v>110.30493185606431</c:v>
                </c:pt>
                <c:pt idx="166">
                  <c:v>112.75615256397687</c:v>
                </c:pt>
                <c:pt idx="167">
                  <c:v>125.01225610353956</c:v>
                </c:pt>
                <c:pt idx="168">
                  <c:v>139.7195803510148</c:v>
                </c:pt>
                <c:pt idx="169">
                  <c:v>161.78056672222766</c:v>
                </c:pt>
                <c:pt idx="170">
                  <c:v>171.58544955387782</c:v>
                </c:pt>
                <c:pt idx="171">
                  <c:v>181.39033238552798</c:v>
                </c:pt>
                <c:pt idx="172">
                  <c:v>142.17080105892737</c:v>
                </c:pt>
                <c:pt idx="173">
                  <c:v>132.36591822727721</c:v>
                </c:pt>
                <c:pt idx="174">
                  <c:v>125.01225610353956</c:v>
                </c:pt>
                <c:pt idx="175">
                  <c:v>132.36591822727721</c:v>
                </c:pt>
                <c:pt idx="176">
                  <c:v>110.30493185606431</c:v>
                </c:pt>
                <c:pt idx="177">
                  <c:v>102.95126973232669</c:v>
                </c:pt>
                <c:pt idx="178">
                  <c:v>93.146386900676532</c:v>
                </c:pt>
                <c:pt idx="179">
                  <c:v>93.146386900676532</c:v>
                </c:pt>
                <c:pt idx="180">
                  <c:v>80.890283361113831</c:v>
                </c:pt>
                <c:pt idx="181">
                  <c:v>68.634179821551129</c:v>
                </c:pt>
                <c:pt idx="182">
                  <c:v>46.573193450338266</c:v>
                </c:pt>
                <c:pt idx="183">
                  <c:v>41.670752034513185</c:v>
                </c:pt>
                <c:pt idx="184">
                  <c:v>39.219531326600645</c:v>
                </c:pt>
                <c:pt idx="185">
                  <c:v>36.768310618688105</c:v>
                </c:pt>
                <c:pt idx="186">
                  <c:v>26.963427787037944</c:v>
                </c:pt>
                <c:pt idx="187">
                  <c:v>41.670752034513185</c:v>
                </c:pt>
                <c:pt idx="188">
                  <c:v>51.475634866163347</c:v>
                </c:pt>
                <c:pt idx="189">
                  <c:v>53.926855574075887</c:v>
                </c:pt>
                <c:pt idx="190">
                  <c:v>61.280517697813515</c:v>
                </c:pt>
                <c:pt idx="191">
                  <c:v>66.182959113638603</c:v>
                </c:pt>
                <c:pt idx="192">
                  <c:v>75.987841945288764</c:v>
                </c:pt>
                <c:pt idx="193">
                  <c:v>80.890283361113831</c:v>
                </c:pt>
                <c:pt idx="194">
                  <c:v>75.987841945288764</c:v>
                </c:pt>
                <c:pt idx="195">
                  <c:v>71.085400529463683</c:v>
                </c:pt>
                <c:pt idx="196">
                  <c:v>66.182959113638603</c:v>
                </c:pt>
                <c:pt idx="197">
                  <c:v>56.378076281988434</c:v>
                </c:pt>
                <c:pt idx="198">
                  <c:v>61.280517697813515</c:v>
                </c:pt>
                <c:pt idx="199">
                  <c:v>53.926855574075887</c:v>
                </c:pt>
                <c:pt idx="200">
                  <c:v>53.926855574075887</c:v>
                </c:pt>
                <c:pt idx="201">
                  <c:v>41.670752034513185</c:v>
                </c:pt>
                <c:pt idx="202">
                  <c:v>46.573193450338266</c:v>
                </c:pt>
                <c:pt idx="203">
                  <c:v>53.926855574075887</c:v>
                </c:pt>
                <c:pt idx="204">
                  <c:v>51.475634866163347</c:v>
                </c:pt>
                <c:pt idx="205">
                  <c:v>39.219531326600645</c:v>
                </c:pt>
                <c:pt idx="206">
                  <c:v>34.317089910775564</c:v>
                </c:pt>
                <c:pt idx="207">
                  <c:v>29.414648494950484</c:v>
                </c:pt>
                <c:pt idx="208">
                  <c:v>36.768310618688105</c:v>
                </c:pt>
                <c:pt idx="209">
                  <c:v>36.768310618688105</c:v>
                </c:pt>
                <c:pt idx="210">
                  <c:v>31.865869202863024</c:v>
                </c:pt>
                <c:pt idx="211">
                  <c:v>34.317089910775564</c:v>
                </c:pt>
                <c:pt idx="212">
                  <c:v>36.768310618688105</c:v>
                </c:pt>
                <c:pt idx="213">
                  <c:v>41.670752034513185</c:v>
                </c:pt>
                <c:pt idx="214">
                  <c:v>46.573193450338266</c:v>
                </c:pt>
                <c:pt idx="215">
                  <c:v>51.475634866163347</c:v>
                </c:pt>
                <c:pt idx="216">
                  <c:v>56.378076281988434</c:v>
                </c:pt>
                <c:pt idx="217">
                  <c:v>61.280517697813515</c:v>
                </c:pt>
                <c:pt idx="218">
                  <c:v>71.085400529463683</c:v>
                </c:pt>
                <c:pt idx="219">
                  <c:v>100.50004902441415</c:v>
                </c:pt>
                <c:pt idx="220">
                  <c:v>100.50004902441415</c:v>
                </c:pt>
                <c:pt idx="221">
                  <c:v>105.40249044023925</c:v>
                </c:pt>
                <c:pt idx="222">
                  <c:v>115.20737327188941</c:v>
                </c:pt>
                <c:pt idx="223">
                  <c:v>132.36591822727721</c:v>
                </c:pt>
                <c:pt idx="224">
                  <c:v>147.07324247475242</c:v>
                </c:pt>
                <c:pt idx="225">
                  <c:v>142.17080105892737</c:v>
                </c:pt>
                <c:pt idx="226">
                  <c:v>122.56103539562703</c:v>
                </c:pt>
                <c:pt idx="227">
                  <c:v>120.10981468771448</c:v>
                </c:pt>
                <c:pt idx="228">
                  <c:v>105.40249044023925</c:v>
                </c:pt>
                <c:pt idx="229">
                  <c:v>85.792724776938911</c:v>
                </c:pt>
                <c:pt idx="230">
                  <c:v>56.378076281988434</c:v>
                </c:pt>
                <c:pt idx="231">
                  <c:v>36.768310618688105</c:v>
                </c:pt>
                <c:pt idx="232">
                  <c:v>39.219531326600645</c:v>
                </c:pt>
                <c:pt idx="233">
                  <c:v>31.865869202863024</c:v>
                </c:pt>
                <c:pt idx="234">
                  <c:v>39.219531326600645</c:v>
                </c:pt>
                <c:pt idx="235">
                  <c:v>36.768310618688105</c:v>
                </c:pt>
                <c:pt idx="236">
                  <c:v>49.024414158250814</c:v>
                </c:pt>
                <c:pt idx="237">
                  <c:v>51.475634866163347</c:v>
                </c:pt>
                <c:pt idx="238">
                  <c:v>75.987841945288764</c:v>
                </c:pt>
                <c:pt idx="239">
                  <c:v>78.43906265320129</c:v>
                </c:pt>
                <c:pt idx="240">
                  <c:v>80.890283361113831</c:v>
                </c:pt>
                <c:pt idx="241">
                  <c:v>83.341504069026371</c:v>
                </c:pt>
                <c:pt idx="242">
                  <c:v>88.243945484851466</c:v>
                </c:pt>
                <c:pt idx="243">
                  <c:v>78.43906265320129</c:v>
                </c:pt>
                <c:pt idx="244">
                  <c:v>78.43906265320129</c:v>
                </c:pt>
                <c:pt idx="245">
                  <c:v>51.475634866163347</c:v>
                </c:pt>
                <c:pt idx="246">
                  <c:v>41.670752034513185</c:v>
                </c:pt>
                <c:pt idx="247">
                  <c:v>34.317089910775564</c:v>
                </c:pt>
                <c:pt idx="248">
                  <c:v>24.512207079125407</c:v>
                </c:pt>
                <c:pt idx="249">
                  <c:v>19.609765663300323</c:v>
                </c:pt>
                <c:pt idx="250">
                  <c:v>14.707324247475242</c:v>
                </c:pt>
                <c:pt idx="251">
                  <c:v>9.8048828316501613</c:v>
                </c:pt>
                <c:pt idx="252">
                  <c:v>12.256103539562703</c:v>
                </c:pt>
                <c:pt idx="253">
                  <c:v>14.707324247475242</c:v>
                </c:pt>
                <c:pt idx="254">
                  <c:v>14.707324247475242</c:v>
                </c:pt>
                <c:pt idx="255">
                  <c:v>14.707324247475242</c:v>
                </c:pt>
                <c:pt idx="256">
                  <c:v>19.609765663300323</c:v>
                </c:pt>
                <c:pt idx="257">
                  <c:v>19.609765663300323</c:v>
                </c:pt>
                <c:pt idx="258">
                  <c:v>29.414648494950484</c:v>
                </c:pt>
                <c:pt idx="259">
                  <c:v>29.414648494950484</c:v>
                </c:pt>
                <c:pt idx="260">
                  <c:v>26.963427787037944</c:v>
                </c:pt>
                <c:pt idx="261">
                  <c:v>26.963427787037944</c:v>
                </c:pt>
                <c:pt idx="262">
                  <c:v>29.414648494950484</c:v>
                </c:pt>
                <c:pt idx="263">
                  <c:v>26.963427787037944</c:v>
                </c:pt>
                <c:pt idx="264">
                  <c:v>29.414648494950484</c:v>
                </c:pt>
                <c:pt idx="265">
                  <c:v>39.219531326600645</c:v>
                </c:pt>
                <c:pt idx="266">
                  <c:v>46.573193450338266</c:v>
                </c:pt>
                <c:pt idx="267">
                  <c:v>51.475634866163347</c:v>
                </c:pt>
                <c:pt idx="268">
                  <c:v>51.475634866163347</c:v>
                </c:pt>
                <c:pt idx="269">
                  <c:v>49.024414158250814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2.4512207079125403</c:v>
                </c:pt>
                <c:pt idx="279">
                  <c:v>0</c:v>
                </c:pt>
                <c:pt idx="280">
                  <c:v>0</c:v>
                </c:pt>
                <c:pt idx="281">
                  <c:v>2.4512207079125403</c:v>
                </c:pt>
                <c:pt idx="282">
                  <c:v>2.4512207079125403</c:v>
                </c:pt>
                <c:pt idx="283">
                  <c:v>2.4512207079125403</c:v>
                </c:pt>
                <c:pt idx="284">
                  <c:v>2.4512207079125403</c:v>
                </c:pt>
                <c:pt idx="285">
                  <c:v>2.4512207079125403</c:v>
                </c:pt>
                <c:pt idx="286">
                  <c:v>2.4512207079125403</c:v>
                </c:pt>
                <c:pt idx="287">
                  <c:v>2.4512207079125403</c:v>
                </c:pt>
                <c:pt idx="288">
                  <c:v>0</c:v>
                </c:pt>
                <c:pt idx="2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DF-C14E-9302-6F7391EA1D01}"/>
            </c:ext>
          </c:extLst>
        </c:ser>
        <c:ser>
          <c:idx val="1"/>
          <c:order val="1"/>
          <c:tx>
            <c:v>Middlesex County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Tufts!$A$25:$A$314</c:f>
              <c:numCache>
                <c:formatCode>m/d/yy</c:formatCode>
                <c:ptCount val="290"/>
                <c:pt idx="0">
                  <c:v>44058</c:v>
                </c:pt>
                <c:pt idx="1">
                  <c:v>44059</c:v>
                </c:pt>
                <c:pt idx="2">
                  <c:v>44060</c:v>
                </c:pt>
                <c:pt idx="3">
                  <c:v>44061</c:v>
                </c:pt>
                <c:pt idx="4">
                  <c:v>44062</c:v>
                </c:pt>
                <c:pt idx="5">
                  <c:v>44063</c:v>
                </c:pt>
                <c:pt idx="6">
                  <c:v>44064</c:v>
                </c:pt>
                <c:pt idx="7">
                  <c:v>44065</c:v>
                </c:pt>
                <c:pt idx="8">
                  <c:v>44066</c:v>
                </c:pt>
                <c:pt idx="9">
                  <c:v>44067</c:v>
                </c:pt>
                <c:pt idx="10">
                  <c:v>44068</c:v>
                </c:pt>
                <c:pt idx="11">
                  <c:v>44069</c:v>
                </c:pt>
                <c:pt idx="12">
                  <c:v>44070</c:v>
                </c:pt>
                <c:pt idx="13">
                  <c:v>44071</c:v>
                </c:pt>
                <c:pt idx="14">
                  <c:v>44072</c:v>
                </c:pt>
                <c:pt idx="15">
                  <c:v>44073</c:v>
                </c:pt>
                <c:pt idx="16">
                  <c:v>44074</c:v>
                </c:pt>
                <c:pt idx="17">
                  <c:v>44075</c:v>
                </c:pt>
                <c:pt idx="18">
                  <c:v>44076</c:v>
                </c:pt>
                <c:pt idx="19">
                  <c:v>44077</c:v>
                </c:pt>
                <c:pt idx="20">
                  <c:v>44078</c:v>
                </c:pt>
                <c:pt idx="21">
                  <c:v>44079</c:v>
                </c:pt>
                <c:pt idx="22">
                  <c:v>44080</c:v>
                </c:pt>
                <c:pt idx="23">
                  <c:v>44081</c:v>
                </c:pt>
                <c:pt idx="24">
                  <c:v>44082</c:v>
                </c:pt>
                <c:pt idx="25">
                  <c:v>44083</c:v>
                </c:pt>
                <c:pt idx="26">
                  <c:v>44084</c:v>
                </c:pt>
                <c:pt idx="27">
                  <c:v>44085</c:v>
                </c:pt>
                <c:pt idx="28">
                  <c:v>44086</c:v>
                </c:pt>
                <c:pt idx="29">
                  <c:v>44087</c:v>
                </c:pt>
                <c:pt idx="30">
                  <c:v>44088</c:v>
                </c:pt>
                <c:pt idx="31">
                  <c:v>44089</c:v>
                </c:pt>
                <c:pt idx="32">
                  <c:v>44090</c:v>
                </c:pt>
                <c:pt idx="33">
                  <c:v>44091</c:v>
                </c:pt>
                <c:pt idx="34">
                  <c:v>44092</c:v>
                </c:pt>
                <c:pt idx="35">
                  <c:v>44093</c:v>
                </c:pt>
                <c:pt idx="36">
                  <c:v>44094</c:v>
                </c:pt>
                <c:pt idx="37">
                  <c:v>44095</c:v>
                </c:pt>
                <c:pt idx="38">
                  <c:v>44096</c:v>
                </c:pt>
                <c:pt idx="39">
                  <c:v>44097</c:v>
                </c:pt>
                <c:pt idx="40">
                  <c:v>44098</c:v>
                </c:pt>
                <c:pt idx="41">
                  <c:v>44099</c:v>
                </c:pt>
                <c:pt idx="42">
                  <c:v>44100</c:v>
                </c:pt>
                <c:pt idx="43">
                  <c:v>44101</c:v>
                </c:pt>
                <c:pt idx="44">
                  <c:v>44102</c:v>
                </c:pt>
                <c:pt idx="45">
                  <c:v>44103</c:v>
                </c:pt>
                <c:pt idx="46">
                  <c:v>44104</c:v>
                </c:pt>
                <c:pt idx="47">
                  <c:v>44105</c:v>
                </c:pt>
                <c:pt idx="48">
                  <c:v>44106</c:v>
                </c:pt>
                <c:pt idx="49">
                  <c:v>44107</c:v>
                </c:pt>
                <c:pt idx="50">
                  <c:v>44108</c:v>
                </c:pt>
                <c:pt idx="51">
                  <c:v>44109</c:v>
                </c:pt>
                <c:pt idx="52">
                  <c:v>44110</c:v>
                </c:pt>
                <c:pt idx="53">
                  <c:v>44111</c:v>
                </c:pt>
                <c:pt idx="54">
                  <c:v>44112</c:v>
                </c:pt>
                <c:pt idx="55">
                  <c:v>44113</c:v>
                </c:pt>
                <c:pt idx="56">
                  <c:v>44114</c:v>
                </c:pt>
                <c:pt idx="57">
                  <c:v>44115</c:v>
                </c:pt>
                <c:pt idx="58">
                  <c:v>44116</c:v>
                </c:pt>
                <c:pt idx="59">
                  <c:v>44117</c:v>
                </c:pt>
                <c:pt idx="60">
                  <c:v>44118</c:v>
                </c:pt>
                <c:pt idx="61">
                  <c:v>44119</c:v>
                </c:pt>
                <c:pt idx="62">
                  <c:v>44120</c:v>
                </c:pt>
                <c:pt idx="63">
                  <c:v>44121</c:v>
                </c:pt>
                <c:pt idx="64">
                  <c:v>44122</c:v>
                </c:pt>
                <c:pt idx="65">
                  <c:v>44123</c:v>
                </c:pt>
                <c:pt idx="66">
                  <c:v>44124</c:v>
                </c:pt>
                <c:pt idx="67">
                  <c:v>44125</c:v>
                </c:pt>
                <c:pt idx="68">
                  <c:v>44126</c:v>
                </c:pt>
                <c:pt idx="69">
                  <c:v>44127</c:v>
                </c:pt>
                <c:pt idx="70">
                  <c:v>44128</c:v>
                </c:pt>
                <c:pt idx="71">
                  <c:v>44129</c:v>
                </c:pt>
                <c:pt idx="72">
                  <c:v>44130</c:v>
                </c:pt>
                <c:pt idx="73">
                  <c:v>44131</c:v>
                </c:pt>
                <c:pt idx="74">
                  <c:v>44132</c:v>
                </c:pt>
                <c:pt idx="75">
                  <c:v>44133</c:v>
                </c:pt>
                <c:pt idx="76">
                  <c:v>44134</c:v>
                </c:pt>
                <c:pt idx="77">
                  <c:v>44135</c:v>
                </c:pt>
                <c:pt idx="78">
                  <c:v>44136</c:v>
                </c:pt>
                <c:pt idx="79">
                  <c:v>44137</c:v>
                </c:pt>
                <c:pt idx="80">
                  <c:v>44138</c:v>
                </c:pt>
                <c:pt idx="81">
                  <c:v>44139</c:v>
                </c:pt>
                <c:pt idx="82">
                  <c:v>44140</c:v>
                </c:pt>
                <c:pt idx="83">
                  <c:v>44141</c:v>
                </c:pt>
                <c:pt idx="84">
                  <c:v>44142</c:v>
                </c:pt>
                <c:pt idx="85">
                  <c:v>44143</c:v>
                </c:pt>
                <c:pt idx="86">
                  <c:v>44144</c:v>
                </c:pt>
                <c:pt idx="87">
                  <c:v>44145</c:v>
                </c:pt>
                <c:pt idx="88">
                  <c:v>44146</c:v>
                </c:pt>
                <c:pt idx="89">
                  <c:v>44147</c:v>
                </c:pt>
                <c:pt idx="90">
                  <c:v>44148</c:v>
                </c:pt>
                <c:pt idx="91">
                  <c:v>44149</c:v>
                </c:pt>
                <c:pt idx="92">
                  <c:v>44150</c:v>
                </c:pt>
                <c:pt idx="93">
                  <c:v>44151</c:v>
                </c:pt>
                <c:pt idx="94">
                  <c:v>44152</c:v>
                </c:pt>
                <c:pt idx="95">
                  <c:v>44153</c:v>
                </c:pt>
                <c:pt idx="96">
                  <c:v>44154</c:v>
                </c:pt>
                <c:pt idx="97">
                  <c:v>44155</c:v>
                </c:pt>
                <c:pt idx="98">
                  <c:v>44156</c:v>
                </c:pt>
                <c:pt idx="99">
                  <c:v>44157</c:v>
                </c:pt>
                <c:pt idx="100">
                  <c:v>44158</c:v>
                </c:pt>
                <c:pt idx="101">
                  <c:v>44159</c:v>
                </c:pt>
                <c:pt idx="102">
                  <c:v>44160</c:v>
                </c:pt>
                <c:pt idx="103">
                  <c:v>44161</c:v>
                </c:pt>
                <c:pt idx="104">
                  <c:v>44162</c:v>
                </c:pt>
                <c:pt idx="105">
                  <c:v>44163</c:v>
                </c:pt>
                <c:pt idx="106">
                  <c:v>44164</c:v>
                </c:pt>
                <c:pt idx="107">
                  <c:v>44165</c:v>
                </c:pt>
                <c:pt idx="108">
                  <c:v>44166</c:v>
                </c:pt>
                <c:pt idx="109">
                  <c:v>44167</c:v>
                </c:pt>
                <c:pt idx="110">
                  <c:v>44168</c:v>
                </c:pt>
                <c:pt idx="111">
                  <c:v>44169</c:v>
                </c:pt>
                <c:pt idx="112">
                  <c:v>44170</c:v>
                </c:pt>
                <c:pt idx="113">
                  <c:v>44171</c:v>
                </c:pt>
                <c:pt idx="114">
                  <c:v>44172</c:v>
                </c:pt>
                <c:pt idx="115">
                  <c:v>44173</c:v>
                </c:pt>
                <c:pt idx="116">
                  <c:v>44174</c:v>
                </c:pt>
                <c:pt idx="117">
                  <c:v>44175</c:v>
                </c:pt>
                <c:pt idx="118">
                  <c:v>44176</c:v>
                </c:pt>
                <c:pt idx="119">
                  <c:v>44177</c:v>
                </c:pt>
                <c:pt idx="120">
                  <c:v>44178</c:v>
                </c:pt>
                <c:pt idx="121">
                  <c:v>44179</c:v>
                </c:pt>
                <c:pt idx="122">
                  <c:v>44180</c:v>
                </c:pt>
                <c:pt idx="123">
                  <c:v>44181</c:v>
                </c:pt>
                <c:pt idx="124">
                  <c:v>44182</c:v>
                </c:pt>
                <c:pt idx="125">
                  <c:v>44183</c:v>
                </c:pt>
                <c:pt idx="126">
                  <c:v>44184</c:v>
                </c:pt>
                <c:pt idx="127">
                  <c:v>44185</c:v>
                </c:pt>
                <c:pt idx="128">
                  <c:v>44186</c:v>
                </c:pt>
                <c:pt idx="129">
                  <c:v>44187</c:v>
                </c:pt>
                <c:pt idx="130">
                  <c:v>44188</c:v>
                </c:pt>
                <c:pt idx="131">
                  <c:v>44189</c:v>
                </c:pt>
                <c:pt idx="132">
                  <c:v>44190</c:v>
                </c:pt>
                <c:pt idx="133">
                  <c:v>44191</c:v>
                </c:pt>
                <c:pt idx="134">
                  <c:v>44192</c:v>
                </c:pt>
                <c:pt idx="135">
                  <c:v>44193</c:v>
                </c:pt>
                <c:pt idx="136">
                  <c:v>44194</c:v>
                </c:pt>
                <c:pt idx="137">
                  <c:v>44195</c:v>
                </c:pt>
                <c:pt idx="138">
                  <c:v>44196</c:v>
                </c:pt>
                <c:pt idx="139">
                  <c:v>44197</c:v>
                </c:pt>
                <c:pt idx="140">
                  <c:v>44198</c:v>
                </c:pt>
                <c:pt idx="141">
                  <c:v>44199</c:v>
                </c:pt>
                <c:pt idx="142">
                  <c:v>44200</c:v>
                </c:pt>
                <c:pt idx="143">
                  <c:v>44201</c:v>
                </c:pt>
                <c:pt idx="144">
                  <c:v>44202</c:v>
                </c:pt>
                <c:pt idx="145">
                  <c:v>44203</c:v>
                </c:pt>
                <c:pt idx="146">
                  <c:v>44204</c:v>
                </c:pt>
                <c:pt idx="147">
                  <c:v>44205</c:v>
                </c:pt>
                <c:pt idx="148">
                  <c:v>44206</c:v>
                </c:pt>
                <c:pt idx="149">
                  <c:v>44207</c:v>
                </c:pt>
                <c:pt idx="150">
                  <c:v>44208</c:v>
                </c:pt>
                <c:pt idx="151">
                  <c:v>44209</c:v>
                </c:pt>
                <c:pt idx="152">
                  <c:v>44210</c:v>
                </c:pt>
                <c:pt idx="153">
                  <c:v>44211</c:v>
                </c:pt>
                <c:pt idx="154">
                  <c:v>44212</c:v>
                </c:pt>
                <c:pt idx="155">
                  <c:v>44213</c:v>
                </c:pt>
                <c:pt idx="156">
                  <c:v>44214</c:v>
                </c:pt>
                <c:pt idx="157">
                  <c:v>44215</c:v>
                </c:pt>
                <c:pt idx="158">
                  <c:v>44216</c:v>
                </c:pt>
                <c:pt idx="159">
                  <c:v>44217</c:v>
                </c:pt>
                <c:pt idx="160">
                  <c:v>44218</c:v>
                </c:pt>
                <c:pt idx="161">
                  <c:v>44219</c:v>
                </c:pt>
                <c:pt idx="162">
                  <c:v>44220</c:v>
                </c:pt>
                <c:pt idx="163">
                  <c:v>44221</c:v>
                </c:pt>
                <c:pt idx="164">
                  <c:v>44222</c:v>
                </c:pt>
                <c:pt idx="165">
                  <c:v>44223</c:v>
                </c:pt>
                <c:pt idx="166">
                  <c:v>44224</c:v>
                </c:pt>
                <c:pt idx="167">
                  <c:v>44225</c:v>
                </c:pt>
                <c:pt idx="168">
                  <c:v>44226</c:v>
                </c:pt>
                <c:pt idx="169">
                  <c:v>44227</c:v>
                </c:pt>
                <c:pt idx="170">
                  <c:v>44228</c:v>
                </c:pt>
                <c:pt idx="171">
                  <c:v>44229</c:v>
                </c:pt>
                <c:pt idx="172">
                  <c:v>44230</c:v>
                </c:pt>
                <c:pt idx="173">
                  <c:v>44231</c:v>
                </c:pt>
                <c:pt idx="174">
                  <c:v>44232</c:v>
                </c:pt>
                <c:pt idx="175">
                  <c:v>44233</c:v>
                </c:pt>
                <c:pt idx="176">
                  <c:v>44234</c:v>
                </c:pt>
                <c:pt idx="177">
                  <c:v>44235</c:v>
                </c:pt>
                <c:pt idx="178">
                  <c:v>44236</c:v>
                </c:pt>
                <c:pt idx="179">
                  <c:v>44237</c:v>
                </c:pt>
                <c:pt idx="180">
                  <c:v>44238</c:v>
                </c:pt>
                <c:pt idx="181">
                  <c:v>44239</c:v>
                </c:pt>
                <c:pt idx="182">
                  <c:v>44240</c:v>
                </c:pt>
                <c:pt idx="183">
                  <c:v>44241</c:v>
                </c:pt>
                <c:pt idx="184">
                  <c:v>44242</c:v>
                </c:pt>
                <c:pt idx="185">
                  <c:v>44243</c:v>
                </c:pt>
                <c:pt idx="186">
                  <c:v>44244</c:v>
                </c:pt>
                <c:pt idx="187">
                  <c:v>44245</c:v>
                </c:pt>
                <c:pt idx="188">
                  <c:v>44246</c:v>
                </c:pt>
                <c:pt idx="189">
                  <c:v>44247</c:v>
                </c:pt>
                <c:pt idx="190">
                  <c:v>44248</c:v>
                </c:pt>
                <c:pt idx="191">
                  <c:v>44249</c:v>
                </c:pt>
                <c:pt idx="192">
                  <c:v>44250</c:v>
                </c:pt>
                <c:pt idx="193">
                  <c:v>44251</c:v>
                </c:pt>
                <c:pt idx="194">
                  <c:v>44252</c:v>
                </c:pt>
                <c:pt idx="195">
                  <c:v>44253</c:v>
                </c:pt>
                <c:pt idx="196">
                  <c:v>44254</c:v>
                </c:pt>
                <c:pt idx="197">
                  <c:v>44255</c:v>
                </c:pt>
                <c:pt idx="198">
                  <c:v>44256</c:v>
                </c:pt>
                <c:pt idx="199">
                  <c:v>44257</c:v>
                </c:pt>
                <c:pt idx="200">
                  <c:v>44258</c:v>
                </c:pt>
                <c:pt idx="201">
                  <c:v>44259</c:v>
                </c:pt>
                <c:pt idx="202">
                  <c:v>44260</c:v>
                </c:pt>
                <c:pt idx="203">
                  <c:v>44261</c:v>
                </c:pt>
                <c:pt idx="204">
                  <c:v>44262</c:v>
                </c:pt>
                <c:pt idx="205">
                  <c:v>44263</c:v>
                </c:pt>
                <c:pt idx="206">
                  <c:v>44264</c:v>
                </c:pt>
                <c:pt idx="207">
                  <c:v>44265</c:v>
                </c:pt>
                <c:pt idx="208">
                  <c:v>44266</c:v>
                </c:pt>
                <c:pt idx="209">
                  <c:v>44267</c:v>
                </c:pt>
                <c:pt idx="210">
                  <c:v>44268</c:v>
                </c:pt>
                <c:pt idx="211">
                  <c:v>44269</c:v>
                </c:pt>
                <c:pt idx="212">
                  <c:v>44270</c:v>
                </c:pt>
                <c:pt idx="213">
                  <c:v>44271</c:v>
                </c:pt>
                <c:pt idx="214">
                  <c:v>44272</c:v>
                </c:pt>
                <c:pt idx="215">
                  <c:v>44273</c:v>
                </c:pt>
                <c:pt idx="216">
                  <c:v>44274</c:v>
                </c:pt>
                <c:pt idx="217">
                  <c:v>44275</c:v>
                </c:pt>
                <c:pt idx="218">
                  <c:v>44276</c:v>
                </c:pt>
                <c:pt idx="219">
                  <c:v>44277</c:v>
                </c:pt>
                <c:pt idx="220">
                  <c:v>44278</c:v>
                </c:pt>
                <c:pt idx="221">
                  <c:v>44279</c:v>
                </c:pt>
                <c:pt idx="222">
                  <c:v>44280</c:v>
                </c:pt>
                <c:pt idx="223">
                  <c:v>44281</c:v>
                </c:pt>
                <c:pt idx="224">
                  <c:v>44282</c:v>
                </c:pt>
                <c:pt idx="225">
                  <c:v>44283</c:v>
                </c:pt>
                <c:pt idx="226">
                  <c:v>44284</c:v>
                </c:pt>
                <c:pt idx="227">
                  <c:v>44285</c:v>
                </c:pt>
                <c:pt idx="228">
                  <c:v>44286</c:v>
                </c:pt>
                <c:pt idx="229">
                  <c:v>44287</c:v>
                </c:pt>
                <c:pt idx="230">
                  <c:v>44288</c:v>
                </c:pt>
                <c:pt idx="231">
                  <c:v>44289</c:v>
                </c:pt>
                <c:pt idx="232">
                  <c:v>44290</c:v>
                </c:pt>
                <c:pt idx="233">
                  <c:v>44291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44296</c:v>
                </c:pt>
                <c:pt idx="239">
                  <c:v>44297</c:v>
                </c:pt>
                <c:pt idx="240">
                  <c:v>44298</c:v>
                </c:pt>
                <c:pt idx="241">
                  <c:v>44299</c:v>
                </c:pt>
                <c:pt idx="242">
                  <c:v>44300</c:v>
                </c:pt>
                <c:pt idx="243">
                  <c:v>44301</c:v>
                </c:pt>
                <c:pt idx="244">
                  <c:v>44302</c:v>
                </c:pt>
                <c:pt idx="245">
                  <c:v>44303</c:v>
                </c:pt>
                <c:pt idx="246">
                  <c:v>44304</c:v>
                </c:pt>
                <c:pt idx="247">
                  <c:v>44305</c:v>
                </c:pt>
                <c:pt idx="248">
                  <c:v>44306</c:v>
                </c:pt>
                <c:pt idx="249">
                  <c:v>44307</c:v>
                </c:pt>
                <c:pt idx="250">
                  <c:v>44308</c:v>
                </c:pt>
                <c:pt idx="251">
                  <c:v>44309</c:v>
                </c:pt>
                <c:pt idx="252">
                  <c:v>44310</c:v>
                </c:pt>
                <c:pt idx="253">
                  <c:v>44311</c:v>
                </c:pt>
                <c:pt idx="254">
                  <c:v>44312</c:v>
                </c:pt>
                <c:pt idx="255">
                  <c:v>44313</c:v>
                </c:pt>
                <c:pt idx="256">
                  <c:v>44314</c:v>
                </c:pt>
                <c:pt idx="257">
                  <c:v>44315</c:v>
                </c:pt>
                <c:pt idx="258">
                  <c:v>44316</c:v>
                </c:pt>
                <c:pt idx="259">
                  <c:v>44317</c:v>
                </c:pt>
                <c:pt idx="260">
                  <c:v>44318</c:v>
                </c:pt>
                <c:pt idx="261">
                  <c:v>44319</c:v>
                </c:pt>
                <c:pt idx="262">
                  <c:v>44320</c:v>
                </c:pt>
                <c:pt idx="263">
                  <c:v>44321</c:v>
                </c:pt>
                <c:pt idx="264">
                  <c:v>44322</c:v>
                </c:pt>
                <c:pt idx="265">
                  <c:v>44323</c:v>
                </c:pt>
                <c:pt idx="266">
                  <c:v>44324</c:v>
                </c:pt>
                <c:pt idx="267">
                  <c:v>44325</c:v>
                </c:pt>
                <c:pt idx="268">
                  <c:v>44326</c:v>
                </c:pt>
                <c:pt idx="269">
                  <c:v>44327</c:v>
                </c:pt>
                <c:pt idx="270">
                  <c:v>44328</c:v>
                </c:pt>
                <c:pt idx="271">
                  <c:v>44329</c:v>
                </c:pt>
                <c:pt idx="272">
                  <c:v>44330</c:v>
                </c:pt>
                <c:pt idx="273">
                  <c:v>44331</c:v>
                </c:pt>
                <c:pt idx="274">
                  <c:v>44332</c:v>
                </c:pt>
                <c:pt idx="275">
                  <c:v>44333</c:v>
                </c:pt>
                <c:pt idx="276">
                  <c:v>44334</c:v>
                </c:pt>
                <c:pt idx="277">
                  <c:v>44335</c:v>
                </c:pt>
                <c:pt idx="278">
                  <c:v>44336</c:v>
                </c:pt>
                <c:pt idx="279">
                  <c:v>44337</c:v>
                </c:pt>
                <c:pt idx="280">
                  <c:v>44338</c:v>
                </c:pt>
                <c:pt idx="281">
                  <c:v>44339</c:v>
                </c:pt>
                <c:pt idx="282">
                  <c:v>44340</c:v>
                </c:pt>
                <c:pt idx="283">
                  <c:v>44341</c:v>
                </c:pt>
                <c:pt idx="284">
                  <c:v>44342</c:v>
                </c:pt>
                <c:pt idx="285">
                  <c:v>44343</c:v>
                </c:pt>
                <c:pt idx="286">
                  <c:v>44344</c:v>
                </c:pt>
                <c:pt idx="287">
                  <c:v>44345</c:v>
                </c:pt>
                <c:pt idx="288">
                  <c:v>44346</c:v>
                </c:pt>
                <c:pt idx="289">
                  <c:v>44347</c:v>
                </c:pt>
              </c:numCache>
            </c:numRef>
          </c:cat>
          <c:val>
            <c:numRef>
              <c:f>Tufts!$U$25:$U$314</c:f>
              <c:numCache>
                <c:formatCode>General</c:formatCode>
                <c:ptCount val="290"/>
                <c:pt idx="0">
                  <c:v>31.52</c:v>
                </c:pt>
                <c:pt idx="1">
                  <c:v>20.777142857142856</c:v>
                </c:pt>
                <c:pt idx="2">
                  <c:v>13.622857142857143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10.742857142857144</c:v>
                </c:pt>
                <c:pt idx="7">
                  <c:v>14.605714285714287</c:v>
                </c:pt>
                <c:pt idx="8">
                  <c:v>14.605714285714287</c:v>
                </c:pt>
                <c:pt idx="9">
                  <c:v>29.211428571428574</c:v>
                </c:pt>
                <c:pt idx="10">
                  <c:v>42.102857142857147</c:v>
                </c:pt>
                <c:pt idx="11">
                  <c:v>48.982857142857142</c:v>
                </c:pt>
                <c:pt idx="12">
                  <c:v>60.594285714285711</c:v>
                </c:pt>
                <c:pt idx="13">
                  <c:v>62.171428571428564</c:v>
                </c:pt>
                <c:pt idx="14">
                  <c:v>72.502857142857138</c:v>
                </c:pt>
                <c:pt idx="15">
                  <c:v>77.234285714285718</c:v>
                </c:pt>
                <c:pt idx="16">
                  <c:v>72.662857142857135</c:v>
                </c:pt>
                <c:pt idx="17">
                  <c:v>69.371428571428581</c:v>
                </c:pt>
                <c:pt idx="18">
                  <c:v>67.794285714285721</c:v>
                </c:pt>
                <c:pt idx="19">
                  <c:v>68.228571428571428</c:v>
                </c:pt>
                <c:pt idx="20">
                  <c:v>64.937142857142845</c:v>
                </c:pt>
                <c:pt idx="21">
                  <c:v>60.914285714285711</c:v>
                </c:pt>
                <c:pt idx="22">
                  <c:v>68.068571428571417</c:v>
                </c:pt>
                <c:pt idx="23">
                  <c:v>63.771428571428565</c:v>
                </c:pt>
                <c:pt idx="24">
                  <c:v>59.908571428571413</c:v>
                </c:pt>
                <c:pt idx="25">
                  <c:v>62.491428571428557</c:v>
                </c:pt>
                <c:pt idx="26">
                  <c:v>62.491428571428564</c:v>
                </c:pt>
                <c:pt idx="27">
                  <c:v>66.354285714285723</c:v>
                </c:pt>
                <c:pt idx="28">
                  <c:v>72.937142857142845</c:v>
                </c:pt>
                <c:pt idx="29">
                  <c:v>67.36</c:v>
                </c:pt>
                <c:pt idx="30">
                  <c:v>70.78857142857143</c:v>
                </c:pt>
                <c:pt idx="31">
                  <c:v>73.371428571428552</c:v>
                </c:pt>
                <c:pt idx="32">
                  <c:v>76.8</c:v>
                </c:pt>
                <c:pt idx="33">
                  <c:v>77.074285714285708</c:v>
                </c:pt>
                <c:pt idx="34">
                  <c:v>75.062857142857141</c:v>
                </c:pt>
                <c:pt idx="35">
                  <c:v>72.502857142857138</c:v>
                </c:pt>
                <c:pt idx="36">
                  <c:v>78.811428571428578</c:v>
                </c:pt>
                <c:pt idx="37">
                  <c:v>77.09714285714287</c:v>
                </c:pt>
                <c:pt idx="38">
                  <c:v>73.942857142857136</c:v>
                </c:pt>
                <c:pt idx="39">
                  <c:v>80.251428571428576</c:v>
                </c:pt>
                <c:pt idx="40">
                  <c:v>78.102857142857147</c:v>
                </c:pt>
                <c:pt idx="41">
                  <c:v>79.977142857142866</c:v>
                </c:pt>
                <c:pt idx="42">
                  <c:v>79.817142857142855</c:v>
                </c:pt>
                <c:pt idx="43">
                  <c:v>87.108571428571423</c:v>
                </c:pt>
                <c:pt idx="44">
                  <c:v>87.108571428571423</c:v>
                </c:pt>
                <c:pt idx="45">
                  <c:v>98.422857142857154</c:v>
                </c:pt>
                <c:pt idx="46">
                  <c:v>97.554285714285712</c:v>
                </c:pt>
                <c:pt idx="47">
                  <c:v>109.6</c:v>
                </c:pt>
                <c:pt idx="48">
                  <c:v>122.92571428571429</c:v>
                </c:pt>
                <c:pt idx="49">
                  <c:v>128.96</c:v>
                </c:pt>
                <c:pt idx="50">
                  <c:v>129.3942857142857</c:v>
                </c:pt>
                <c:pt idx="51">
                  <c:v>131.24571428571429</c:v>
                </c:pt>
                <c:pt idx="52">
                  <c:v>126.81142857142858</c:v>
                </c:pt>
                <c:pt idx="53">
                  <c:v>130.26285714285717</c:v>
                </c:pt>
                <c:pt idx="54">
                  <c:v>123.08571428571427</c:v>
                </c:pt>
                <c:pt idx="55">
                  <c:v>110.49142857142856</c:v>
                </c:pt>
                <c:pt idx="56">
                  <c:v>107.77142857142859</c:v>
                </c:pt>
                <c:pt idx="57">
                  <c:v>107.2</c:v>
                </c:pt>
                <c:pt idx="58">
                  <c:v>122.26285714285713</c:v>
                </c:pt>
                <c:pt idx="59">
                  <c:v>129.28</c:v>
                </c:pt>
                <c:pt idx="60">
                  <c:v>123.67999999999999</c:v>
                </c:pt>
                <c:pt idx="61">
                  <c:v>126.83428571428571</c:v>
                </c:pt>
                <c:pt idx="62">
                  <c:v>133.55428571428573</c:v>
                </c:pt>
                <c:pt idx="63">
                  <c:v>132.96</c:v>
                </c:pt>
                <c:pt idx="64">
                  <c:v>133.3942857142857</c:v>
                </c:pt>
                <c:pt idx="65">
                  <c:v>137.12</c:v>
                </c:pt>
                <c:pt idx="66">
                  <c:v>144.57142857142858</c:v>
                </c:pt>
                <c:pt idx="67">
                  <c:v>149.30285714285714</c:v>
                </c:pt>
                <c:pt idx="68">
                  <c:v>153.1657142857143</c:v>
                </c:pt>
                <c:pt idx="69">
                  <c:v>158.03428571428572</c:v>
                </c:pt>
                <c:pt idx="70">
                  <c:v>170.07999999999998</c:v>
                </c:pt>
                <c:pt idx="71">
                  <c:v>182.10285714285712</c:v>
                </c:pt>
                <c:pt idx="72">
                  <c:v>174.65142857142857</c:v>
                </c:pt>
                <c:pt idx="73">
                  <c:v>175.79428571428571</c:v>
                </c:pt>
                <c:pt idx="74">
                  <c:v>187.13142857142859</c:v>
                </c:pt>
                <c:pt idx="75">
                  <c:v>194.74285714285716</c:v>
                </c:pt>
                <c:pt idx="76">
                  <c:v>209.78285714285715</c:v>
                </c:pt>
                <c:pt idx="77">
                  <c:v>218.51428571428571</c:v>
                </c:pt>
                <c:pt idx="78">
                  <c:v>218.37714285714284</c:v>
                </c:pt>
                <c:pt idx="79">
                  <c:v>215.79428571428571</c:v>
                </c:pt>
                <c:pt idx="80">
                  <c:v>218.51428571428571</c:v>
                </c:pt>
                <c:pt idx="81">
                  <c:v>235.56571428571428</c:v>
                </c:pt>
                <c:pt idx="82">
                  <c:v>252.04571428571424</c:v>
                </c:pt>
                <c:pt idx="83">
                  <c:v>264.66285714285715</c:v>
                </c:pt>
                <c:pt idx="84">
                  <c:v>290.74285714285713</c:v>
                </c:pt>
                <c:pt idx="85">
                  <c:v>314.97142857142853</c:v>
                </c:pt>
                <c:pt idx="86">
                  <c:v>325.28000000000003</c:v>
                </c:pt>
                <c:pt idx="87">
                  <c:v>343.47428571428571</c:v>
                </c:pt>
                <c:pt idx="88">
                  <c:v>368.38857142857142</c:v>
                </c:pt>
                <c:pt idx="89">
                  <c:v>397.8971428571428</c:v>
                </c:pt>
                <c:pt idx="90">
                  <c:v>425.6914285714285</c:v>
                </c:pt>
                <c:pt idx="91">
                  <c:v>439.31428571428569</c:v>
                </c:pt>
                <c:pt idx="92">
                  <c:v>468.1142857142857</c:v>
                </c:pt>
                <c:pt idx="93">
                  <c:v>496.63999999999993</c:v>
                </c:pt>
                <c:pt idx="94">
                  <c:v>515.97714285714278</c:v>
                </c:pt>
                <c:pt idx="95">
                  <c:v>522.01142857142861</c:v>
                </c:pt>
                <c:pt idx="96">
                  <c:v>527.17714285714283</c:v>
                </c:pt>
                <c:pt idx="97">
                  <c:v>511.13142857142867</c:v>
                </c:pt>
                <c:pt idx="98">
                  <c:v>534.76571428571435</c:v>
                </c:pt>
                <c:pt idx="99">
                  <c:v>540.64</c:v>
                </c:pt>
                <c:pt idx="100">
                  <c:v>543.63428571428562</c:v>
                </c:pt>
                <c:pt idx="101">
                  <c:v>536.77714285714285</c:v>
                </c:pt>
                <c:pt idx="102">
                  <c:v>554.81142857142856</c:v>
                </c:pt>
                <c:pt idx="103">
                  <c:v>473.98857142857145</c:v>
                </c:pt>
                <c:pt idx="104">
                  <c:v>558.37714285714287</c:v>
                </c:pt>
                <c:pt idx="105">
                  <c:v>570.12571428571425</c:v>
                </c:pt>
                <c:pt idx="106">
                  <c:v>566.4</c:v>
                </c:pt>
                <c:pt idx="107">
                  <c:v>543.47428571428577</c:v>
                </c:pt>
                <c:pt idx="108">
                  <c:v>555.93142857142857</c:v>
                </c:pt>
                <c:pt idx="109">
                  <c:v>592.18285714285707</c:v>
                </c:pt>
                <c:pt idx="110">
                  <c:v>767.70285714285717</c:v>
                </c:pt>
                <c:pt idx="111">
                  <c:v>792.50285714285724</c:v>
                </c:pt>
                <c:pt idx="112">
                  <c:v>852.11428571428587</c:v>
                </c:pt>
                <c:pt idx="113">
                  <c:v>913.14285714285711</c:v>
                </c:pt>
                <c:pt idx="114">
                  <c:v>946.97142857142876</c:v>
                </c:pt>
                <c:pt idx="115">
                  <c:v>970.76571428571424</c:v>
                </c:pt>
                <c:pt idx="116">
                  <c:v>1004.2971428571428</c:v>
                </c:pt>
                <c:pt idx="117">
                  <c:v>984.25142857142862</c:v>
                </c:pt>
                <c:pt idx="118">
                  <c:v>966.05714285714282</c:v>
                </c:pt>
                <c:pt idx="119">
                  <c:v>951.01714285714274</c:v>
                </c:pt>
                <c:pt idx="120">
                  <c:v>964.77714285714262</c:v>
                </c:pt>
                <c:pt idx="121">
                  <c:v>1002.4685714285714</c:v>
                </c:pt>
                <c:pt idx="122">
                  <c:v>1017.782857142857</c:v>
                </c:pt>
                <c:pt idx="123">
                  <c:v>997.30285714285708</c:v>
                </c:pt>
                <c:pt idx="124">
                  <c:v>996.73142857142852</c:v>
                </c:pt>
                <c:pt idx="125">
                  <c:v>1024.2285714285715</c:v>
                </c:pt>
                <c:pt idx="126">
                  <c:v>979.38285714285723</c:v>
                </c:pt>
                <c:pt idx="127">
                  <c:v>942.12571428571425</c:v>
                </c:pt>
                <c:pt idx="128">
                  <c:v>955.86285714285725</c:v>
                </c:pt>
                <c:pt idx="129">
                  <c:v>947.40571428571423</c:v>
                </c:pt>
                <c:pt idx="130">
                  <c:v>933.37142857142851</c:v>
                </c:pt>
                <c:pt idx="131">
                  <c:v>936.8</c:v>
                </c:pt>
                <c:pt idx="132">
                  <c:v>753.82857142857131</c:v>
                </c:pt>
                <c:pt idx="133">
                  <c:v>854.83428571428578</c:v>
                </c:pt>
                <c:pt idx="134">
                  <c:v>816</c:v>
                </c:pt>
                <c:pt idx="135">
                  <c:v>804.98285714285703</c:v>
                </c:pt>
                <c:pt idx="136">
                  <c:v>822.46857142857129</c:v>
                </c:pt>
                <c:pt idx="137">
                  <c:v>880.34285714285727</c:v>
                </c:pt>
                <c:pt idx="138">
                  <c:v>910.72</c:v>
                </c:pt>
                <c:pt idx="139">
                  <c:v>910.72</c:v>
                </c:pt>
                <c:pt idx="140">
                  <c:v>927.63428571428574</c:v>
                </c:pt>
                <c:pt idx="141">
                  <c:v>927.49714285714288</c:v>
                </c:pt>
                <c:pt idx="142">
                  <c:v>936.93714285714282</c:v>
                </c:pt>
                <c:pt idx="143">
                  <c:v>935.93142857142868</c:v>
                </c:pt>
                <c:pt idx="144">
                  <c:v>933.3485714285714</c:v>
                </c:pt>
                <c:pt idx="145">
                  <c:v>948.95999999999992</c:v>
                </c:pt>
                <c:pt idx="146">
                  <c:v>1158.1714285714284</c:v>
                </c:pt>
                <c:pt idx="147">
                  <c:v>1130.5142857142857</c:v>
                </c:pt>
                <c:pt idx="148">
                  <c:v>1174.7885714285712</c:v>
                </c:pt>
                <c:pt idx="149">
                  <c:v>1169.6457142857143</c:v>
                </c:pt>
                <c:pt idx="150">
                  <c:v>1197.7371428571428</c:v>
                </c:pt>
                <c:pt idx="151">
                  <c:v>1158.6285714285714</c:v>
                </c:pt>
                <c:pt idx="152">
                  <c:v>1112.0685714285714</c:v>
                </c:pt>
                <c:pt idx="153">
                  <c:v>1034.5371428571427</c:v>
                </c:pt>
                <c:pt idx="154">
                  <c:v>979.22285714285704</c:v>
                </c:pt>
                <c:pt idx="155">
                  <c:v>968.75428571428586</c:v>
                </c:pt>
                <c:pt idx="156">
                  <c:v>943.95428571428567</c:v>
                </c:pt>
                <c:pt idx="157">
                  <c:v>859.26857142857148</c:v>
                </c:pt>
                <c:pt idx="158">
                  <c:v>821.43999999999983</c:v>
                </c:pt>
                <c:pt idx="159">
                  <c:v>789.92000000000007</c:v>
                </c:pt>
                <c:pt idx="160">
                  <c:v>775.58857142857153</c:v>
                </c:pt>
                <c:pt idx="161">
                  <c:v>749.50857142857137</c:v>
                </c:pt>
                <c:pt idx="162">
                  <c:v>729.16571428571422</c:v>
                </c:pt>
                <c:pt idx="163">
                  <c:v>726.17142857142869</c:v>
                </c:pt>
                <c:pt idx="164">
                  <c:v>711.70285714285717</c:v>
                </c:pt>
                <c:pt idx="165">
                  <c:v>706.26285714285711</c:v>
                </c:pt>
                <c:pt idx="166">
                  <c:v>682.19428571428568</c:v>
                </c:pt>
                <c:pt idx="167">
                  <c:v>636.6400000000001</c:v>
                </c:pt>
                <c:pt idx="168">
                  <c:v>617.73714285714289</c:v>
                </c:pt>
                <c:pt idx="169">
                  <c:v>580.20571428571429</c:v>
                </c:pt>
                <c:pt idx="170">
                  <c:v>561.28</c:v>
                </c:pt>
                <c:pt idx="171">
                  <c:v>566.4457142857143</c:v>
                </c:pt>
                <c:pt idx="172">
                  <c:v>516.13714285714286</c:v>
                </c:pt>
                <c:pt idx="173">
                  <c:v>474.01142857142855</c:v>
                </c:pt>
                <c:pt idx="174">
                  <c:v>482.60571428571438</c:v>
                </c:pt>
                <c:pt idx="175">
                  <c:v>464.54857142857145</c:v>
                </c:pt>
                <c:pt idx="176">
                  <c:v>479.58857142857147</c:v>
                </c:pt>
                <c:pt idx="177">
                  <c:v>448.06857142857143</c:v>
                </c:pt>
                <c:pt idx="178">
                  <c:v>425.98857142857145</c:v>
                </c:pt>
                <c:pt idx="179">
                  <c:v>422.56</c:v>
                </c:pt>
                <c:pt idx="180">
                  <c:v>415.67999999999995</c:v>
                </c:pt>
                <c:pt idx="181">
                  <c:v>396.75428571428569</c:v>
                </c:pt>
                <c:pt idx="182">
                  <c:v>370.5371428571429</c:v>
                </c:pt>
                <c:pt idx="183">
                  <c:v>342.44571428571425</c:v>
                </c:pt>
                <c:pt idx="184">
                  <c:v>353.89714285714291</c:v>
                </c:pt>
                <c:pt idx="185">
                  <c:v>346.44571428571425</c:v>
                </c:pt>
                <c:pt idx="186">
                  <c:v>329.53142857142853</c:v>
                </c:pt>
                <c:pt idx="187">
                  <c:v>326.24000000000007</c:v>
                </c:pt>
                <c:pt idx="188">
                  <c:v>312.64</c:v>
                </c:pt>
                <c:pt idx="189">
                  <c:v>306.76571428571424</c:v>
                </c:pt>
                <c:pt idx="190">
                  <c:v>289.87428571428569</c:v>
                </c:pt>
                <c:pt idx="191">
                  <c:v>271.54285714285714</c:v>
                </c:pt>
                <c:pt idx="192">
                  <c:v>278.56</c:v>
                </c:pt>
                <c:pt idx="193">
                  <c:v>297.62285714285719</c:v>
                </c:pt>
                <c:pt idx="194">
                  <c:v>306.62857142857138</c:v>
                </c:pt>
                <c:pt idx="195">
                  <c:v>306.33142857142855</c:v>
                </c:pt>
                <c:pt idx="196">
                  <c:v>293.44</c:v>
                </c:pt>
                <c:pt idx="197">
                  <c:v>303.61142857142858</c:v>
                </c:pt>
                <c:pt idx="198">
                  <c:v>311.6342857142858</c:v>
                </c:pt>
                <c:pt idx="199">
                  <c:v>277.12</c:v>
                </c:pt>
                <c:pt idx="200">
                  <c:v>268.38857142857142</c:v>
                </c:pt>
                <c:pt idx="201">
                  <c:v>249.92000000000002</c:v>
                </c:pt>
                <c:pt idx="202">
                  <c:v>245.62285714285716</c:v>
                </c:pt>
                <c:pt idx="203">
                  <c:v>251.77142857142857</c:v>
                </c:pt>
                <c:pt idx="204">
                  <c:v>251.47428571428571</c:v>
                </c:pt>
                <c:pt idx="205">
                  <c:v>243.58857142857141</c:v>
                </c:pt>
                <c:pt idx="206">
                  <c:v>275.38285714285712</c:v>
                </c:pt>
                <c:pt idx="207">
                  <c:v>277.6685714285714</c:v>
                </c:pt>
                <c:pt idx="208">
                  <c:v>282.81142857142856</c:v>
                </c:pt>
                <c:pt idx="209">
                  <c:v>298.58285714285711</c:v>
                </c:pt>
                <c:pt idx="210">
                  <c:v>302.88</c:v>
                </c:pt>
                <c:pt idx="211">
                  <c:v>307.17714285714283</c:v>
                </c:pt>
                <c:pt idx="212">
                  <c:v>311.06285714285713</c:v>
                </c:pt>
                <c:pt idx="213">
                  <c:v>315.65714285714284</c:v>
                </c:pt>
                <c:pt idx="214">
                  <c:v>327.97714285714289</c:v>
                </c:pt>
                <c:pt idx="215">
                  <c:v>345.89714285714291</c:v>
                </c:pt>
                <c:pt idx="216">
                  <c:v>344.59428571428572</c:v>
                </c:pt>
                <c:pt idx="217">
                  <c:v>353.05142857142852</c:v>
                </c:pt>
                <c:pt idx="218">
                  <c:v>362.24000000000007</c:v>
                </c:pt>
                <c:pt idx="219">
                  <c:v>367.81714285714287</c:v>
                </c:pt>
                <c:pt idx="220">
                  <c:v>374.26285714285717</c:v>
                </c:pt>
                <c:pt idx="221">
                  <c:v>377.55428571428575</c:v>
                </c:pt>
                <c:pt idx="222">
                  <c:v>380.27428571428567</c:v>
                </c:pt>
                <c:pt idx="223">
                  <c:v>392.02285714285711</c:v>
                </c:pt>
                <c:pt idx="224">
                  <c:v>407.79428571428571</c:v>
                </c:pt>
                <c:pt idx="225">
                  <c:v>409.21142857142848</c:v>
                </c:pt>
                <c:pt idx="226">
                  <c:v>419.95428571428567</c:v>
                </c:pt>
                <c:pt idx="227">
                  <c:v>422.6742857142857</c:v>
                </c:pt>
                <c:pt idx="228">
                  <c:v>429.69142857142867</c:v>
                </c:pt>
                <c:pt idx="229">
                  <c:v>440.15999999999997</c:v>
                </c:pt>
                <c:pt idx="230">
                  <c:v>435.45142857142855</c:v>
                </c:pt>
                <c:pt idx="231">
                  <c:v>429.14285714285717</c:v>
                </c:pt>
                <c:pt idx="232">
                  <c:v>372.54857142857145</c:v>
                </c:pt>
                <c:pt idx="233">
                  <c:v>410.1028571428572</c:v>
                </c:pt>
                <c:pt idx="234">
                  <c:v>412.82285714285717</c:v>
                </c:pt>
                <c:pt idx="235">
                  <c:v>415.54285714285714</c:v>
                </c:pt>
                <c:pt idx="236">
                  <c:v>405.50857142857143</c:v>
                </c:pt>
                <c:pt idx="237">
                  <c:v>408.50285714285712</c:v>
                </c:pt>
                <c:pt idx="238">
                  <c:v>411.93142857142857</c:v>
                </c:pt>
                <c:pt idx="239">
                  <c:v>476.54857142857145</c:v>
                </c:pt>
                <c:pt idx="240">
                  <c:v>436.13714285714286</c:v>
                </c:pt>
                <c:pt idx="241">
                  <c:v>420.09142857142854</c:v>
                </c:pt>
                <c:pt idx="242">
                  <c:v>410.21714285714285</c:v>
                </c:pt>
                <c:pt idx="243">
                  <c:v>403.19999999999993</c:v>
                </c:pt>
                <c:pt idx="244">
                  <c:v>397.18857142857144</c:v>
                </c:pt>
                <c:pt idx="245">
                  <c:v>374.83428571428573</c:v>
                </c:pt>
                <c:pt idx="246">
                  <c:v>348.18285714285713</c:v>
                </c:pt>
                <c:pt idx="247">
                  <c:v>335.70285714285711</c:v>
                </c:pt>
                <c:pt idx="248">
                  <c:v>327.24571428571426</c:v>
                </c:pt>
                <c:pt idx="249">
                  <c:v>303.45142857142855</c:v>
                </c:pt>
                <c:pt idx="250">
                  <c:v>281.53142857142859</c:v>
                </c:pt>
                <c:pt idx="251">
                  <c:v>262.03428571428566</c:v>
                </c:pt>
                <c:pt idx="252">
                  <c:v>256.89142857142855</c:v>
                </c:pt>
                <c:pt idx="253">
                  <c:v>248.86857142857141</c:v>
                </c:pt>
                <c:pt idx="254">
                  <c:v>236.1142857142857</c:v>
                </c:pt>
                <c:pt idx="255">
                  <c:v>236.84571428571425</c:v>
                </c:pt>
                <c:pt idx="256">
                  <c:v>237.85142857142856</c:v>
                </c:pt>
                <c:pt idx="257">
                  <c:v>235.70285714285711</c:v>
                </c:pt>
                <c:pt idx="258">
                  <c:v>227.40571428571428</c:v>
                </c:pt>
                <c:pt idx="259">
                  <c:v>213.92</c:v>
                </c:pt>
                <c:pt idx="260">
                  <c:v>204.75428571428571</c:v>
                </c:pt>
                <c:pt idx="261">
                  <c:v>193.6</c:v>
                </c:pt>
                <c:pt idx="262">
                  <c:v>189.57714285714286</c:v>
                </c:pt>
                <c:pt idx="263">
                  <c:v>172.52571428571426</c:v>
                </c:pt>
                <c:pt idx="264">
                  <c:v>164.77714285714282</c:v>
                </c:pt>
                <c:pt idx="265">
                  <c:v>154.87999999999997</c:v>
                </c:pt>
                <c:pt idx="266">
                  <c:v>144.29714285714286</c:v>
                </c:pt>
                <c:pt idx="267">
                  <c:v>138.69714285714286</c:v>
                </c:pt>
                <c:pt idx="268">
                  <c:v>137.82857142857145</c:v>
                </c:pt>
                <c:pt idx="269">
                  <c:v>122.92571428571429</c:v>
                </c:pt>
                <c:pt idx="270">
                  <c:v>120.50285714285714</c:v>
                </c:pt>
                <c:pt idx="271">
                  <c:v>104.45714285714287</c:v>
                </c:pt>
                <c:pt idx="272">
                  <c:v>87.542857142857159</c:v>
                </c:pt>
                <c:pt idx="273">
                  <c:v>83.382857142857134</c:v>
                </c:pt>
                <c:pt idx="274">
                  <c:v>80.662857142857135</c:v>
                </c:pt>
                <c:pt idx="275">
                  <c:v>74.78857142857143</c:v>
                </c:pt>
                <c:pt idx="276">
                  <c:v>79.085714285714275</c:v>
                </c:pt>
                <c:pt idx="277">
                  <c:v>68.48</c:v>
                </c:pt>
                <c:pt idx="278">
                  <c:v>67.611428571428561</c:v>
                </c:pt>
                <c:pt idx="279">
                  <c:v>71.497142857142862</c:v>
                </c:pt>
                <c:pt idx="280">
                  <c:v>68.617142857142852</c:v>
                </c:pt>
                <c:pt idx="281">
                  <c:v>64.319999999999993</c:v>
                </c:pt>
                <c:pt idx="282">
                  <c:v>64.754285714285714</c:v>
                </c:pt>
                <c:pt idx="283">
                  <c:v>62.605714285714278</c:v>
                </c:pt>
                <c:pt idx="284">
                  <c:v>63.451428571428565</c:v>
                </c:pt>
                <c:pt idx="285">
                  <c:v>56.731428571428573</c:v>
                </c:pt>
                <c:pt idx="286">
                  <c:v>54.148571428571429</c:v>
                </c:pt>
                <c:pt idx="287">
                  <c:v>45.851428571428578</c:v>
                </c:pt>
                <c:pt idx="288">
                  <c:v>41.279999999999994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DF-C14E-9302-6F7391EA1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329711"/>
        <c:axId val="1463377279"/>
      </c:lineChart>
      <c:dateAx>
        <c:axId val="146332971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377279"/>
        <c:crosses val="autoZero"/>
        <c:auto val="1"/>
        <c:lblOffset val="100"/>
        <c:baseTimeUnit val="days"/>
      </c:dateAx>
      <c:valAx>
        <c:axId val="146337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Number of New Cases per 100, 000 People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329711"/>
        <c:crosses val="autoZero"/>
        <c:crossBetween val="between"/>
      </c:valAx>
      <c:valAx>
        <c:axId val="1111687391"/>
        <c:scaling>
          <c:orientation val="minMax"/>
          <c:max val="0.51"/>
          <c:min val="0.49000000000000005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712623"/>
        <c:crosses val="max"/>
        <c:crossBetween val="between"/>
      </c:valAx>
      <c:catAx>
        <c:axId val="1112712623"/>
        <c:scaling>
          <c:orientation val="minMax"/>
        </c:scaling>
        <c:delete val="1"/>
        <c:axPos val="b"/>
        <c:majorTickMark val="out"/>
        <c:minorTickMark val="none"/>
        <c:tickLblPos val="nextTo"/>
        <c:crossAx val="11116873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Wesleyan University and Middlesex County New Cases 7-day Average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Wesleyan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Wesleyan!$A$19:$A$310</c:f>
              <c:numCache>
                <c:formatCode>m/d/yy</c:formatCode>
                <c:ptCount val="292"/>
                <c:pt idx="0">
                  <c:v>44052</c:v>
                </c:pt>
                <c:pt idx="1">
                  <c:v>44053</c:v>
                </c:pt>
                <c:pt idx="2">
                  <c:v>44054</c:v>
                </c:pt>
                <c:pt idx="3">
                  <c:v>44055</c:v>
                </c:pt>
                <c:pt idx="4">
                  <c:v>44056</c:v>
                </c:pt>
                <c:pt idx="5">
                  <c:v>44057</c:v>
                </c:pt>
                <c:pt idx="6">
                  <c:v>44058</c:v>
                </c:pt>
                <c:pt idx="7">
                  <c:v>44059</c:v>
                </c:pt>
                <c:pt idx="8">
                  <c:v>44060</c:v>
                </c:pt>
                <c:pt idx="9">
                  <c:v>44061</c:v>
                </c:pt>
                <c:pt idx="10">
                  <c:v>44062</c:v>
                </c:pt>
                <c:pt idx="11">
                  <c:v>44063</c:v>
                </c:pt>
                <c:pt idx="12">
                  <c:v>44064</c:v>
                </c:pt>
                <c:pt idx="13">
                  <c:v>44065</c:v>
                </c:pt>
                <c:pt idx="14">
                  <c:v>44066</c:v>
                </c:pt>
                <c:pt idx="15">
                  <c:v>44067</c:v>
                </c:pt>
                <c:pt idx="16">
                  <c:v>44068</c:v>
                </c:pt>
                <c:pt idx="17">
                  <c:v>44069</c:v>
                </c:pt>
                <c:pt idx="18">
                  <c:v>44070</c:v>
                </c:pt>
                <c:pt idx="19">
                  <c:v>44071</c:v>
                </c:pt>
                <c:pt idx="20">
                  <c:v>44072</c:v>
                </c:pt>
                <c:pt idx="21">
                  <c:v>44073</c:v>
                </c:pt>
                <c:pt idx="22">
                  <c:v>44074</c:v>
                </c:pt>
                <c:pt idx="23">
                  <c:v>44075</c:v>
                </c:pt>
                <c:pt idx="24">
                  <c:v>44076</c:v>
                </c:pt>
                <c:pt idx="25">
                  <c:v>44077</c:v>
                </c:pt>
                <c:pt idx="26">
                  <c:v>44078</c:v>
                </c:pt>
                <c:pt idx="27">
                  <c:v>44079</c:v>
                </c:pt>
                <c:pt idx="28">
                  <c:v>44080</c:v>
                </c:pt>
                <c:pt idx="29">
                  <c:v>44081</c:v>
                </c:pt>
                <c:pt idx="30">
                  <c:v>44082</c:v>
                </c:pt>
                <c:pt idx="31">
                  <c:v>44083</c:v>
                </c:pt>
                <c:pt idx="32">
                  <c:v>44084</c:v>
                </c:pt>
                <c:pt idx="33">
                  <c:v>44085</c:v>
                </c:pt>
                <c:pt idx="34">
                  <c:v>44086</c:v>
                </c:pt>
                <c:pt idx="35">
                  <c:v>44087</c:v>
                </c:pt>
                <c:pt idx="36">
                  <c:v>44088</c:v>
                </c:pt>
                <c:pt idx="37">
                  <c:v>44089</c:v>
                </c:pt>
                <c:pt idx="38">
                  <c:v>44090</c:v>
                </c:pt>
                <c:pt idx="39">
                  <c:v>44091</c:v>
                </c:pt>
                <c:pt idx="40">
                  <c:v>44092</c:v>
                </c:pt>
                <c:pt idx="41">
                  <c:v>44093</c:v>
                </c:pt>
                <c:pt idx="42">
                  <c:v>44094</c:v>
                </c:pt>
                <c:pt idx="43">
                  <c:v>44095</c:v>
                </c:pt>
                <c:pt idx="44">
                  <c:v>44096</c:v>
                </c:pt>
                <c:pt idx="45">
                  <c:v>44097</c:v>
                </c:pt>
                <c:pt idx="46">
                  <c:v>44098</c:v>
                </c:pt>
                <c:pt idx="47">
                  <c:v>44099</c:v>
                </c:pt>
                <c:pt idx="48">
                  <c:v>44100</c:v>
                </c:pt>
                <c:pt idx="49">
                  <c:v>44101</c:v>
                </c:pt>
                <c:pt idx="50">
                  <c:v>44102</c:v>
                </c:pt>
                <c:pt idx="51">
                  <c:v>44103</c:v>
                </c:pt>
                <c:pt idx="52">
                  <c:v>44104</c:v>
                </c:pt>
                <c:pt idx="53">
                  <c:v>44105</c:v>
                </c:pt>
                <c:pt idx="54">
                  <c:v>44106</c:v>
                </c:pt>
                <c:pt idx="55">
                  <c:v>44107</c:v>
                </c:pt>
                <c:pt idx="56">
                  <c:v>44108</c:v>
                </c:pt>
                <c:pt idx="57">
                  <c:v>44109</c:v>
                </c:pt>
                <c:pt idx="58">
                  <c:v>44110</c:v>
                </c:pt>
                <c:pt idx="59">
                  <c:v>44111</c:v>
                </c:pt>
                <c:pt idx="60">
                  <c:v>44112</c:v>
                </c:pt>
                <c:pt idx="61">
                  <c:v>44113</c:v>
                </c:pt>
                <c:pt idx="62">
                  <c:v>44114</c:v>
                </c:pt>
                <c:pt idx="63">
                  <c:v>44115</c:v>
                </c:pt>
                <c:pt idx="64">
                  <c:v>44116</c:v>
                </c:pt>
                <c:pt idx="65">
                  <c:v>44117</c:v>
                </c:pt>
                <c:pt idx="66">
                  <c:v>44118</c:v>
                </c:pt>
                <c:pt idx="67">
                  <c:v>44119</c:v>
                </c:pt>
                <c:pt idx="68">
                  <c:v>44120</c:v>
                </c:pt>
                <c:pt idx="69">
                  <c:v>44121</c:v>
                </c:pt>
                <c:pt idx="70">
                  <c:v>44122</c:v>
                </c:pt>
                <c:pt idx="71">
                  <c:v>44123</c:v>
                </c:pt>
                <c:pt idx="72">
                  <c:v>44124</c:v>
                </c:pt>
                <c:pt idx="73">
                  <c:v>44125</c:v>
                </c:pt>
                <c:pt idx="74">
                  <c:v>44126</c:v>
                </c:pt>
                <c:pt idx="75">
                  <c:v>44127</c:v>
                </c:pt>
                <c:pt idx="76">
                  <c:v>44128</c:v>
                </c:pt>
                <c:pt idx="77">
                  <c:v>44129</c:v>
                </c:pt>
                <c:pt idx="78">
                  <c:v>44130</c:v>
                </c:pt>
                <c:pt idx="79">
                  <c:v>44131</c:v>
                </c:pt>
                <c:pt idx="80">
                  <c:v>44132</c:v>
                </c:pt>
                <c:pt idx="81">
                  <c:v>44133</c:v>
                </c:pt>
                <c:pt idx="82">
                  <c:v>44134</c:v>
                </c:pt>
                <c:pt idx="83">
                  <c:v>44135</c:v>
                </c:pt>
                <c:pt idx="84">
                  <c:v>44136</c:v>
                </c:pt>
                <c:pt idx="85">
                  <c:v>44137</c:v>
                </c:pt>
                <c:pt idx="86">
                  <c:v>44138</c:v>
                </c:pt>
                <c:pt idx="87">
                  <c:v>44139</c:v>
                </c:pt>
                <c:pt idx="88">
                  <c:v>44140</c:v>
                </c:pt>
                <c:pt idx="89">
                  <c:v>44141</c:v>
                </c:pt>
                <c:pt idx="90">
                  <c:v>44142</c:v>
                </c:pt>
                <c:pt idx="91">
                  <c:v>44143</c:v>
                </c:pt>
                <c:pt idx="92">
                  <c:v>44144</c:v>
                </c:pt>
                <c:pt idx="93">
                  <c:v>44145</c:v>
                </c:pt>
                <c:pt idx="94">
                  <c:v>44146</c:v>
                </c:pt>
                <c:pt idx="95">
                  <c:v>44147</c:v>
                </c:pt>
                <c:pt idx="96">
                  <c:v>44148</c:v>
                </c:pt>
                <c:pt idx="97">
                  <c:v>44149</c:v>
                </c:pt>
                <c:pt idx="98">
                  <c:v>44150</c:v>
                </c:pt>
                <c:pt idx="99">
                  <c:v>44151</c:v>
                </c:pt>
                <c:pt idx="100">
                  <c:v>44152</c:v>
                </c:pt>
                <c:pt idx="101">
                  <c:v>44153</c:v>
                </c:pt>
                <c:pt idx="102">
                  <c:v>44154</c:v>
                </c:pt>
                <c:pt idx="103">
                  <c:v>44155</c:v>
                </c:pt>
                <c:pt idx="104">
                  <c:v>44156</c:v>
                </c:pt>
                <c:pt idx="105">
                  <c:v>44157</c:v>
                </c:pt>
                <c:pt idx="106">
                  <c:v>44158</c:v>
                </c:pt>
                <c:pt idx="107">
                  <c:v>44159</c:v>
                </c:pt>
                <c:pt idx="108">
                  <c:v>44160</c:v>
                </c:pt>
                <c:pt idx="109">
                  <c:v>44161</c:v>
                </c:pt>
                <c:pt idx="110">
                  <c:v>44162</c:v>
                </c:pt>
                <c:pt idx="111">
                  <c:v>44163</c:v>
                </c:pt>
                <c:pt idx="112">
                  <c:v>44164</c:v>
                </c:pt>
                <c:pt idx="113">
                  <c:v>44165</c:v>
                </c:pt>
                <c:pt idx="114">
                  <c:v>44166</c:v>
                </c:pt>
                <c:pt idx="115">
                  <c:v>44167</c:v>
                </c:pt>
                <c:pt idx="116">
                  <c:v>44168</c:v>
                </c:pt>
                <c:pt idx="117">
                  <c:v>44169</c:v>
                </c:pt>
                <c:pt idx="118">
                  <c:v>44170</c:v>
                </c:pt>
                <c:pt idx="119">
                  <c:v>44171</c:v>
                </c:pt>
                <c:pt idx="120">
                  <c:v>44172</c:v>
                </c:pt>
                <c:pt idx="121">
                  <c:v>44173</c:v>
                </c:pt>
                <c:pt idx="122">
                  <c:v>44174</c:v>
                </c:pt>
                <c:pt idx="123">
                  <c:v>44175</c:v>
                </c:pt>
                <c:pt idx="124">
                  <c:v>44176</c:v>
                </c:pt>
                <c:pt idx="125">
                  <c:v>44177</c:v>
                </c:pt>
                <c:pt idx="126">
                  <c:v>44178</c:v>
                </c:pt>
                <c:pt idx="127">
                  <c:v>44179</c:v>
                </c:pt>
                <c:pt idx="128">
                  <c:v>44180</c:v>
                </c:pt>
                <c:pt idx="129">
                  <c:v>44181</c:v>
                </c:pt>
                <c:pt idx="130">
                  <c:v>44182</c:v>
                </c:pt>
                <c:pt idx="131">
                  <c:v>44183</c:v>
                </c:pt>
                <c:pt idx="132">
                  <c:v>44184</c:v>
                </c:pt>
                <c:pt idx="133">
                  <c:v>44185</c:v>
                </c:pt>
                <c:pt idx="134">
                  <c:v>44186</c:v>
                </c:pt>
                <c:pt idx="135">
                  <c:v>44187</c:v>
                </c:pt>
                <c:pt idx="136">
                  <c:v>44188</c:v>
                </c:pt>
                <c:pt idx="137">
                  <c:v>44189</c:v>
                </c:pt>
                <c:pt idx="138">
                  <c:v>44190</c:v>
                </c:pt>
                <c:pt idx="139">
                  <c:v>44191</c:v>
                </c:pt>
                <c:pt idx="140">
                  <c:v>44192</c:v>
                </c:pt>
                <c:pt idx="141">
                  <c:v>44193</c:v>
                </c:pt>
                <c:pt idx="142">
                  <c:v>44194</c:v>
                </c:pt>
                <c:pt idx="143">
                  <c:v>44195</c:v>
                </c:pt>
                <c:pt idx="144">
                  <c:v>44196</c:v>
                </c:pt>
                <c:pt idx="145">
                  <c:v>44197</c:v>
                </c:pt>
                <c:pt idx="146">
                  <c:v>44198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44204</c:v>
                </c:pt>
                <c:pt idx="153">
                  <c:v>44205</c:v>
                </c:pt>
                <c:pt idx="154">
                  <c:v>44206</c:v>
                </c:pt>
                <c:pt idx="155">
                  <c:v>44207</c:v>
                </c:pt>
                <c:pt idx="156">
                  <c:v>44208</c:v>
                </c:pt>
                <c:pt idx="157">
                  <c:v>44209</c:v>
                </c:pt>
                <c:pt idx="158">
                  <c:v>44210</c:v>
                </c:pt>
                <c:pt idx="159">
                  <c:v>44211</c:v>
                </c:pt>
                <c:pt idx="160">
                  <c:v>44212</c:v>
                </c:pt>
                <c:pt idx="161">
                  <c:v>44213</c:v>
                </c:pt>
                <c:pt idx="162">
                  <c:v>44214</c:v>
                </c:pt>
                <c:pt idx="163">
                  <c:v>44215</c:v>
                </c:pt>
                <c:pt idx="164">
                  <c:v>44216</c:v>
                </c:pt>
                <c:pt idx="165">
                  <c:v>44217</c:v>
                </c:pt>
                <c:pt idx="166">
                  <c:v>44218</c:v>
                </c:pt>
                <c:pt idx="167">
                  <c:v>44219</c:v>
                </c:pt>
                <c:pt idx="168">
                  <c:v>44220</c:v>
                </c:pt>
                <c:pt idx="169">
                  <c:v>44221</c:v>
                </c:pt>
                <c:pt idx="170">
                  <c:v>44222</c:v>
                </c:pt>
                <c:pt idx="171">
                  <c:v>44223</c:v>
                </c:pt>
                <c:pt idx="172">
                  <c:v>44224</c:v>
                </c:pt>
                <c:pt idx="173">
                  <c:v>44225</c:v>
                </c:pt>
                <c:pt idx="174">
                  <c:v>44226</c:v>
                </c:pt>
                <c:pt idx="175">
                  <c:v>44227</c:v>
                </c:pt>
                <c:pt idx="176">
                  <c:v>44228</c:v>
                </c:pt>
                <c:pt idx="177">
                  <c:v>44229</c:v>
                </c:pt>
                <c:pt idx="178">
                  <c:v>44230</c:v>
                </c:pt>
                <c:pt idx="179">
                  <c:v>44231</c:v>
                </c:pt>
                <c:pt idx="180">
                  <c:v>44232</c:v>
                </c:pt>
                <c:pt idx="181">
                  <c:v>44233</c:v>
                </c:pt>
                <c:pt idx="182">
                  <c:v>44234</c:v>
                </c:pt>
                <c:pt idx="183">
                  <c:v>44235</c:v>
                </c:pt>
                <c:pt idx="184">
                  <c:v>44236</c:v>
                </c:pt>
                <c:pt idx="185">
                  <c:v>44237</c:v>
                </c:pt>
                <c:pt idx="186">
                  <c:v>44238</c:v>
                </c:pt>
                <c:pt idx="187">
                  <c:v>44239</c:v>
                </c:pt>
                <c:pt idx="188">
                  <c:v>44240</c:v>
                </c:pt>
                <c:pt idx="189">
                  <c:v>44241</c:v>
                </c:pt>
                <c:pt idx="190">
                  <c:v>44242</c:v>
                </c:pt>
                <c:pt idx="191">
                  <c:v>44243</c:v>
                </c:pt>
                <c:pt idx="192">
                  <c:v>44244</c:v>
                </c:pt>
                <c:pt idx="193">
                  <c:v>44245</c:v>
                </c:pt>
                <c:pt idx="194">
                  <c:v>44246</c:v>
                </c:pt>
                <c:pt idx="195">
                  <c:v>44247</c:v>
                </c:pt>
                <c:pt idx="196">
                  <c:v>44248</c:v>
                </c:pt>
                <c:pt idx="197">
                  <c:v>44249</c:v>
                </c:pt>
                <c:pt idx="198">
                  <c:v>44250</c:v>
                </c:pt>
                <c:pt idx="199">
                  <c:v>44251</c:v>
                </c:pt>
                <c:pt idx="200">
                  <c:v>44252</c:v>
                </c:pt>
                <c:pt idx="201">
                  <c:v>44253</c:v>
                </c:pt>
                <c:pt idx="202">
                  <c:v>44254</c:v>
                </c:pt>
                <c:pt idx="203">
                  <c:v>44255</c:v>
                </c:pt>
                <c:pt idx="204">
                  <c:v>44256</c:v>
                </c:pt>
                <c:pt idx="205">
                  <c:v>44257</c:v>
                </c:pt>
                <c:pt idx="206">
                  <c:v>44258</c:v>
                </c:pt>
                <c:pt idx="207">
                  <c:v>44259</c:v>
                </c:pt>
                <c:pt idx="208">
                  <c:v>44260</c:v>
                </c:pt>
                <c:pt idx="209">
                  <c:v>44261</c:v>
                </c:pt>
                <c:pt idx="210">
                  <c:v>44262</c:v>
                </c:pt>
                <c:pt idx="211">
                  <c:v>44263</c:v>
                </c:pt>
                <c:pt idx="212">
                  <c:v>44264</c:v>
                </c:pt>
                <c:pt idx="213">
                  <c:v>44265</c:v>
                </c:pt>
                <c:pt idx="214">
                  <c:v>44266</c:v>
                </c:pt>
                <c:pt idx="215">
                  <c:v>44267</c:v>
                </c:pt>
                <c:pt idx="216">
                  <c:v>44268</c:v>
                </c:pt>
                <c:pt idx="217">
                  <c:v>44269</c:v>
                </c:pt>
                <c:pt idx="218">
                  <c:v>44270</c:v>
                </c:pt>
                <c:pt idx="219">
                  <c:v>44271</c:v>
                </c:pt>
                <c:pt idx="220">
                  <c:v>44272</c:v>
                </c:pt>
                <c:pt idx="221">
                  <c:v>44273</c:v>
                </c:pt>
                <c:pt idx="222">
                  <c:v>44274</c:v>
                </c:pt>
                <c:pt idx="223">
                  <c:v>44275</c:v>
                </c:pt>
                <c:pt idx="224">
                  <c:v>44276</c:v>
                </c:pt>
                <c:pt idx="225">
                  <c:v>44277</c:v>
                </c:pt>
                <c:pt idx="226">
                  <c:v>44278</c:v>
                </c:pt>
                <c:pt idx="227">
                  <c:v>44279</c:v>
                </c:pt>
                <c:pt idx="228">
                  <c:v>44280</c:v>
                </c:pt>
                <c:pt idx="229">
                  <c:v>44281</c:v>
                </c:pt>
                <c:pt idx="230">
                  <c:v>44282</c:v>
                </c:pt>
                <c:pt idx="231">
                  <c:v>44283</c:v>
                </c:pt>
                <c:pt idx="232">
                  <c:v>44284</c:v>
                </c:pt>
                <c:pt idx="233">
                  <c:v>44285</c:v>
                </c:pt>
                <c:pt idx="234">
                  <c:v>44286</c:v>
                </c:pt>
                <c:pt idx="235">
                  <c:v>44287</c:v>
                </c:pt>
                <c:pt idx="236">
                  <c:v>44288</c:v>
                </c:pt>
                <c:pt idx="237">
                  <c:v>44289</c:v>
                </c:pt>
                <c:pt idx="238">
                  <c:v>44290</c:v>
                </c:pt>
                <c:pt idx="239">
                  <c:v>44291</c:v>
                </c:pt>
                <c:pt idx="240">
                  <c:v>44292</c:v>
                </c:pt>
                <c:pt idx="241">
                  <c:v>44293</c:v>
                </c:pt>
                <c:pt idx="242">
                  <c:v>44294</c:v>
                </c:pt>
                <c:pt idx="243">
                  <c:v>44295</c:v>
                </c:pt>
                <c:pt idx="244">
                  <c:v>44296</c:v>
                </c:pt>
                <c:pt idx="245">
                  <c:v>44297</c:v>
                </c:pt>
                <c:pt idx="246">
                  <c:v>44298</c:v>
                </c:pt>
                <c:pt idx="247">
                  <c:v>44299</c:v>
                </c:pt>
                <c:pt idx="248">
                  <c:v>44300</c:v>
                </c:pt>
                <c:pt idx="249">
                  <c:v>44301</c:v>
                </c:pt>
                <c:pt idx="250">
                  <c:v>44302</c:v>
                </c:pt>
                <c:pt idx="251">
                  <c:v>44303</c:v>
                </c:pt>
                <c:pt idx="252">
                  <c:v>44304</c:v>
                </c:pt>
                <c:pt idx="253">
                  <c:v>44305</c:v>
                </c:pt>
                <c:pt idx="254">
                  <c:v>44306</c:v>
                </c:pt>
                <c:pt idx="255">
                  <c:v>44307</c:v>
                </c:pt>
                <c:pt idx="256">
                  <c:v>44308</c:v>
                </c:pt>
                <c:pt idx="257">
                  <c:v>44309</c:v>
                </c:pt>
                <c:pt idx="258">
                  <c:v>44310</c:v>
                </c:pt>
                <c:pt idx="259">
                  <c:v>44311</c:v>
                </c:pt>
                <c:pt idx="260">
                  <c:v>44312</c:v>
                </c:pt>
                <c:pt idx="261">
                  <c:v>44313</c:v>
                </c:pt>
                <c:pt idx="262">
                  <c:v>44314</c:v>
                </c:pt>
                <c:pt idx="263">
                  <c:v>44315</c:v>
                </c:pt>
                <c:pt idx="264">
                  <c:v>44316</c:v>
                </c:pt>
                <c:pt idx="265">
                  <c:v>44317</c:v>
                </c:pt>
                <c:pt idx="266">
                  <c:v>44318</c:v>
                </c:pt>
                <c:pt idx="267">
                  <c:v>44319</c:v>
                </c:pt>
                <c:pt idx="268">
                  <c:v>44320</c:v>
                </c:pt>
                <c:pt idx="269">
                  <c:v>44321</c:v>
                </c:pt>
                <c:pt idx="270">
                  <c:v>44322</c:v>
                </c:pt>
                <c:pt idx="271">
                  <c:v>44323</c:v>
                </c:pt>
                <c:pt idx="272">
                  <c:v>44324</c:v>
                </c:pt>
                <c:pt idx="273">
                  <c:v>44325</c:v>
                </c:pt>
                <c:pt idx="274">
                  <c:v>44326</c:v>
                </c:pt>
                <c:pt idx="275">
                  <c:v>44327</c:v>
                </c:pt>
                <c:pt idx="276">
                  <c:v>44328</c:v>
                </c:pt>
                <c:pt idx="277">
                  <c:v>44329</c:v>
                </c:pt>
                <c:pt idx="278">
                  <c:v>44330</c:v>
                </c:pt>
                <c:pt idx="279">
                  <c:v>44331</c:v>
                </c:pt>
                <c:pt idx="280">
                  <c:v>44332</c:v>
                </c:pt>
                <c:pt idx="281">
                  <c:v>44333</c:v>
                </c:pt>
                <c:pt idx="282">
                  <c:v>44334</c:v>
                </c:pt>
                <c:pt idx="283">
                  <c:v>44335</c:v>
                </c:pt>
                <c:pt idx="284">
                  <c:v>44336</c:v>
                </c:pt>
                <c:pt idx="285">
                  <c:v>44337</c:v>
                </c:pt>
                <c:pt idx="286">
                  <c:v>44338</c:v>
                </c:pt>
                <c:pt idx="287">
                  <c:v>44339</c:v>
                </c:pt>
                <c:pt idx="288">
                  <c:v>44340</c:v>
                </c:pt>
                <c:pt idx="289">
                  <c:v>44341</c:v>
                </c:pt>
                <c:pt idx="290">
                  <c:v>44342</c:v>
                </c:pt>
                <c:pt idx="291">
                  <c:v>44343</c:v>
                </c:pt>
              </c:numCache>
            </c:numRef>
          </c:cat>
          <c:val>
            <c:numRef>
              <c:f>Wesleyan!$H$19:$H$310</c:f>
              <c:numCache>
                <c:formatCode>General</c:formatCode>
                <c:ptCount val="2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4.7335037394679533</c:v>
                </c:pt>
                <c:pt idx="8">
                  <c:v>4.7335037394679533</c:v>
                </c:pt>
                <c:pt idx="9">
                  <c:v>4.7335037394679533</c:v>
                </c:pt>
                <c:pt idx="10">
                  <c:v>4.7335037394679533</c:v>
                </c:pt>
                <c:pt idx="11">
                  <c:v>4.7335037394679533</c:v>
                </c:pt>
                <c:pt idx="12">
                  <c:v>4.7335037394679533</c:v>
                </c:pt>
                <c:pt idx="13">
                  <c:v>4.7335037394679533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14.200511218403863</c:v>
                </c:pt>
                <c:pt idx="23">
                  <c:v>14.200511218403863</c:v>
                </c:pt>
                <c:pt idx="24">
                  <c:v>18.934014957871813</c:v>
                </c:pt>
                <c:pt idx="25">
                  <c:v>18.934014957871813</c:v>
                </c:pt>
                <c:pt idx="26">
                  <c:v>18.934014957871813</c:v>
                </c:pt>
                <c:pt idx="27">
                  <c:v>18.934014957871813</c:v>
                </c:pt>
                <c:pt idx="28">
                  <c:v>18.934014957871813</c:v>
                </c:pt>
                <c:pt idx="29">
                  <c:v>4.7335037394679533</c:v>
                </c:pt>
                <c:pt idx="30">
                  <c:v>9.4670074789359067</c:v>
                </c:pt>
                <c:pt idx="31">
                  <c:v>4.7335037394679533</c:v>
                </c:pt>
                <c:pt idx="32">
                  <c:v>4.7335037394679533</c:v>
                </c:pt>
                <c:pt idx="33">
                  <c:v>4.7335037394679533</c:v>
                </c:pt>
                <c:pt idx="34">
                  <c:v>4.7335037394679533</c:v>
                </c:pt>
                <c:pt idx="35">
                  <c:v>4.7335037394679533</c:v>
                </c:pt>
                <c:pt idx="36">
                  <c:v>9.4670074789359067</c:v>
                </c:pt>
                <c:pt idx="37">
                  <c:v>4.7335037394679533</c:v>
                </c:pt>
                <c:pt idx="38">
                  <c:v>9.4670074789359067</c:v>
                </c:pt>
                <c:pt idx="39">
                  <c:v>9.4670074789359067</c:v>
                </c:pt>
                <c:pt idx="40">
                  <c:v>18.934014957871813</c:v>
                </c:pt>
                <c:pt idx="41">
                  <c:v>18.934014957871813</c:v>
                </c:pt>
                <c:pt idx="42">
                  <c:v>18.934014957871813</c:v>
                </c:pt>
                <c:pt idx="43">
                  <c:v>18.934014957871813</c:v>
                </c:pt>
                <c:pt idx="44">
                  <c:v>18.934014957871813</c:v>
                </c:pt>
                <c:pt idx="45">
                  <c:v>18.934014957871813</c:v>
                </c:pt>
                <c:pt idx="46">
                  <c:v>23.667518697339773</c:v>
                </c:pt>
                <c:pt idx="47">
                  <c:v>14.200511218403863</c:v>
                </c:pt>
                <c:pt idx="48">
                  <c:v>14.200511218403863</c:v>
                </c:pt>
                <c:pt idx="49">
                  <c:v>14.200511218403863</c:v>
                </c:pt>
                <c:pt idx="50">
                  <c:v>9.4670074789359067</c:v>
                </c:pt>
                <c:pt idx="51">
                  <c:v>9.4670074789359067</c:v>
                </c:pt>
                <c:pt idx="52">
                  <c:v>4.7335037394679533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4.7335037394679533</c:v>
                </c:pt>
                <c:pt idx="67">
                  <c:v>4.7335037394679533</c:v>
                </c:pt>
                <c:pt idx="68">
                  <c:v>4.7335037394679533</c:v>
                </c:pt>
                <c:pt idx="69">
                  <c:v>9.4670074789359067</c:v>
                </c:pt>
                <c:pt idx="70">
                  <c:v>9.4670074789359067</c:v>
                </c:pt>
                <c:pt idx="71">
                  <c:v>18.934014957871813</c:v>
                </c:pt>
                <c:pt idx="72">
                  <c:v>18.934014957871813</c:v>
                </c:pt>
                <c:pt idx="73">
                  <c:v>14.200511218403863</c:v>
                </c:pt>
                <c:pt idx="74">
                  <c:v>14.200511218403863</c:v>
                </c:pt>
                <c:pt idx="75">
                  <c:v>14.200511218403863</c:v>
                </c:pt>
                <c:pt idx="76">
                  <c:v>9.4670074789359067</c:v>
                </c:pt>
                <c:pt idx="77">
                  <c:v>9.4670074789359067</c:v>
                </c:pt>
                <c:pt idx="78">
                  <c:v>4.7335037394679533</c:v>
                </c:pt>
                <c:pt idx="79">
                  <c:v>4.7335037394679533</c:v>
                </c:pt>
                <c:pt idx="80">
                  <c:v>4.7335037394679533</c:v>
                </c:pt>
                <c:pt idx="81">
                  <c:v>18.934014957871813</c:v>
                </c:pt>
                <c:pt idx="82">
                  <c:v>18.934014957871813</c:v>
                </c:pt>
                <c:pt idx="83">
                  <c:v>33.134526176275678</c:v>
                </c:pt>
                <c:pt idx="84">
                  <c:v>33.134526176275678</c:v>
                </c:pt>
                <c:pt idx="85">
                  <c:v>28.401022436807725</c:v>
                </c:pt>
                <c:pt idx="86">
                  <c:v>28.401022436807725</c:v>
                </c:pt>
                <c:pt idx="87">
                  <c:v>28.401022436807725</c:v>
                </c:pt>
                <c:pt idx="88">
                  <c:v>28.401022436807725</c:v>
                </c:pt>
                <c:pt idx="89">
                  <c:v>28.401022436807725</c:v>
                </c:pt>
                <c:pt idx="90">
                  <c:v>14.200511218403863</c:v>
                </c:pt>
                <c:pt idx="91">
                  <c:v>18.934014957871813</c:v>
                </c:pt>
                <c:pt idx="92">
                  <c:v>18.934014957871813</c:v>
                </c:pt>
                <c:pt idx="93">
                  <c:v>18.934014957871813</c:v>
                </c:pt>
                <c:pt idx="94">
                  <c:v>28.401022436807725</c:v>
                </c:pt>
                <c:pt idx="95">
                  <c:v>23.667518697339773</c:v>
                </c:pt>
                <c:pt idx="96">
                  <c:v>23.667518697339773</c:v>
                </c:pt>
                <c:pt idx="97">
                  <c:v>42.60153365521159</c:v>
                </c:pt>
                <c:pt idx="98">
                  <c:v>37.868029915743627</c:v>
                </c:pt>
                <c:pt idx="99">
                  <c:v>61.5355486130834</c:v>
                </c:pt>
                <c:pt idx="100">
                  <c:v>61.5355486130834</c:v>
                </c:pt>
                <c:pt idx="101">
                  <c:v>75.736059831487253</c:v>
                </c:pt>
                <c:pt idx="102">
                  <c:v>104.13708226829499</c:v>
                </c:pt>
                <c:pt idx="103">
                  <c:v>104.13708226829499</c:v>
                </c:pt>
                <c:pt idx="104">
                  <c:v>108.87058600776295</c:v>
                </c:pt>
                <c:pt idx="105">
                  <c:v>118.33759348669886</c:v>
                </c:pt>
                <c:pt idx="106">
                  <c:v>113.6040897472309</c:v>
                </c:pt>
                <c:pt idx="107">
                  <c:v>113.6040897472309</c:v>
                </c:pt>
                <c:pt idx="108">
                  <c:v>99.40357852882704</c:v>
                </c:pt>
                <c:pt idx="109">
                  <c:v>61.5355486130834</c:v>
                </c:pt>
                <c:pt idx="110">
                  <c:v>66.269052352551356</c:v>
                </c:pt>
                <c:pt idx="111">
                  <c:v>42.60153365521159</c:v>
                </c:pt>
                <c:pt idx="112">
                  <c:v>33.134526176275678</c:v>
                </c:pt>
                <c:pt idx="113">
                  <c:v>14.200511218403863</c:v>
                </c:pt>
                <c:pt idx="114">
                  <c:v>14.200511218403863</c:v>
                </c:pt>
                <c:pt idx="115">
                  <c:v>4.7335037394679533</c:v>
                </c:pt>
                <c:pt idx="116">
                  <c:v>4.7335037394679533</c:v>
                </c:pt>
                <c:pt idx="117">
                  <c:v>4.7335037394679533</c:v>
                </c:pt>
                <c:pt idx="118">
                  <c:v>4.7335037394679533</c:v>
                </c:pt>
                <c:pt idx="119">
                  <c:v>4.7335037394679533</c:v>
                </c:pt>
                <c:pt idx="120">
                  <c:v>4.7335037394679533</c:v>
                </c:pt>
                <c:pt idx="121">
                  <c:v>4.7335037394679533</c:v>
                </c:pt>
                <c:pt idx="122">
                  <c:v>4.7335037394679533</c:v>
                </c:pt>
                <c:pt idx="123">
                  <c:v>4.7335037394679533</c:v>
                </c:pt>
                <c:pt idx="124">
                  <c:v>9.4670074789359067</c:v>
                </c:pt>
                <c:pt idx="125">
                  <c:v>9.4670074789359067</c:v>
                </c:pt>
                <c:pt idx="126">
                  <c:v>9.4670074789359067</c:v>
                </c:pt>
                <c:pt idx="127">
                  <c:v>9.4670074789359067</c:v>
                </c:pt>
                <c:pt idx="128">
                  <c:v>9.4670074789359067</c:v>
                </c:pt>
                <c:pt idx="129">
                  <c:v>9.4670074789359067</c:v>
                </c:pt>
                <c:pt idx="130">
                  <c:v>9.4670074789359067</c:v>
                </c:pt>
                <c:pt idx="131">
                  <c:v>9.4670074789359067</c:v>
                </c:pt>
                <c:pt idx="132">
                  <c:v>9.4670074789359067</c:v>
                </c:pt>
                <c:pt idx="133">
                  <c:v>9.4670074789359067</c:v>
                </c:pt>
                <c:pt idx="134">
                  <c:v>9.4670074789359067</c:v>
                </c:pt>
                <c:pt idx="135">
                  <c:v>9.4670074789359067</c:v>
                </c:pt>
                <c:pt idx="136">
                  <c:v>9.4670074789359067</c:v>
                </c:pt>
                <c:pt idx="137">
                  <c:v>9.4670074789359067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9.4670074789359067</c:v>
                </c:pt>
                <c:pt idx="145">
                  <c:v>9.4670074789359067</c:v>
                </c:pt>
                <c:pt idx="146">
                  <c:v>9.4670074789359067</c:v>
                </c:pt>
                <c:pt idx="147">
                  <c:v>9.4670074789359067</c:v>
                </c:pt>
                <c:pt idx="148">
                  <c:v>9.4670074789359067</c:v>
                </c:pt>
                <c:pt idx="149">
                  <c:v>9.4670074789359067</c:v>
                </c:pt>
                <c:pt idx="150">
                  <c:v>9.4670074789359067</c:v>
                </c:pt>
                <c:pt idx="151">
                  <c:v>9.4670074789359067</c:v>
                </c:pt>
                <c:pt idx="152">
                  <c:v>9.4670074789359067</c:v>
                </c:pt>
                <c:pt idx="153">
                  <c:v>9.4670074789359067</c:v>
                </c:pt>
                <c:pt idx="154">
                  <c:v>9.4670074789359067</c:v>
                </c:pt>
                <c:pt idx="155">
                  <c:v>9.4670074789359067</c:v>
                </c:pt>
                <c:pt idx="156">
                  <c:v>9.4670074789359067</c:v>
                </c:pt>
                <c:pt idx="157">
                  <c:v>9.4670074789359067</c:v>
                </c:pt>
                <c:pt idx="158">
                  <c:v>0</c:v>
                </c:pt>
                <c:pt idx="159">
                  <c:v>4.7335037394679533</c:v>
                </c:pt>
                <c:pt idx="160">
                  <c:v>4.7335037394679533</c:v>
                </c:pt>
                <c:pt idx="161">
                  <c:v>4.7335037394679533</c:v>
                </c:pt>
                <c:pt idx="162">
                  <c:v>4.7335037394679533</c:v>
                </c:pt>
                <c:pt idx="163">
                  <c:v>4.7335037394679533</c:v>
                </c:pt>
                <c:pt idx="164">
                  <c:v>4.7335037394679533</c:v>
                </c:pt>
                <c:pt idx="165">
                  <c:v>4.7335037394679533</c:v>
                </c:pt>
                <c:pt idx="166">
                  <c:v>0</c:v>
                </c:pt>
                <c:pt idx="167">
                  <c:v>0</c:v>
                </c:pt>
                <c:pt idx="168">
                  <c:v>9.4670074789359067</c:v>
                </c:pt>
                <c:pt idx="169">
                  <c:v>9.4670074789359067</c:v>
                </c:pt>
                <c:pt idx="170">
                  <c:v>9.4670074789359067</c:v>
                </c:pt>
                <c:pt idx="171">
                  <c:v>9.4670074789359067</c:v>
                </c:pt>
                <c:pt idx="172">
                  <c:v>9.4670074789359067</c:v>
                </c:pt>
                <c:pt idx="173">
                  <c:v>9.4670074789359067</c:v>
                </c:pt>
                <c:pt idx="174">
                  <c:v>9.4670074789359067</c:v>
                </c:pt>
                <c:pt idx="175">
                  <c:v>4.7335037394679533</c:v>
                </c:pt>
                <c:pt idx="176">
                  <c:v>4.7335037394679533</c:v>
                </c:pt>
                <c:pt idx="177">
                  <c:v>4.7335037394679533</c:v>
                </c:pt>
                <c:pt idx="178">
                  <c:v>4.7335037394679533</c:v>
                </c:pt>
                <c:pt idx="179">
                  <c:v>4.7335037394679533</c:v>
                </c:pt>
                <c:pt idx="180">
                  <c:v>4.7335037394679533</c:v>
                </c:pt>
                <c:pt idx="181">
                  <c:v>14.200511218403863</c:v>
                </c:pt>
                <c:pt idx="182">
                  <c:v>9.4670074789359067</c:v>
                </c:pt>
                <c:pt idx="183">
                  <c:v>23.667518697339773</c:v>
                </c:pt>
                <c:pt idx="184">
                  <c:v>23.667518697339773</c:v>
                </c:pt>
                <c:pt idx="185">
                  <c:v>33.134526176275678</c:v>
                </c:pt>
                <c:pt idx="186">
                  <c:v>47.335037394679546</c:v>
                </c:pt>
                <c:pt idx="187">
                  <c:v>47.335037394679546</c:v>
                </c:pt>
                <c:pt idx="188">
                  <c:v>42.60153365521159</c:v>
                </c:pt>
                <c:pt idx="189">
                  <c:v>47.335037394679546</c:v>
                </c:pt>
                <c:pt idx="190">
                  <c:v>33.134526176275678</c:v>
                </c:pt>
                <c:pt idx="191">
                  <c:v>33.134526176275678</c:v>
                </c:pt>
                <c:pt idx="192">
                  <c:v>37.868029915743627</c:v>
                </c:pt>
                <c:pt idx="193">
                  <c:v>37.868029915743627</c:v>
                </c:pt>
                <c:pt idx="194">
                  <c:v>37.868029915743627</c:v>
                </c:pt>
                <c:pt idx="195">
                  <c:v>42.60153365521159</c:v>
                </c:pt>
                <c:pt idx="196">
                  <c:v>37.868029915743627</c:v>
                </c:pt>
                <c:pt idx="197">
                  <c:v>37.868029915743627</c:v>
                </c:pt>
                <c:pt idx="198">
                  <c:v>37.868029915743627</c:v>
                </c:pt>
                <c:pt idx="199">
                  <c:v>33.134526176275678</c:v>
                </c:pt>
                <c:pt idx="200">
                  <c:v>23.667518697339773</c:v>
                </c:pt>
                <c:pt idx="201">
                  <c:v>23.667518697339773</c:v>
                </c:pt>
                <c:pt idx="202">
                  <c:v>14.200511218403863</c:v>
                </c:pt>
                <c:pt idx="203">
                  <c:v>18.934014957871813</c:v>
                </c:pt>
                <c:pt idx="204">
                  <c:v>18.934014957871813</c:v>
                </c:pt>
                <c:pt idx="205">
                  <c:v>18.934014957871813</c:v>
                </c:pt>
                <c:pt idx="206">
                  <c:v>14.200511218403863</c:v>
                </c:pt>
                <c:pt idx="207">
                  <c:v>14.200511218403863</c:v>
                </c:pt>
                <c:pt idx="208">
                  <c:v>28.401022436807725</c:v>
                </c:pt>
                <c:pt idx="209">
                  <c:v>28.401022436807725</c:v>
                </c:pt>
                <c:pt idx="210">
                  <c:v>23.667518697339773</c:v>
                </c:pt>
                <c:pt idx="211">
                  <c:v>42.60153365521159</c:v>
                </c:pt>
                <c:pt idx="212">
                  <c:v>42.60153365521159</c:v>
                </c:pt>
                <c:pt idx="213">
                  <c:v>42.60153365521159</c:v>
                </c:pt>
                <c:pt idx="214">
                  <c:v>47.335037394679546</c:v>
                </c:pt>
                <c:pt idx="215">
                  <c:v>33.134526176275678</c:v>
                </c:pt>
                <c:pt idx="216">
                  <c:v>33.134526176275678</c:v>
                </c:pt>
                <c:pt idx="217">
                  <c:v>47.335037394679546</c:v>
                </c:pt>
                <c:pt idx="218">
                  <c:v>28.401022436807725</c:v>
                </c:pt>
                <c:pt idx="219">
                  <c:v>28.401022436807725</c:v>
                </c:pt>
                <c:pt idx="220">
                  <c:v>23.667518697339773</c:v>
                </c:pt>
                <c:pt idx="221">
                  <c:v>28.401022436807725</c:v>
                </c:pt>
                <c:pt idx="222">
                  <c:v>28.401022436807725</c:v>
                </c:pt>
                <c:pt idx="223">
                  <c:v>37.868029915743627</c:v>
                </c:pt>
                <c:pt idx="224">
                  <c:v>28.401022436807725</c:v>
                </c:pt>
                <c:pt idx="225">
                  <c:v>28.401022436807725</c:v>
                </c:pt>
                <c:pt idx="226">
                  <c:v>28.401022436807725</c:v>
                </c:pt>
                <c:pt idx="227">
                  <c:v>42.60153365521159</c:v>
                </c:pt>
                <c:pt idx="228">
                  <c:v>37.868029915743627</c:v>
                </c:pt>
                <c:pt idx="229">
                  <c:v>37.868029915743627</c:v>
                </c:pt>
                <c:pt idx="230">
                  <c:v>33.134526176275678</c:v>
                </c:pt>
                <c:pt idx="231">
                  <c:v>28.401022436807725</c:v>
                </c:pt>
                <c:pt idx="232">
                  <c:v>33.134526176275678</c:v>
                </c:pt>
                <c:pt idx="233">
                  <c:v>33.134526176275678</c:v>
                </c:pt>
                <c:pt idx="234">
                  <c:v>28.401022436807725</c:v>
                </c:pt>
                <c:pt idx="235">
                  <c:v>47.335037394679546</c:v>
                </c:pt>
                <c:pt idx="236">
                  <c:v>47.335037394679546</c:v>
                </c:pt>
                <c:pt idx="237">
                  <c:v>52.068541134147495</c:v>
                </c:pt>
                <c:pt idx="238">
                  <c:v>61.5355486130834</c:v>
                </c:pt>
                <c:pt idx="239">
                  <c:v>56.802044873615451</c:v>
                </c:pt>
                <c:pt idx="240">
                  <c:v>56.802044873615451</c:v>
                </c:pt>
                <c:pt idx="241">
                  <c:v>61.5355486130834</c:v>
                </c:pt>
                <c:pt idx="242">
                  <c:v>33.134526176275678</c:v>
                </c:pt>
                <c:pt idx="243">
                  <c:v>33.134526176275678</c:v>
                </c:pt>
                <c:pt idx="244">
                  <c:v>28.401022436807725</c:v>
                </c:pt>
                <c:pt idx="245">
                  <c:v>18.934014957871813</c:v>
                </c:pt>
                <c:pt idx="246">
                  <c:v>18.934014957871813</c:v>
                </c:pt>
                <c:pt idx="247">
                  <c:v>18.934014957871813</c:v>
                </c:pt>
                <c:pt idx="248">
                  <c:v>9.4670074789359067</c:v>
                </c:pt>
                <c:pt idx="249">
                  <c:v>9.4670074789359067</c:v>
                </c:pt>
                <c:pt idx="250">
                  <c:v>14.200511218403863</c:v>
                </c:pt>
                <c:pt idx="251">
                  <c:v>9.4670074789359067</c:v>
                </c:pt>
                <c:pt idx="252">
                  <c:v>18.934014957871813</c:v>
                </c:pt>
                <c:pt idx="253">
                  <c:v>18.934014957871813</c:v>
                </c:pt>
                <c:pt idx="254">
                  <c:v>18.934014957871813</c:v>
                </c:pt>
                <c:pt idx="255">
                  <c:v>14.200511218403863</c:v>
                </c:pt>
                <c:pt idx="256">
                  <c:v>14.200511218403863</c:v>
                </c:pt>
                <c:pt idx="257">
                  <c:v>9.4670074789359067</c:v>
                </c:pt>
                <c:pt idx="258">
                  <c:v>9.4670074789359067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4.7335037394679533</c:v>
                </c:pt>
                <c:pt idx="266">
                  <c:v>4.7335037394679533</c:v>
                </c:pt>
                <c:pt idx="267">
                  <c:v>4.7335037394679533</c:v>
                </c:pt>
                <c:pt idx="268">
                  <c:v>4.7335037394679533</c:v>
                </c:pt>
                <c:pt idx="269">
                  <c:v>4.7335037394679533</c:v>
                </c:pt>
                <c:pt idx="270">
                  <c:v>9.4670074789359067</c:v>
                </c:pt>
                <c:pt idx="271">
                  <c:v>9.4670074789359067</c:v>
                </c:pt>
                <c:pt idx="272">
                  <c:v>4.7335037394679533</c:v>
                </c:pt>
                <c:pt idx="273">
                  <c:v>4.7335037394679533</c:v>
                </c:pt>
                <c:pt idx="274">
                  <c:v>4.7335037394679533</c:v>
                </c:pt>
                <c:pt idx="275">
                  <c:v>4.7335037394679533</c:v>
                </c:pt>
                <c:pt idx="276">
                  <c:v>9.4670074789359067</c:v>
                </c:pt>
                <c:pt idx="277">
                  <c:v>4.7335037394679533</c:v>
                </c:pt>
                <c:pt idx="278">
                  <c:v>4.7335037394679533</c:v>
                </c:pt>
                <c:pt idx="279">
                  <c:v>4.7335037394679533</c:v>
                </c:pt>
                <c:pt idx="280">
                  <c:v>4.7335037394679533</c:v>
                </c:pt>
                <c:pt idx="281">
                  <c:v>4.7335037394679533</c:v>
                </c:pt>
                <c:pt idx="282">
                  <c:v>4.7335037394679533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20-CD43-8CA2-E491AACC0E8E}"/>
            </c:ext>
          </c:extLst>
        </c:ser>
        <c:ser>
          <c:idx val="1"/>
          <c:order val="1"/>
          <c:tx>
            <c:v>Middlesex County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Wesleyan!$A$19:$A$310</c:f>
              <c:numCache>
                <c:formatCode>m/d/yy</c:formatCode>
                <c:ptCount val="292"/>
                <c:pt idx="0">
                  <c:v>44052</c:v>
                </c:pt>
                <c:pt idx="1">
                  <c:v>44053</c:v>
                </c:pt>
                <c:pt idx="2">
                  <c:v>44054</c:v>
                </c:pt>
                <c:pt idx="3">
                  <c:v>44055</c:v>
                </c:pt>
                <c:pt idx="4">
                  <c:v>44056</c:v>
                </c:pt>
                <c:pt idx="5">
                  <c:v>44057</c:v>
                </c:pt>
                <c:pt idx="6">
                  <c:v>44058</c:v>
                </c:pt>
                <c:pt idx="7">
                  <c:v>44059</c:v>
                </c:pt>
                <c:pt idx="8">
                  <c:v>44060</c:v>
                </c:pt>
                <c:pt idx="9">
                  <c:v>44061</c:v>
                </c:pt>
                <c:pt idx="10">
                  <c:v>44062</c:v>
                </c:pt>
                <c:pt idx="11">
                  <c:v>44063</c:v>
                </c:pt>
                <c:pt idx="12">
                  <c:v>44064</c:v>
                </c:pt>
                <c:pt idx="13">
                  <c:v>44065</c:v>
                </c:pt>
                <c:pt idx="14">
                  <c:v>44066</c:v>
                </c:pt>
                <c:pt idx="15">
                  <c:v>44067</c:v>
                </c:pt>
                <c:pt idx="16">
                  <c:v>44068</c:v>
                </c:pt>
                <c:pt idx="17">
                  <c:v>44069</c:v>
                </c:pt>
                <c:pt idx="18">
                  <c:v>44070</c:v>
                </c:pt>
                <c:pt idx="19">
                  <c:v>44071</c:v>
                </c:pt>
                <c:pt idx="20">
                  <c:v>44072</c:v>
                </c:pt>
                <c:pt idx="21">
                  <c:v>44073</c:v>
                </c:pt>
                <c:pt idx="22">
                  <c:v>44074</c:v>
                </c:pt>
                <c:pt idx="23">
                  <c:v>44075</c:v>
                </c:pt>
                <c:pt idx="24">
                  <c:v>44076</c:v>
                </c:pt>
                <c:pt idx="25">
                  <c:v>44077</c:v>
                </c:pt>
                <c:pt idx="26">
                  <c:v>44078</c:v>
                </c:pt>
                <c:pt idx="27">
                  <c:v>44079</c:v>
                </c:pt>
                <c:pt idx="28">
                  <c:v>44080</c:v>
                </c:pt>
                <c:pt idx="29">
                  <c:v>44081</c:v>
                </c:pt>
                <c:pt idx="30">
                  <c:v>44082</c:v>
                </c:pt>
                <c:pt idx="31">
                  <c:v>44083</c:v>
                </c:pt>
                <c:pt idx="32">
                  <c:v>44084</c:v>
                </c:pt>
                <c:pt idx="33">
                  <c:v>44085</c:v>
                </c:pt>
                <c:pt idx="34">
                  <c:v>44086</c:v>
                </c:pt>
                <c:pt idx="35">
                  <c:v>44087</c:v>
                </c:pt>
                <c:pt idx="36">
                  <c:v>44088</c:v>
                </c:pt>
                <c:pt idx="37">
                  <c:v>44089</c:v>
                </c:pt>
                <c:pt idx="38">
                  <c:v>44090</c:v>
                </c:pt>
                <c:pt idx="39">
                  <c:v>44091</c:v>
                </c:pt>
                <c:pt idx="40">
                  <c:v>44092</c:v>
                </c:pt>
                <c:pt idx="41">
                  <c:v>44093</c:v>
                </c:pt>
                <c:pt idx="42">
                  <c:v>44094</c:v>
                </c:pt>
                <c:pt idx="43">
                  <c:v>44095</c:v>
                </c:pt>
                <c:pt idx="44">
                  <c:v>44096</c:v>
                </c:pt>
                <c:pt idx="45">
                  <c:v>44097</c:v>
                </c:pt>
                <c:pt idx="46">
                  <c:v>44098</c:v>
                </c:pt>
                <c:pt idx="47">
                  <c:v>44099</c:v>
                </c:pt>
                <c:pt idx="48">
                  <c:v>44100</c:v>
                </c:pt>
                <c:pt idx="49">
                  <c:v>44101</c:v>
                </c:pt>
                <c:pt idx="50">
                  <c:v>44102</c:v>
                </c:pt>
                <c:pt idx="51">
                  <c:v>44103</c:v>
                </c:pt>
                <c:pt idx="52">
                  <c:v>44104</c:v>
                </c:pt>
                <c:pt idx="53">
                  <c:v>44105</c:v>
                </c:pt>
                <c:pt idx="54">
                  <c:v>44106</c:v>
                </c:pt>
                <c:pt idx="55">
                  <c:v>44107</c:v>
                </c:pt>
                <c:pt idx="56">
                  <c:v>44108</c:v>
                </c:pt>
                <c:pt idx="57">
                  <c:v>44109</c:v>
                </c:pt>
                <c:pt idx="58">
                  <c:v>44110</c:v>
                </c:pt>
                <c:pt idx="59">
                  <c:v>44111</c:v>
                </c:pt>
                <c:pt idx="60">
                  <c:v>44112</c:v>
                </c:pt>
                <c:pt idx="61">
                  <c:v>44113</c:v>
                </c:pt>
                <c:pt idx="62">
                  <c:v>44114</c:v>
                </c:pt>
                <c:pt idx="63">
                  <c:v>44115</c:v>
                </c:pt>
                <c:pt idx="64">
                  <c:v>44116</c:v>
                </c:pt>
                <c:pt idx="65">
                  <c:v>44117</c:v>
                </c:pt>
                <c:pt idx="66">
                  <c:v>44118</c:v>
                </c:pt>
                <c:pt idx="67">
                  <c:v>44119</c:v>
                </c:pt>
                <c:pt idx="68">
                  <c:v>44120</c:v>
                </c:pt>
                <c:pt idx="69">
                  <c:v>44121</c:v>
                </c:pt>
                <c:pt idx="70">
                  <c:v>44122</c:v>
                </c:pt>
                <c:pt idx="71">
                  <c:v>44123</c:v>
                </c:pt>
                <c:pt idx="72">
                  <c:v>44124</c:v>
                </c:pt>
                <c:pt idx="73">
                  <c:v>44125</c:v>
                </c:pt>
                <c:pt idx="74">
                  <c:v>44126</c:v>
                </c:pt>
                <c:pt idx="75">
                  <c:v>44127</c:v>
                </c:pt>
                <c:pt idx="76">
                  <c:v>44128</c:v>
                </c:pt>
                <c:pt idx="77">
                  <c:v>44129</c:v>
                </c:pt>
                <c:pt idx="78">
                  <c:v>44130</c:v>
                </c:pt>
                <c:pt idx="79">
                  <c:v>44131</c:v>
                </c:pt>
                <c:pt idx="80">
                  <c:v>44132</c:v>
                </c:pt>
                <c:pt idx="81">
                  <c:v>44133</c:v>
                </c:pt>
                <c:pt idx="82">
                  <c:v>44134</c:v>
                </c:pt>
                <c:pt idx="83">
                  <c:v>44135</c:v>
                </c:pt>
                <c:pt idx="84">
                  <c:v>44136</c:v>
                </c:pt>
                <c:pt idx="85">
                  <c:v>44137</c:v>
                </c:pt>
                <c:pt idx="86">
                  <c:v>44138</c:v>
                </c:pt>
                <c:pt idx="87">
                  <c:v>44139</c:v>
                </c:pt>
                <c:pt idx="88">
                  <c:v>44140</c:v>
                </c:pt>
                <c:pt idx="89">
                  <c:v>44141</c:v>
                </c:pt>
                <c:pt idx="90">
                  <c:v>44142</c:v>
                </c:pt>
                <c:pt idx="91">
                  <c:v>44143</c:v>
                </c:pt>
                <c:pt idx="92">
                  <c:v>44144</c:v>
                </c:pt>
                <c:pt idx="93">
                  <c:v>44145</c:v>
                </c:pt>
                <c:pt idx="94">
                  <c:v>44146</c:v>
                </c:pt>
                <c:pt idx="95">
                  <c:v>44147</c:v>
                </c:pt>
                <c:pt idx="96">
                  <c:v>44148</c:v>
                </c:pt>
                <c:pt idx="97">
                  <c:v>44149</c:v>
                </c:pt>
                <c:pt idx="98">
                  <c:v>44150</c:v>
                </c:pt>
                <c:pt idx="99">
                  <c:v>44151</c:v>
                </c:pt>
                <c:pt idx="100">
                  <c:v>44152</c:v>
                </c:pt>
                <c:pt idx="101">
                  <c:v>44153</c:v>
                </c:pt>
                <c:pt idx="102">
                  <c:v>44154</c:v>
                </c:pt>
                <c:pt idx="103">
                  <c:v>44155</c:v>
                </c:pt>
                <c:pt idx="104">
                  <c:v>44156</c:v>
                </c:pt>
                <c:pt idx="105">
                  <c:v>44157</c:v>
                </c:pt>
                <c:pt idx="106">
                  <c:v>44158</c:v>
                </c:pt>
                <c:pt idx="107">
                  <c:v>44159</c:v>
                </c:pt>
                <c:pt idx="108">
                  <c:v>44160</c:v>
                </c:pt>
                <c:pt idx="109">
                  <c:v>44161</c:v>
                </c:pt>
                <c:pt idx="110">
                  <c:v>44162</c:v>
                </c:pt>
                <c:pt idx="111">
                  <c:v>44163</c:v>
                </c:pt>
                <c:pt idx="112">
                  <c:v>44164</c:v>
                </c:pt>
                <c:pt idx="113">
                  <c:v>44165</c:v>
                </c:pt>
                <c:pt idx="114">
                  <c:v>44166</c:v>
                </c:pt>
                <c:pt idx="115">
                  <c:v>44167</c:v>
                </c:pt>
                <c:pt idx="116">
                  <c:v>44168</c:v>
                </c:pt>
                <c:pt idx="117">
                  <c:v>44169</c:v>
                </c:pt>
                <c:pt idx="118">
                  <c:v>44170</c:v>
                </c:pt>
                <c:pt idx="119">
                  <c:v>44171</c:v>
                </c:pt>
                <c:pt idx="120">
                  <c:v>44172</c:v>
                </c:pt>
                <c:pt idx="121">
                  <c:v>44173</c:v>
                </c:pt>
                <c:pt idx="122">
                  <c:v>44174</c:v>
                </c:pt>
                <c:pt idx="123">
                  <c:v>44175</c:v>
                </c:pt>
                <c:pt idx="124">
                  <c:v>44176</c:v>
                </c:pt>
                <c:pt idx="125">
                  <c:v>44177</c:v>
                </c:pt>
                <c:pt idx="126">
                  <c:v>44178</c:v>
                </c:pt>
                <c:pt idx="127">
                  <c:v>44179</c:v>
                </c:pt>
                <c:pt idx="128">
                  <c:v>44180</c:v>
                </c:pt>
                <c:pt idx="129">
                  <c:v>44181</c:v>
                </c:pt>
                <c:pt idx="130">
                  <c:v>44182</c:v>
                </c:pt>
                <c:pt idx="131">
                  <c:v>44183</c:v>
                </c:pt>
                <c:pt idx="132">
                  <c:v>44184</c:v>
                </c:pt>
                <c:pt idx="133">
                  <c:v>44185</c:v>
                </c:pt>
                <c:pt idx="134">
                  <c:v>44186</c:v>
                </c:pt>
                <c:pt idx="135">
                  <c:v>44187</c:v>
                </c:pt>
                <c:pt idx="136">
                  <c:v>44188</c:v>
                </c:pt>
                <c:pt idx="137">
                  <c:v>44189</c:v>
                </c:pt>
                <c:pt idx="138">
                  <c:v>44190</c:v>
                </c:pt>
                <c:pt idx="139">
                  <c:v>44191</c:v>
                </c:pt>
                <c:pt idx="140">
                  <c:v>44192</c:v>
                </c:pt>
                <c:pt idx="141">
                  <c:v>44193</c:v>
                </c:pt>
                <c:pt idx="142">
                  <c:v>44194</c:v>
                </c:pt>
                <c:pt idx="143">
                  <c:v>44195</c:v>
                </c:pt>
                <c:pt idx="144">
                  <c:v>44196</c:v>
                </c:pt>
                <c:pt idx="145">
                  <c:v>44197</c:v>
                </c:pt>
                <c:pt idx="146">
                  <c:v>44198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44204</c:v>
                </c:pt>
                <c:pt idx="153">
                  <c:v>44205</c:v>
                </c:pt>
                <c:pt idx="154">
                  <c:v>44206</c:v>
                </c:pt>
                <c:pt idx="155">
                  <c:v>44207</c:v>
                </c:pt>
                <c:pt idx="156">
                  <c:v>44208</c:v>
                </c:pt>
                <c:pt idx="157">
                  <c:v>44209</c:v>
                </c:pt>
                <c:pt idx="158">
                  <c:v>44210</c:v>
                </c:pt>
                <c:pt idx="159">
                  <c:v>44211</c:v>
                </c:pt>
                <c:pt idx="160">
                  <c:v>44212</c:v>
                </c:pt>
                <c:pt idx="161">
                  <c:v>44213</c:v>
                </c:pt>
                <c:pt idx="162">
                  <c:v>44214</c:v>
                </c:pt>
                <c:pt idx="163">
                  <c:v>44215</c:v>
                </c:pt>
                <c:pt idx="164">
                  <c:v>44216</c:v>
                </c:pt>
                <c:pt idx="165">
                  <c:v>44217</c:v>
                </c:pt>
                <c:pt idx="166">
                  <c:v>44218</c:v>
                </c:pt>
                <c:pt idx="167">
                  <c:v>44219</c:v>
                </c:pt>
                <c:pt idx="168">
                  <c:v>44220</c:v>
                </c:pt>
                <c:pt idx="169">
                  <c:v>44221</c:v>
                </c:pt>
                <c:pt idx="170">
                  <c:v>44222</c:v>
                </c:pt>
                <c:pt idx="171">
                  <c:v>44223</c:v>
                </c:pt>
                <c:pt idx="172">
                  <c:v>44224</c:v>
                </c:pt>
                <c:pt idx="173">
                  <c:v>44225</c:v>
                </c:pt>
                <c:pt idx="174">
                  <c:v>44226</c:v>
                </c:pt>
                <c:pt idx="175">
                  <c:v>44227</c:v>
                </c:pt>
                <c:pt idx="176">
                  <c:v>44228</c:v>
                </c:pt>
                <c:pt idx="177">
                  <c:v>44229</c:v>
                </c:pt>
                <c:pt idx="178">
                  <c:v>44230</c:v>
                </c:pt>
                <c:pt idx="179">
                  <c:v>44231</c:v>
                </c:pt>
                <c:pt idx="180">
                  <c:v>44232</c:v>
                </c:pt>
                <c:pt idx="181">
                  <c:v>44233</c:v>
                </c:pt>
                <c:pt idx="182">
                  <c:v>44234</c:v>
                </c:pt>
                <c:pt idx="183">
                  <c:v>44235</c:v>
                </c:pt>
                <c:pt idx="184">
                  <c:v>44236</c:v>
                </c:pt>
                <c:pt idx="185">
                  <c:v>44237</c:v>
                </c:pt>
                <c:pt idx="186">
                  <c:v>44238</c:v>
                </c:pt>
                <c:pt idx="187">
                  <c:v>44239</c:v>
                </c:pt>
                <c:pt idx="188">
                  <c:v>44240</c:v>
                </c:pt>
                <c:pt idx="189">
                  <c:v>44241</c:v>
                </c:pt>
                <c:pt idx="190">
                  <c:v>44242</c:v>
                </c:pt>
                <c:pt idx="191">
                  <c:v>44243</c:v>
                </c:pt>
                <c:pt idx="192">
                  <c:v>44244</c:v>
                </c:pt>
                <c:pt idx="193">
                  <c:v>44245</c:v>
                </c:pt>
                <c:pt idx="194">
                  <c:v>44246</c:v>
                </c:pt>
                <c:pt idx="195">
                  <c:v>44247</c:v>
                </c:pt>
                <c:pt idx="196">
                  <c:v>44248</c:v>
                </c:pt>
                <c:pt idx="197">
                  <c:v>44249</c:v>
                </c:pt>
                <c:pt idx="198">
                  <c:v>44250</c:v>
                </c:pt>
                <c:pt idx="199">
                  <c:v>44251</c:v>
                </c:pt>
                <c:pt idx="200">
                  <c:v>44252</c:v>
                </c:pt>
                <c:pt idx="201">
                  <c:v>44253</c:v>
                </c:pt>
                <c:pt idx="202">
                  <c:v>44254</c:v>
                </c:pt>
                <c:pt idx="203">
                  <c:v>44255</c:v>
                </c:pt>
                <c:pt idx="204">
                  <c:v>44256</c:v>
                </c:pt>
                <c:pt idx="205">
                  <c:v>44257</c:v>
                </c:pt>
                <c:pt idx="206">
                  <c:v>44258</c:v>
                </c:pt>
                <c:pt idx="207">
                  <c:v>44259</c:v>
                </c:pt>
                <c:pt idx="208">
                  <c:v>44260</c:v>
                </c:pt>
                <c:pt idx="209">
                  <c:v>44261</c:v>
                </c:pt>
                <c:pt idx="210">
                  <c:v>44262</c:v>
                </c:pt>
                <c:pt idx="211">
                  <c:v>44263</c:v>
                </c:pt>
                <c:pt idx="212">
                  <c:v>44264</c:v>
                </c:pt>
                <c:pt idx="213">
                  <c:v>44265</c:v>
                </c:pt>
                <c:pt idx="214">
                  <c:v>44266</c:v>
                </c:pt>
                <c:pt idx="215">
                  <c:v>44267</c:v>
                </c:pt>
                <c:pt idx="216">
                  <c:v>44268</c:v>
                </c:pt>
                <c:pt idx="217">
                  <c:v>44269</c:v>
                </c:pt>
                <c:pt idx="218">
                  <c:v>44270</c:v>
                </c:pt>
                <c:pt idx="219">
                  <c:v>44271</c:v>
                </c:pt>
                <c:pt idx="220">
                  <c:v>44272</c:v>
                </c:pt>
                <c:pt idx="221">
                  <c:v>44273</c:v>
                </c:pt>
                <c:pt idx="222">
                  <c:v>44274</c:v>
                </c:pt>
                <c:pt idx="223">
                  <c:v>44275</c:v>
                </c:pt>
                <c:pt idx="224">
                  <c:v>44276</c:v>
                </c:pt>
                <c:pt idx="225">
                  <c:v>44277</c:v>
                </c:pt>
                <c:pt idx="226">
                  <c:v>44278</c:v>
                </c:pt>
                <c:pt idx="227">
                  <c:v>44279</c:v>
                </c:pt>
                <c:pt idx="228">
                  <c:v>44280</c:v>
                </c:pt>
                <c:pt idx="229">
                  <c:v>44281</c:v>
                </c:pt>
                <c:pt idx="230">
                  <c:v>44282</c:v>
                </c:pt>
                <c:pt idx="231">
                  <c:v>44283</c:v>
                </c:pt>
                <c:pt idx="232">
                  <c:v>44284</c:v>
                </c:pt>
                <c:pt idx="233">
                  <c:v>44285</c:v>
                </c:pt>
                <c:pt idx="234">
                  <c:v>44286</c:v>
                </c:pt>
                <c:pt idx="235">
                  <c:v>44287</c:v>
                </c:pt>
                <c:pt idx="236">
                  <c:v>44288</c:v>
                </c:pt>
                <c:pt idx="237">
                  <c:v>44289</c:v>
                </c:pt>
                <c:pt idx="238">
                  <c:v>44290</c:v>
                </c:pt>
                <c:pt idx="239">
                  <c:v>44291</c:v>
                </c:pt>
                <c:pt idx="240">
                  <c:v>44292</c:v>
                </c:pt>
                <c:pt idx="241">
                  <c:v>44293</c:v>
                </c:pt>
                <c:pt idx="242">
                  <c:v>44294</c:v>
                </c:pt>
                <c:pt idx="243">
                  <c:v>44295</c:v>
                </c:pt>
                <c:pt idx="244">
                  <c:v>44296</c:v>
                </c:pt>
                <c:pt idx="245">
                  <c:v>44297</c:v>
                </c:pt>
                <c:pt idx="246">
                  <c:v>44298</c:v>
                </c:pt>
                <c:pt idx="247">
                  <c:v>44299</c:v>
                </c:pt>
                <c:pt idx="248">
                  <c:v>44300</c:v>
                </c:pt>
                <c:pt idx="249">
                  <c:v>44301</c:v>
                </c:pt>
                <c:pt idx="250">
                  <c:v>44302</c:v>
                </c:pt>
                <c:pt idx="251">
                  <c:v>44303</c:v>
                </c:pt>
                <c:pt idx="252">
                  <c:v>44304</c:v>
                </c:pt>
                <c:pt idx="253">
                  <c:v>44305</c:v>
                </c:pt>
                <c:pt idx="254">
                  <c:v>44306</c:v>
                </c:pt>
                <c:pt idx="255">
                  <c:v>44307</c:v>
                </c:pt>
                <c:pt idx="256">
                  <c:v>44308</c:v>
                </c:pt>
                <c:pt idx="257">
                  <c:v>44309</c:v>
                </c:pt>
                <c:pt idx="258">
                  <c:v>44310</c:v>
                </c:pt>
                <c:pt idx="259">
                  <c:v>44311</c:v>
                </c:pt>
                <c:pt idx="260">
                  <c:v>44312</c:v>
                </c:pt>
                <c:pt idx="261">
                  <c:v>44313</c:v>
                </c:pt>
                <c:pt idx="262">
                  <c:v>44314</c:v>
                </c:pt>
                <c:pt idx="263">
                  <c:v>44315</c:v>
                </c:pt>
                <c:pt idx="264">
                  <c:v>44316</c:v>
                </c:pt>
                <c:pt idx="265">
                  <c:v>44317</c:v>
                </c:pt>
                <c:pt idx="266">
                  <c:v>44318</c:v>
                </c:pt>
                <c:pt idx="267">
                  <c:v>44319</c:v>
                </c:pt>
                <c:pt idx="268">
                  <c:v>44320</c:v>
                </c:pt>
                <c:pt idx="269">
                  <c:v>44321</c:v>
                </c:pt>
                <c:pt idx="270">
                  <c:v>44322</c:v>
                </c:pt>
                <c:pt idx="271">
                  <c:v>44323</c:v>
                </c:pt>
                <c:pt idx="272">
                  <c:v>44324</c:v>
                </c:pt>
                <c:pt idx="273">
                  <c:v>44325</c:v>
                </c:pt>
                <c:pt idx="274">
                  <c:v>44326</c:v>
                </c:pt>
                <c:pt idx="275">
                  <c:v>44327</c:v>
                </c:pt>
                <c:pt idx="276">
                  <c:v>44328</c:v>
                </c:pt>
                <c:pt idx="277">
                  <c:v>44329</c:v>
                </c:pt>
                <c:pt idx="278">
                  <c:v>44330</c:v>
                </c:pt>
                <c:pt idx="279">
                  <c:v>44331</c:v>
                </c:pt>
                <c:pt idx="280">
                  <c:v>44332</c:v>
                </c:pt>
                <c:pt idx="281">
                  <c:v>44333</c:v>
                </c:pt>
                <c:pt idx="282">
                  <c:v>44334</c:v>
                </c:pt>
                <c:pt idx="283">
                  <c:v>44335</c:v>
                </c:pt>
                <c:pt idx="284">
                  <c:v>44336</c:v>
                </c:pt>
                <c:pt idx="285">
                  <c:v>44337</c:v>
                </c:pt>
                <c:pt idx="286">
                  <c:v>44338</c:v>
                </c:pt>
                <c:pt idx="287">
                  <c:v>44339</c:v>
                </c:pt>
                <c:pt idx="288">
                  <c:v>44340</c:v>
                </c:pt>
                <c:pt idx="289">
                  <c:v>44341</c:v>
                </c:pt>
                <c:pt idx="290">
                  <c:v>44342</c:v>
                </c:pt>
                <c:pt idx="291">
                  <c:v>44343</c:v>
                </c:pt>
              </c:numCache>
            </c:numRef>
          </c:cat>
          <c:val>
            <c:numRef>
              <c:f>Wesleyan!$W$19:$W$310</c:f>
              <c:numCache>
                <c:formatCode>General</c:formatCode>
                <c:ptCount val="292"/>
                <c:pt idx="0">
                  <c:v>1.6614285714285715</c:v>
                </c:pt>
                <c:pt idx="1">
                  <c:v>1.4871428571428571</c:v>
                </c:pt>
                <c:pt idx="2">
                  <c:v>1.4871428571428571</c:v>
                </c:pt>
                <c:pt idx="3">
                  <c:v>1.05</c:v>
                </c:pt>
                <c:pt idx="4">
                  <c:v>1.4000000000000001</c:v>
                </c:pt>
                <c:pt idx="5">
                  <c:v>1.5757142857142856</c:v>
                </c:pt>
                <c:pt idx="6">
                  <c:v>1.5757142857142856</c:v>
                </c:pt>
                <c:pt idx="7">
                  <c:v>1.5757142857142856</c:v>
                </c:pt>
                <c:pt idx="8">
                  <c:v>1.75</c:v>
                </c:pt>
                <c:pt idx="9">
                  <c:v>1.4000000000000001</c:v>
                </c:pt>
                <c:pt idx="10">
                  <c:v>1.4871428571428571</c:v>
                </c:pt>
                <c:pt idx="11">
                  <c:v>1.2242857142857144</c:v>
                </c:pt>
                <c:pt idx="12">
                  <c:v>1.0485714285714287</c:v>
                </c:pt>
                <c:pt idx="13">
                  <c:v>1.0485714285714287</c:v>
                </c:pt>
                <c:pt idx="14">
                  <c:v>1.0485714285714287</c:v>
                </c:pt>
                <c:pt idx="15">
                  <c:v>0.78714285714285726</c:v>
                </c:pt>
                <c:pt idx="16">
                  <c:v>1.0485714285714285</c:v>
                </c:pt>
                <c:pt idx="17">
                  <c:v>1.0485714285714287</c:v>
                </c:pt>
                <c:pt idx="18">
                  <c:v>1.1357142857142859</c:v>
                </c:pt>
                <c:pt idx="19">
                  <c:v>1.7485714285714289</c:v>
                </c:pt>
                <c:pt idx="20">
                  <c:v>1.7485714285714289</c:v>
                </c:pt>
                <c:pt idx="21">
                  <c:v>1.7485714285714289</c:v>
                </c:pt>
                <c:pt idx="22">
                  <c:v>1.8357142857142856</c:v>
                </c:pt>
                <c:pt idx="23">
                  <c:v>2.6228571428571428</c:v>
                </c:pt>
                <c:pt idx="24">
                  <c:v>2.7985714285714285</c:v>
                </c:pt>
                <c:pt idx="25">
                  <c:v>2.7114285714285713</c:v>
                </c:pt>
                <c:pt idx="26">
                  <c:v>3.3228571428571425</c:v>
                </c:pt>
                <c:pt idx="27">
                  <c:v>3.3228571428571425</c:v>
                </c:pt>
                <c:pt idx="28">
                  <c:v>3.3228571428571425</c:v>
                </c:pt>
                <c:pt idx="29">
                  <c:v>2.5357142857142856</c:v>
                </c:pt>
                <c:pt idx="30">
                  <c:v>2.6242857142857141</c:v>
                </c:pt>
                <c:pt idx="31">
                  <c:v>2.6242857142857146</c:v>
                </c:pt>
                <c:pt idx="32">
                  <c:v>3.1485714285714286</c:v>
                </c:pt>
                <c:pt idx="33">
                  <c:v>2.4485714285714288</c:v>
                </c:pt>
                <c:pt idx="34">
                  <c:v>2.4485714285714288</c:v>
                </c:pt>
                <c:pt idx="35">
                  <c:v>2.4485714285714288</c:v>
                </c:pt>
                <c:pt idx="36">
                  <c:v>3.4985714285714287</c:v>
                </c:pt>
                <c:pt idx="37">
                  <c:v>2.7114285714285713</c:v>
                </c:pt>
                <c:pt idx="38">
                  <c:v>2.7985714285714285</c:v>
                </c:pt>
                <c:pt idx="39">
                  <c:v>2.798571428571428</c:v>
                </c:pt>
                <c:pt idx="40">
                  <c:v>2.6242857142857146</c:v>
                </c:pt>
                <c:pt idx="41">
                  <c:v>2.6242857142857146</c:v>
                </c:pt>
                <c:pt idx="42">
                  <c:v>2.6242857142857146</c:v>
                </c:pt>
                <c:pt idx="43">
                  <c:v>2.4485714285714288</c:v>
                </c:pt>
                <c:pt idx="44">
                  <c:v>2.5357142857142856</c:v>
                </c:pt>
                <c:pt idx="45">
                  <c:v>2.5357142857142856</c:v>
                </c:pt>
                <c:pt idx="46">
                  <c:v>2.3614285714285712</c:v>
                </c:pt>
                <c:pt idx="47">
                  <c:v>2.0985714285714283</c:v>
                </c:pt>
                <c:pt idx="48">
                  <c:v>2.0985714285714283</c:v>
                </c:pt>
                <c:pt idx="49">
                  <c:v>2.0985714285714283</c:v>
                </c:pt>
                <c:pt idx="50">
                  <c:v>2.7114285714285713</c:v>
                </c:pt>
                <c:pt idx="51">
                  <c:v>2.7985714285714285</c:v>
                </c:pt>
                <c:pt idx="52">
                  <c:v>3.41</c:v>
                </c:pt>
                <c:pt idx="53">
                  <c:v>3.4971428571428573</c:v>
                </c:pt>
                <c:pt idx="54">
                  <c:v>4.1971428571428575</c:v>
                </c:pt>
                <c:pt idx="55">
                  <c:v>4.1971428571428575</c:v>
                </c:pt>
                <c:pt idx="56">
                  <c:v>4.1971428571428575</c:v>
                </c:pt>
                <c:pt idx="57">
                  <c:v>3.8471428571428574</c:v>
                </c:pt>
                <c:pt idx="58">
                  <c:v>3.7600000000000002</c:v>
                </c:pt>
                <c:pt idx="59">
                  <c:v>3.1485714285714286</c:v>
                </c:pt>
                <c:pt idx="60">
                  <c:v>4.1985714285714284</c:v>
                </c:pt>
                <c:pt idx="61">
                  <c:v>4.6357142857142861</c:v>
                </c:pt>
                <c:pt idx="62">
                  <c:v>4.6357142857142861</c:v>
                </c:pt>
                <c:pt idx="63">
                  <c:v>4.6357142857142861</c:v>
                </c:pt>
                <c:pt idx="64">
                  <c:v>7.1714285714285717</c:v>
                </c:pt>
                <c:pt idx="65">
                  <c:v>7.2585714285714289</c:v>
                </c:pt>
                <c:pt idx="66">
                  <c:v>7.4328571428571433</c:v>
                </c:pt>
                <c:pt idx="67">
                  <c:v>7.0828571428571436</c:v>
                </c:pt>
                <c:pt idx="68">
                  <c:v>7.6071428571428568</c:v>
                </c:pt>
                <c:pt idx="69">
                  <c:v>7.6071428571428568</c:v>
                </c:pt>
                <c:pt idx="70">
                  <c:v>7.6071428571428568</c:v>
                </c:pt>
                <c:pt idx="71">
                  <c:v>8.7442857142857147</c:v>
                </c:pt>
                <c:pt idx="72">
                  <c:v>10.142857142857142</c:v>
                </c:pt>
                <c:pt idx="73">
                  <c:v>10.318571428571429</c:v>
                </c:pt>
                <c:pt idx="74">
                  <c:v>10.492857142857146</c:v>
                </c:pt>
                <c:pt idx="75">
                  <c:v>10.405714285714286</c:v>
                </c:pt>
                <c:pt idx="76">
                  <c:v>10.405714285714286</c:v>
                </c:pt>
                <c:pt idx="77">
                  <c:v>10.405714285714286</c:v>
                </c:pt>
                <c:pt idx="78">
                  <c:v>11.192857142857141</c:v>
                </c:pt>
                <c:pt idx="79">
                  <c:v>11.105714285714285</c:v>
                </c:pt>
                <c:pt idx="80">
                  <c:v>11.105714285714287</c:v>
                </c:pt>
                <c:pt idx="81">
                  <c:v>12.155714285714286</c:v>
                </c:pt>
                <c:pt idx="82">
                  <c:v>12.679999999999998</c:v>
                </c:pt>
                <c:pt idx="83">
                  <c:v>12.679999999999998</c:v>
                </c:pt>
                <c:pt idx="84">
                  <c:v>12.679999999999998</c:v>
                </c:pt>
                <c:pt idx="85">
                  <c:v>13.554285714285713</c:v>
                </c:pt>
                <c:pt idx="86">
                  <c:v>15.04142857142857</c:v>
                </c:pt>
                <c:pt idx="87">
                  <c:v>15.739999999999997</c:v>
                </c:pt>
                <c:pt idx="88">
                  <c:v>16.61428571428571</c:v>
                </c:pt>
                <c:pt idx="89">
                  <c:v>18.625714285714285</c:v>
                </c:pt>
                <c:pt idx="90">
                  <c:v>18.625714285714285</c:v>
                </c:pt>
                <c:pt idx="91">
                  <c:v>18.625714285714285</c:v>
                </c:pt>
                <c:pt idx="92">
                  <c:v>21.248571428571431</c:v>
                </c:pt>
                <c:pt idx="93">
                  <c:v>23.34714285714286</c:v>
                </c:pt>
                <c:pt idx="94">
                  <c:v>25.971428571428568</c:v>
                </c:pt>
                <c:pt idx="95">
                  <c:v>27.282857142857146</c:v>
                </c:pt>
                <c:pt idx="96">
                  <c:v>32.442857142857143</c:v>
                </c:pt>
                <c:pt idx="97">
                  <c:v>32.442857142857143</c:v>
                </c:pt>
                <c:pt idx="98">
                  <c:v>32.442857142857143</c:v>
                </c:pt>
                <c:pt idx="99">
                  <c:v>41.01285714285715</c:v>
                </c:pt>
                <c:pt idx="100">
                  <c:v>40.837142857142858</c:v>
                </c:pt>
                <c:pt idx="101">
                  <c:v>43.11</c:v>
                </c:pt>
                <c:pt idx="102">
                  <c:v>46.432857142857138</c:v>
                </c:pt>
                <c:pt idx="103">
                  <c:v>47.481428571428566</c:v>
                </c:pt>
                <c:pt idx="104">
                  <c:v>47.481428571428566</c:v>
                </c:pt>
                <c:pt idx="105">
                  <c:v>47.481428571428566</c:v>
                </c:pt>
                <c:pt idx="106">
                  <c:v>48.442857142857143</c:v>
                </c:pt>
                <c:pt idx="107">
                  <c:v>44.771428571428579</c:v>
                </c:pt>
                <c:pt idx="108">
                  <c:v>44.247142857142862</c:v>
                </c:pt>
                <c:pt idx="109">
                  <c:v>36.377142857142857</c:v>
                </c:pt>
                <c:pt idx="110">
                  <c:v>36.902857142857144</c:v>
                </c:pt>
                <c:pt idx="111">
                  <c:v>36.902857142857144</c:v>
                </c:pt>
                <c:pt idx="112">
                  <c:v>36.902857142857144</c:v>
                </c:pt>
                <c:pt idx="113">
                  <c:v>31.394285714285711</c:v>
                </c:pt>
                <c:pt idx="114">
                  <c:v>33.055714285714281</c:v>
                </c:pt>
                <c:pt idx="115">
                  <c:v>31.307142857142853</c:v>
                </c:pt>
                <c:pt idx="116">
                  <c:v>46.522857142857141</c:v>
                </c:pt>
                <c:pt idx="117">
                  <c:v>38.477142857142852</c:v>
                </c:pt>
                <c:pt idx="118">
                  <c:v>38.477142857142852</c:v>
                </c:pt>
                <c:pt idx="119">
                  <c:v>38.477142857142852</c:v>
                </c:pt>
                <c:pt idx="120">
                  <c:v>52.642857142857146</c:v>
                </c:pt>
                <c:pt idx="121">
                  <c:v>59.550000000000004</c:v>
                </c:pt>
                <c:pt idx="122">
                  <c:v>64.271428571428572</c:v>
                </c:pt>
                <c:pt idx="123">
                  <c:v>56.575714285714284</c:v>
                </c:pt>
                <c:pt idx="124">
                  <c:v>63.484285714285711</c:v>
                </c:pt>
                <c:pt idx="125">
                  <c:v>63.484285714285711</c:v>
                </c:pt>
                <c:pt idx="126">
                  <c:v>63.484285714285711</c:v>
                </c:pt>
                <c:pt idx="127">
                  <c:v>59.987142857142864</c:v>
                </c:pt>
                <c:pt idx="128">
                  <c:v>53.167142857142849</c:v>
                </c:pt>
                <c:pt idx="129">
                  <c:v>54.128571428571426</c:v>
                </c:pt>
                <c:pt idx="130">
                  <c:v>56.227142857142852</c:v>
                </c:pt>
                <c:pt idx="131">
                  <c:v>55.440000000000005</c:v>
                </c:pt>
                <c:pt idx="132">
                  <c:v>55.440000000000005</c:v>
                </c:pt>
                <c:pt idx="133">
                  <c:v>55.440000000000005</c:v>
                </c:pt>
                <c:pt idx="134">
                  <c:v>51.417142857142856</c:v>
                </c:pt>
                <c:pt idx="135">
                  <c:v>55.877142857142857</c:v>
                </c:pt>
                <c:pt idx="136">
                  <c:v>53.604285714285716</c:v>
                </c:pt>
                <c:pt idx="137">
                  <c:v>53.43</c:v>
                </c:pt>
                <c:pt idx="138">
                  <c:v>44.335714285714289</c:v>
                </c:pt>
                <c:pt idx="139">
                  <c:v>44.335714285714289</c:v>
                </c:pt>
                <c:pt idx="140">
                  <c:v>44.335714285714289</c:v>
                </c:pt>
                <c:pt idx="141">
                  <c:v>66.547142857142859</c:v>
                </c:pt>
                <c:pt idx="142">
                  <c:v>62.087142857142851</c:v>
                </c:pt>
                <c:pt idx="143">
                  <c:v>62.35</c:v>
                </c:pt>
                <c:pt idx="144">
                  <c:v>60.512857142857136</c:v>
                </c:pt>
                <c:pt idx="145">
                  <c:v>60.512857142857136</c:v>
                </c:pt>
                <c:pt idx="146">
                  <c:v>75.465714285714284</c:v>
                </c:pt>
                <c:pt idx="147">
                  <c:v>75.465714285714284</c:v>
                </c:pt>
                <c:pt idx="148">
                  <c:v>50.455714285714286</c:v>
                </c:pt>
                <c:pt idx="149">
                  <c:v>57.364285714285714</c:v>
                </c:pt>
                <c:pt idx="150">
                  <c:v>60.074285714285715</c:v>
                </c:pt>
                <c:pt idx="151">
                  <c:v>67.77</c:v>
                </c:pt>
                <c:pt idx="152">
                  <c:v>80.187142857142845</c:v>
                </c:pt>
                <c:pt idx="153">
                  <c:v>65.234285714285718</c:v>
                </c:pt>
                <c:pt idx="154">
                  <c:v>65.234285714285718</c:v>
                </c:pt>
                <c:pt idx="155">
                  <c:v>72.23</c:v>
                </c:pt>
                <c:pt idx="156">
                  <c:v>72.40428571428572</c:v>
                </c:pt>
                <c:pt idx="157">
                  <c:v>73.541428571428568</c:v>
                </c:pt>
                <c:pt idx="158">
                  <c:v>61.211428571428577</c:v>
                </c:pt>
                <c:pt idx="159">
                  <c:v>54.828571428571429</c:v>
                </c:pt>
                <c:pt idx="160">
                  <c:v>54.828571428571429</c:v>
                </c:pt>
                <c:pt idx="161">
                  <c:v>54.828571428571429</c:v>
                </c:pt>
                <c:pt idx="162">
                  <c:v>56.664285714285711</c:v>
                </c:pt>
                <c:pt idx="163">
                  <c:v>54.389999999999993</c:v>
                </c:pt>
                <c:pt idx="164">
                  <c:v>48.618571428571428</c:v>
                </c:pt>
                <c:pt idx="165">
                  <c:v>52.904285714285713</c:v>
                </c:pt>
                <c:pt idx="166">
                  <c:v>52.641428571428563</c:v>
                </c:pt>
                <c:pt idx="167">
                  <c:v>52.641428571428563</c:v>
                </c:pt>
                <c:pt idx="168">
                  <c:v>52.641428571428563</c:v>
                </c:pt>
                <c:pt idx="169">
                  <c:v>42.848571428571425</c:v>
                </c:pt>
                <c:pt idx="170">
                  <c:v>40.138571428571431</c:v>
                </c:pt>
                <c:pt idx="171">
                  <c:v>41.887142857142862</c:v>
                </c:pt>
                <c:pt idx="172">
                  <c:v>43.285714285714285</c:v>
                </c:pt>
                <c:pt idx="173">
                  <c:v>42.848571428571439</c:v>
                </c:pt>
                <c:pt idx="174">
                  <c:v>42.848571428571439</c:v>
                </c:pt>
                <c:pt idx="175">
                  <c:v>42.848571428571439</c:v>
                </c:pt>
                <c:pt idx="176">
                  <c:v>41.187142857142859</c:v>
                </c:pt>
                <c:pt idx="177">
                  <c:v>44.597142857142856</c:v>
                </c:pt>
                <c:pt idx="178">
                  <c:v>38.388571428571424</c:v>
                </c:pt>
                <c:pt idx="179">
                  <c:v>31.130000000000003</c:v>
                </c:pt>
                <c:pt idx="180">
                  <c:v>30.342857142857138</c:v>
                </c:pt>
                <c:pt idx="181">
                  <c:v>30.342857142857138</c:v>
                </c:pt>
                <c:pt idx="182">
                  <c:v>30.342857142857138</c:v>
                </c:pt>
                <c:pt idx="183">
                  <c:v>30.954285714285714</c:v>
                </c:pt>
                <c:pt idx="184">
                  <c:v>25.882857142857144</c:v>
                </c:pt>
                <c:pt idx="185">
                  <c:v>26.582857142857144</c:v>
                </c:pt>
                <c:pt idx="186">
                  <c:v>29.731428571428573</c:v>
                </c:pt>
                <c:pt idx="187">
                  <c:v>27.895714285714288</c:v>
                </c:pt>
                <c:pt idx="188">
                  <c:v>27.895714285714288</c:v>
                </c:pt>
                <c:pt idx="189">
                  <c:v>27.895714285714288</c:v>
                </c:pt>
                <c:pt idx="190">
                  <c:v>24.310000000000002</c:v>
                </c:pt>
                <c:pt idx="191">
                  <c:v>23.785714285714281</c:v>
                </c:pt>
                <c:pt idx="192">
                  <c:v>22.648571428571426</c:v>
                </c:pt>
                <c:pt idx="193">
                  <c:v>18.364285714285717</c:v>
                </c:pt>
                <c:pt idx="194">
                  <c:v>21.424285714285713</c:v>
                </c:pt>
                <c:pt idx="195">
                  <c:v>21.424285714285713</c:v>
                </c:pt>
                <c:pt idx="196">
                  <c:v>21.424285714285713</c:v>
                </c:pt>
                <c:pt idx="197">
                  <c:v>18.714285714285715</c:v>
                </c:pt>
                <c:pt idx="198">
                  <c:v>19.675714285714289</c:v>
                </c:pt>
                <c:pt idx="199">
                  <c:v>21.774285714285718</c:v>
                </c:pt>
                <c:pt idx="200">
                  <c:v>25.271428571428572</c:v>
                </c:pt>
                <c:pt idx="201">
                  <c:v>23.872857142857146</c:v>
                </c:pt>
                <c:pt idx="202">
                  <c:v>23.872857142857146</c:v>
                </c:pt>
                <c:pt idx="203">
                  <c:v>23.872857142857146</c:v>
                </c:pt>
                <c:pt idx="204">
                  <c:v>24.66</c:v>
                </c:pt>
                <c:pt idx="205">
                  <c:v>21.774285714285714</c:v>
                </c:pt>
                <c:pt idx="206">
                  <c:v>19.238571428571426</c:v>
                </c:pt>
                <c:pt idx="207">
                  <c:v>18.101428571428571</c:v>
                </c:pt>
                <c:pt idx="208">
                  <c:v>18.188571428571429</c:v>
                </c:pt>
                <c:pt idx="209">
                  <c:v>18.188571428571429</c:v>
                </c:pt>
                <c:pt idx="210">
                  <c:v>18.188571428571429</c:v>
                </c:pt>
                <c:pt idx="211">
                  <c:v>15.652857142857142</c:v>
                </c:pt>
                <c:pt idx="212">
                  <c:v>17.227142857142859</c:v>
                </c:pt>
                <c:pt idx="213">
                  <c:v>18.625714285714285</c:v>
                </c:pt>
                <c:pt idx="214">
                  <c:v>17.577142857142857</c:v>
                </c:pt>
                <c:pt idx="215">
                  <c:v>18.451428571428572</c:v>
                </c:pt>
                <c:pt idx="216">
                  <c:v>18.451428571428572</c:v>
                </c:pt>
                <c:pt idx="217">
                  <c:v>18.451428571428572</c:v>
                </c:pt>
                <c:pt idx="218">
                  <c:v>22.124285714285715</c:v>
                </c:pt>
                <c:pt idx="219">
                  <c:v>23.698571428571427</c:v>
                </c:pt>
                <c:pt idx="220">
                  <c:v>22.125714285714285</c:v>
                </c:pt>
                <c:pt idx="221">
                  <c:v>24.137142857142855</c:v>
                </c:pt>
                <c:pt idx="222">
                  <c:v>21.951428571428572</c:v>
                </c:pt>
                <c:pt idx="223">
                  <c:v>21.951428571428572</c:v>
                </c:pt>
                <c:pt idx="224">
                  <c:v>21.951428571428572</c:v>
                </c:pt>
                <c:pt idx="225">
                  <c:v>21.601428571428574</c:v>
                </c:pt>
                <c:pt idx="226">
                  <c:v>20.988571428571429</c:v>
                </c:pt>
                <c:pt idx="227">
                  <c:v>23.524285714285718</c:v>
                </c:pt>
                <c:pt idx="228">
                  <c:v>24.398571428571426</c:v>
                </c:pt>
                <c:pt idx="229">
                  <c:v>26.934285714285714</c:v>
                </c:pt>
                <c:pt idx="230">
                  <c:v>26.934285714285714</c:v>
                </c:pt>
                <c:pt idx="231">
                  <c:v>26.934285714285714</c:v>
                </c:pt>
                <c:pt idx="232">
                  <c:v>26.408571428571427</c:v>
                </c:pt>
                <c:pt idx="233">
                  <c:v>27.369999999999997</c:v>
                </c:pt>
                <c:pt idx="234">
                  <c:v>26.582857142857144</c:v>
                </c:pt>
                <c:pt idx="235">
                  <c:v>27.281428571428567</c:v>
                </c:pt>
                <c:pt idx="236">
                  <c:v>26.581428571428571</c:v>
                </c:pt>
                <c:pt idx="237">
                  <c:v>26.581428571428571</c:v>
                </c:pt>
                <c:pt idx="238">
                  <c:v>26.581428571428571</c:v>
                </c:pt>
                <c:pt idx="239">
                  <c:v>26.75714285714286</c:v>
                </c:pt>
                <c:pt idx="240">
                  <c:v>25.445714285714285</c:v>
                </c:pt>
                <c:pt idx="241">
                  <c:v>25.008571428571432</c:v>
                </c:pt>
                <c:pt idx="242">
                  <c:v>24.484285714285715</c:v>
                </c:pt>
                <c:pt idx="243">
                  <c:v>23.085714285714285</c:v>
                </c:pt>
                <c:pt idx="244">
                  <c:v>23.085714285714285</c:v>
                </c:pt>
                <c:pt idx="245">
                  <c:v>23.085714285714285</c:v>
                </c:pt>
                <c:pt idx="246">
                  <c:v>21.598571428571429</c:v>
                </c:pt>
                <c:pt idx="247">
                  <c:v>25.184285714285714</c:v>
                </c:pt>
                <c:pt idx="248">
                  <c:v>27.02</c:v>
                </c:pt>
                <c:pt idx="249">
                  <c:v>24.834285714285709</c:v>
                </c:pt>
                <c:pt idx="250">
                  <c:v>24.571428571428573</c:v>
                </c:pt>
                <c:pt idx="251">
                  <c:v>24.571428571428573</c:v>
                </c:pt>
                <c:pt idx="252">
                  <c:v>24.571428571428573</c:v>
                </c:pt>
                <c:pt idx="253">
                  <c:v>22.822857142857146</c:v>
                </c:pt>
                <c:pt idx="254">
                  <c:v>17.662857142857145</c:v>
                </c:pt>
                <c:pt idx="255">
                  <c:v>16.351428571428574</c:v>
                </c:pt>
                <c:pt idx="256">
                  <c:v>16.088571428571427</c:v>
                </c:pt>
                <c:pt idx="257">
                  <c:v>15.477142857142857</c:v>
                </c:pt>
                <c:pt idx="258">
                  <c:v>15.477142857142857</c:v>
                </c:pt>
                <c:pt idx="259">
                  <c:v>15.477142857142857</c:v>
                </c:pt>
                <c:pt idx="260">
                  <c:v>14.252857142857144</c:v>
                </c:pt>
                <c:pt idx="261">
                  <c:v>14.341428571428571</c:v>
                </c:pt>
                <c:pt idx="262">
                  <c:v>13.292857142857143</c:v>
                </c:pt>
                <c:pt idx="263">
                  <c:v>13.468571428571428</c:v>
                </c:pt>
                <c:pt idx="264">
                  <c:v>13.730000000000002</c:v>
                </c:pt>
                <c:pt idx="265">
                  <c:v>13.730000000000002</c:v>
                </c:pt>
                <c:pt idx="266">
                  <c:v>13.730000000000002</c:v>
                </c:pt>
                <c:pt idx="267">
                  <c:v>10.144285714285713</c:v>
                </c:pt>
                <c:pt idx="268">
                  <c:v>9.531428571428572</c:v>
                </c:pt>
                <c:pt idx="269">
                  <c:v>9.968571428571428</c:v>
                </c:pt>
                <c:pt idx="270">
                  <c:v>8.5685714285714294</c:v>
                </c:pt>
                <c:pt idx="271">
                  <c:v>6.5571428571428578</c:v>
                </c:pt>
                <c:pt idx="272">
                  <c:v>6.5571428571428578</c:v>
                </c:pt>
                <c:pt idx="273">
                  <c:v>6.5571428571428578</c:v>
                </c:pt>
                <c:pt idx="274">
                  <c:v>6.47</c:v>
                </c:pt>
                <c:pt idx="275">
                  <c:v>5.4214285714285717</c:v>
                </c:pt>
                <c:pt idx="276">
                  <c:v>4.984285714285714</c:v>
                </c:pt>
                <c:pt idx="277">
                  <c:v>5.1599999999999993</c:v>
                </c:pt>
                <c:pt idx="278">
                  <c:v>5.4228571428571426</c:v>
                </c:pt>
                <c:pt idx="279">
                  <c:v>5.4228571428571426</c:v>
                </c:pt>
                <c:pt idx="280">
                  <c:v>5.4228571428571426</c:v>
                </c:pt>
                <c:pt idx="281">
                  <c:v>6.6471428571428577</c:v>
                </c:pt>
                <c:pt idx="282">
                  <c:v>6.6471428571428577</c:v>
                </c:pt>
                <c:pt idx="283">
                  <c:v>6.297142857142858</c:v>
                </c:pt>
                <c:pt idx="284">
                  <c:v>6.5585714285714278</c:v>
                </c:pt>
                <c:pt idx="285">
                  <c:v>5.9457142857142857</c:v>
                </c:pt>
                <c:pt idx="286">
                  <c:v>5.9457142857142857</c:v>
                </c:pt>
                <c:pt idx="287">
                  <c:v>5.9457142857142857</c:v>
                </c:pt>
                <c:pt idx="288">
                  <c:v>3.4971428571428578</c:v>
                </c:pt>
                <c:pt idx="289">
                  <c:v>3.7585714285714289</c:v>
                </c:pt>
                <c:pt idx="290">
                  <c:v>3.4085714285714288</c:v>
                </c:pt>
                <c:pt idx="291">
                  <c:v>2.5342857142857147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20-CD43-8CA2-E491AACC0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9452239"/>
        <c:axId val="1047114143"/>
      </c:lineChart>
      <c:dateAx>
        <c:axId val="1069452239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114143"/>
        <c:crosses val="autoZero"/>
        <c:auto val="1"/>
        <c:lblOffset val="100"/>
        <c:baseTimeUnit val="days"/>
      </c:dateAx>
      <c:valAx>
        <c:axId val="104711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Number of New Cases per 100, 000 People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45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Williams College and Berkshire County New Cases 7-day Average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Williams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Williams!$A$31:$A$314</c:f>
              <c:numCache>
                <c:formatCode>m/d/yy</c:formatCode>
                <c:ptCount val="284"/>
                <c:pt idx="0">
                  <c:v>44064</c:v>
                </c:pt>
                <c:pt idx="1">
                  <c:v>44065</c:v>
                </c:pt>
                <c:pt idx="2">
                  <c:v>44066</c:v>
                </c:pt>
                <c:pt idx="3">
                  <c:v>44067</c:v>
                </c:pt>
                <c:pt idx="4">
                  <c:v>44068</c:v>
                </c:pt>
                <c:pt idx="5">
                  <c:v>44069</c:v>
                </c:pt>
                <c:pt idx="6">
                  <c:v>44070</c:v>
                </c:pt>
                <c:pt idx="7">
                  <c:v>44071</c:v>
                </c:pt>
                <c:pt idx="8">
                  <c:v>44072</c:v>
                </c:pt>
                <c:pt idx="9">
                  <c:v>44073</c:v>
                </c:pt>
                <c:pt idx="10">
                  <c:v>44074</c:v>
                </c:pt>
                <c:pt idx="11">
                  <c:v>44075</c:v>
                </c:pt>
                <c:pt idx="12">
                  <c:v>44076</c:v>
                </c:pt>
                <c:pt idx="13">
                  <c:v>44077</c:v>
                </c:pt>
                <c:pt idx="14">
                  <c:v>44078</c:v>
                </c:pt>
                <c:pt idx="15">
                  <c:v>44079</c:v>
                </c:pt>
                <c:pt idx="16">
                  <c:v>44080</c:v>
                </c:pt>
                <c:pt idx="17">
                  <c:v>44081</c:v>
                </c:pt>
                <c:pt idx="18">
                  <c:v>44082</c:v>
                </c:pt>
                <c:pt idx="19">
                  <c:v>44083</c:v>
                </c:pt>
                <c:pt idx="20">
                  <c:v>44084</c:v>
                </c:pt>
                <c:pt idx="21">
                  <c:v>44085</c:v>
                </c:pt>
                <c:pt idx="22">
                  <c:v>44086</c:v>
                </c:pt>
                <c:pt idx="23">
                  <c:v>44087</c:v>
                </c:pt>
                <c:pt idx="24">
                  <c:v>44088</c:v>
                </c:pt>
                <c:pt idx="25">
                  <c:v>44089</c:v>
                </c:pt>
                <c:pt idx="26">
                  <c:v>44090</c:v>
                </c:pt>
                <c:pt idx="27">
                  <c:v>44091</c:v>
                </c:pt>
                <c:pt idx="28">
                  <c:v>44092</c:v>
                </c:pt>
                <c:pt idx="29">
                  <c:v>44093</c:v>
                </c:pt>
                <c:pt idx="30">
                  <c:v>44094</c:v>
                </c:pt>
                <c:pt idx="31">
                  <c:v>44095</c:v>
                </c:pt>
                <c:pt idx="32">
                  <c:v>44096</c:v>
                </c:pt>
                <c:pt idx="33">
                  <c:v>44097</c:v>
                </c:pt>
                <c:pt idx="34">
                  <c:v>44098</c:v>
                </c:pt>
                <c:pt idx="35">
                  <c:v>44099</c:v>
                </c:pt>
                <c:pt idx="36">
                  <c:v>44100</c:v>
                </c:pt>
                <c:pt idx="37">
                  <c:v>44101</c:v>
                </c:pt>
                <c:pt idx="38">
                  <c:v>44102</c:v>
                </c:pt>
                <c:pt idx="39">
                  <c:v>44103</c:v>
                </c:pt>
                <c:pt idx="40">
                  <c:v>44104</c:v>
                </c:pt>
                <c:pt idx="41">
                  <c:v>44105</c:v>
                </c:pt>
                <c:pt idx="42">
                  <c:v>44106</c:v>
                </c:pt>
                <c:pt idx="43">
                  <c:v>44107</c:v>
                </c:pt>
                <c:pt idx="44">
                  <c:v>44108</c:v>
                </c:pt>
                <c:pt idx="45">
                  <c:v>44109</c:v>
                </c:pt>
                <c:pt idx="46">
                  <c:v>44110</c:v>
                </c:pt>
                <c:pt idx="47">
                  <c:v>44111</c:v>
                </c:pt>
                <c:pt idx="48">
                  <c:v>44112</c:v>
                </c:pt>
                <c:pt idx="49">
                  <c:v>44113</c:v>
                </c:pt>
                <c:pt idx="50">
                  <c:v>44114</c:v>
                </c:pt>
                <c:pt idx="51">
                  <c:v>44115</c:v>
                </c:pt>
                <c:pt idx="52">
                  <c:v>44116</c:v>
                </c:pt>
                <c:pt idx="53">
                  <c:v>44117</c:v>
                </c:pt>
                <c:pt idx="54">
                  <c:v>44118</c:v>
                </c:pt>
                <c:pt idx="55">
                  <c:v>44119</c:v>
                </c:pt>
                <c:pt idx="56">
                  <c:v>44120</c:v>
                </c:pt>
                <c:pt idx="57">
                  <c:v>44121</c:v>
                </c:pt>
                <c:pt idx="58">
                  <c:v>44122</c:v>
                </c:pt>
                <c:pt idx="59">
                  <c:v>44123</c:v>
                </c:pt>
                <c:pt idx="60">
                  <c:v>44124</c:v>
                </c:pt>
                <c:pt idx="61">
                  <c:v>44125</c:v>
                </c:pt>
                <c:pt idx="62">
                  <c:v>44126</c:v>
                </c:pt>
                <c:pt idx="63">
                  <c:v>44127</c:v>
                </c:pt>
                <c:pt idx="64">
                  <c:v>44128</c:v>
                </c:pt>
                <c:pt idx="65">
                  <c:v>44129</c:v>
                </c:pt>
                <c:pt idx="66">
                  <c:v>44130</c:v>
                </c:pt>
                <c:pt idx="67">
                  <c:v>44131</c:v>
                </c:pt>
                <c:pt idx="68">
                  <c:v>44132</c:v>
                </c:pt>
                <c:pt idx="69">
                  <c:v>44133</c:v>
                </c:pt>
                <c:pt idx="70">
                  <c:v>44134</c:v>
                </c:pt>
                <c:pt idx="71">
                  <c:v>44135</c:v>
                </c:pt>
                <c:pt idx="72">
                  <c:v>44136</c:v>
                </c:pt>
                <c:pt idx="73">
                  <c:v>44137</c:v>
                </c:pt>
                <c:pt idx="74">
                  <c:v>44138</c:v>
                </c:pt>
                <c:pt idx="75">
                  <c:v>44139</c:v>
                </c:pt>
                <c:pt idx="76">
                  <c:v>44140</c:v>
                </c:pt>
                <c:pt idx="77">
                  <c:v>44141</c:v>
                </c:pt>
                <c:pt idx="78">
                  <c:v>44142</c:v>
                </c:pt>
                <c:pt idx="79">
                  <c:v>44143</c:v>
                </c:pt>
                <c:pt idx="80">
                  <c:v>44144</c:v>
                </c:pt>
                <c:pt idx="81">
                  <c:v>44145</c:v>
                </c:pt>
                <c:pt idx="82">
                  <c:v>44146</c:v>
                </c:pt>
                <c:pt idx="83">
                  <c:v>44147</c:v>
                </c:pt>
                <c:pt idx="84">
                  <c:v>44148</c:v>
                </c:pt>
                <c:pt idx="85">
                  <c:v>44149</c:v>
                </c:pt>
                <c:pt idx="86">
                  <c:v>44150</c:v>
                </c:pt>
                <c:pt idx="87">
                  <c:v>44151</c:v>
                </c:pt>
                <c:pt idx="88">
                  <c:v>44152</c:v>
                </c:pt>
                <c:pt idx="89">
                  <c:v>44153</c:v>
                </c:pt>
                <c:pt idx="90">
                  <c:v>44154</c:v>
                </c:pt>
                <c:pt idx="91">
                  <c:v>44155</c:v>
                </c:pt>
                <c:pt idx="92">
                  <c:v>44156</c:v>
                </c:pt>
                <c:pt idx="93">
                  <c:v>44157</c:v>
                </c:pt>
                <c:pt idx="94">
                  <c:v>44158</c:v>
                </c:pt>
                <c:pt idx="95">
                  <c:v>44159</c:v>
                </c:pt>
                <c:pt idx="96">
                  <c:v>44160</c:v>
                </c:pt>
                <c:pt idx="97">
                  <c:v>44161</c:v>
                </c:pt>
                <c:pt idx="98">
                  <c:v>44162</c:v>
                </c:pt>
                <c:pt idx="99">
                  <c:v>44163</c:v>
                </c:pt>
                <c:pt idx="100">
                  <c:v>44164</c:v>
                </c:pt>
                <c:pt idx="101">
                  <c:v>44165</c:v>
                </c:pt>
                <c:pt idx="102">
                  <c:v>44166</c:v>
                </c:pt>
                <c:pt idx="103">
                  <c:v>44167</c:v>
                </c:pt>
                <c:pt idx="104">
                  <c:v>44168</c:v>
                </c:pt>
                <c:pt idx="105">
                  <c:v>44169</c:v>
                </c:pt>
                <c:pt idx="106">
                  <c:v>44170</c:v>
                </c:pt>
                <c:pt idx="107">
                  <c:v>44171</c:v>
                </c:pt>
                <c:pt idx="108">
                  <c:v>44172</c:v>
                </c:pt>
                <c:pt idx="109">
                  <c:v>44173</c:v>
                </c:pt>
                <c:pt idx="110">
                  <c:v>44174</c:v>
                </c:pt>
                <c:pt idx="111">
                  <c:v>44175</c:v>
                </c:pt>
                <c:pt idx="112">
                  <c:v>44176</c:v>
                </c:pt>
                <c:pt idx="113">
                  <c:v>44177</c:v>
                </c:pt>
                <c:pt idx="114">
                  <c:v>44178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44184</c:v>
                </c:pt>
                <c:pt idx="121">
                  <c:v>44185</c:v>
                </c:pt>
                <c:pt idx="122">
                  <c:v>44186</c:v>
                </c:pt>
                <c:pt idx="123">
                  <c:v>44187</c:v>
                </c:pt>
                <c:pt idx="124">
                  <c:v>44188</c:v>
                </c:pt>
                <c:pt idx="125">
                  <c:v>44189</c:v>
                </c:pt>
                <c:pt idx="126">
                  <c:v>44190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44194</c:v>
                </c:pt>
                <c:pt idx="131">
                  <c:v>44195</c:v>
                </c:pt>
                <c:pt idx="132">
                  <c:v>44196</c:v>
                </c:pt>
                <c:pt idx="133">
                  <c:v>44197</c:v>
                </c:pt>
                <c:pt idx="134">
                  <c:v>44198</c:v>
                </c:pt>
                <c:pt idx="135">
                  <c:v>44199</c:v>
                </c:pt>
                <c:pt idx="136">
                  <c:v>44200</c:v>
                </c:pt>
                <c:pt idx="137">
                  <c:v>44201</c:v>
                </c:pt>
                <c:pt idx="138">
                  <c:v>44202</c:v>
                </c:pt>
                <c:pt idx="139">
                  <c:v>44203</c:v>
                </c:pt>
                <c:pt idx="140">
                  <c:v>44204</c:v>
                </c:pt>
                <c:pt idx="141">
                  <c:v>44205</c:v>
                </c:pt>
                <c:pt idx="142">
                  <c:v>44206</c:v>
                </c:pt>
                <c:pt idx="143">
                  <c:v>44207</c:v>
                </c:pt>
                <c:pt idx="144">
                  <c:v>44208</c:v>
                </c:pt>
                <c:pt idx="145">
                  <c:v>44209</c:v>
                </c:pt>
                <c:pt idx="146">
                  <c:v>44210</c:v>
                </c:pt>
                <c:pt idx="147">
                  <c:v>44211</c:v>
                </c:pt>
                <c:pt idx="148">
                  <c:v>44212</c:v>
                </c:pt>
                <c:pt idx="149">
                  <c:v>44213</c:v>
                </c:pt>
                <c:pt idx="150">
                  <c:v>44214</c:v>
                </c:pt>
                <c:pt idx="151">
                  <c:v>44215</c:v>
                </c:pt>
                <c:pt idx="152">
                  <c:v>44216</c:v>
                </c:pt>
                <c:pt idx="153">
                  <c:v>44217</c:v>
                </c:pt>
                <c:pt idx="154">
                  <c:v>44218</c:v>
                </c:pt>
                <c:pt idx="155">
                  <c:v>44219</c:v>
                </c:pt>
                <c:pt idx="156">
                  <c:v>44220</c:v>
                </c:pt>
                <c:pt idx="157">
                  <c:v>44221</c:v>
                </c:pt>
                <c:pt idx="158">
                  <c:v>44222</c:v>
                </c:pt>
                <c:pt idx="159">
                  <c:v>44223</c:v>
                </c:pt>
                <c:pt idx="160">
                  <c:v>44224</c:v>
                </c:pt>
                <c:pt idx="161">
                  <c:v>44225</c:v>
                </c:pt>
                <c:pt idx="162">
                  <c:v>44226</c:v>
                </c:pt>
                <c:pt idx="163">
                  <c:v>44227</c:v>
                </c:pt>
                <c:pt idx="164">
                  <c:v>44228</c:v>
                </c:pt>
                <c:pt idx="165">
                  <c:v>44229</c:v>
                </c:pt>
                <c:pt idx="166">
                  <c:v>44230</c:v>
                </c:pt>
                <c:pt idx="167">
                  <c:v>44231</c:v>
                </c:pt>
                <c:pt idx="168">
                  <c:v>44232</c:v>
                </c:pt>
                <c:pt idx="169">
                  <c:v>44233</c:v>
                </c:pt>
                <c:pt idx="170">
                  <c:v>44234</c:v>
                </c:pt>
                <c:pt idx="171">
                  <c:v>44235</c:v>
                </c:pt>
                <c:pt idx="172">
                  <c:v>44236</c:v>
                </c:pt>
                <c:pt idx="173">
                  <c:v>44237</c:v>
                </c:pt>
                <c:pt idx="174">
                  <c:v>44238</c:v>
                </c:pt>
                <c:pt idx="175">
                  <c:v>44239</c:v>
                </c:pt>
                <c:pt idx="176">
                  <c:v>44240</c:v>
                </c:pt>
                <c:pt idx="177">
                  <c:v>44241</c:v>
                </c:pt>
                <c:pt idx="178">
                  <c:v>44242</c:v>
                </c:pt>
                <c:pt idx="179">
                  <c:v>44243</c:v>
                </c:pt>
                <c:pt idx="180">
                  <c:v>44244</c:v>
                </c:pt>
                <c:pt idx="181">
                  <c:v>44245</c:v>
                </c:pt>
                <c:pt idx="182">
                  <c:v>44246</c:v>
                </c:pt>
                <c:pt idx="183">
                  <c:v>44247</c:v>
                </c:pt>
                <c:pt idx="184">
                  <c:v>44248</c:v>
                </c:pt>
                <c:pt idx="185">
                  <c:v>44249</c:v>
                </c:pt>
                <c:pt idx="186">
                  <c:v>44250</c:v>
                </c:pt>
                <c:pt idx="187">
                  <c:v>44251</c:v>
                </c:pt>
                <c:pt idx="188">
                  <c:v>44252</c:v>
                </c:pt>
                <c:pt idx="189">
                  <c:v>44253</c:v>
                </c:pt>
                <c:pt idx="190">
                  <c:v>44254</c:v>
                </c:pt>
                <c:pt idx="191">
                  <c:v>44255</c:v>
                </c:pt>
                <c:pt idx="192">
                  <c:v>44256</c:v>
                </c:pt>
                <c:pt idx="193">
                  <c:v>44257</c:v>
                </c:pt>
                <c:pt idx="194">
                  <c:v>44258</c:v>
                </c:pt>
                <c:pt idx="195">
                  <c:v>44259</c:v>
                </c:pt>
                <c:pt idx="196">
                  <c:v>44260</c:v>
                </c:pt>
                <c:pt idx="197">
                  <c:v>44261</c:v>
                </c:pt>
                <c:pt idx="198">
                  <c:v>44262</c:v>
                </c:pt>
                <c:pt idx="199">
                  <c:v>44263</c:v>
                </c:pt>
                <c:pt idx="200">
                  <c:v>44264</c:v>
                </c:pt>
                <c:pt idx="201">
                  <c:v>44265</c:v>
                </c:pt>
                <c:pt idx="202">
                  <c:v>44266</c:v>
                </c:pt>
                <c:pt idx="203">
                  <c:v>44267</c:v>
                </c:pt>
                <c:pt idx="204">
                  <c:v>44268</c:v>
                </c:pt>
                <c:pt idx="205">
                  <c:v>44269</c:v>
                </c:pt>
                <c:pt idx="206">
                  <c:v>44270</c:v>
                </c:pt>
                <c:pt idx="207">
                  <c:v>44271</c:v>
                </c:pt>
                <c:pt idx="208">
                  <c:v>44272</c:v>
                </c:pt>
                <c:pt idx="209">
                  <c:v>44273</c:v>
                </c:pt>
                <c:pt idx="210">
                  <c:v>44274</c:v>
                </c:pt>
                <c:pt idx="211">
                  <c:v>44275</c:v>
                </c:pt>
                <c:pt idx="212">
                  <c:v>44276</c:v>
                </c:pt>
                <c:pt idx="213">
                  <c:v>44277</c:v>
                </c:pt>
                <c:pt idx="214">
                  <c:v>44278</c:v>
                </c:pt>
                <c:pt idx="215">
                  <c:v>44279</c:v>
                </c:pt>
                <c:pt idx="216">
                  <c:v>44280</c:v>
                </c:pt>
                <c:pt idx="217">
                  <c:v>44281</c:v>
                </c:pt>
                <c:pt idx="218">
                  <c:v>44282</c:v>
                </c:pt>
                <c:pt idx="219">
                  <c:v>44283</c:v>
                </c:pt>
                <c:pt idx="220">
                  <c:v>44284</c:v>
                </c:pt>
                <c:pt idx="221">
                  <c:v>44285</c:v>
                </c:pt>
                <c:pt idx="222">
                  <c:v>44286</c:v>
                </c:pt>
                <c:pt idx="223">
                  <c:v>44287</c:v>
                </c:pt>
                <c:pt idx="224">
                  <c:v>44288</c:v>
                </c:pt>
                <c:pt idx="225">
                  <c:v>44289</c:v>
                </c:pt>
                <c:pt idx="226">
                  <c:v>44290</c:v>
                </c:pt>
                <c:pt idx="227">
                  <c:v>44291</c:v>
                </c:pt>
                <c:pt idx="228">
                  <c:v>44292</c:v>
                </c:pt>
                <c:pt idx="229">
                  <c:v>44293</c:v>
                </c:pt>
                <c:pt idx="230">
                  <c:v>44294</c:v>
                </c:pt>
                <c:pt idx="231">
                  <c:v>44295</c:v>
                </c:pt>
                <c:pt idx="232">
                  <c:v>44296</c:v>
                </c:pt>
                <c:pt idx="233">
                  <c:v>44297</c:v>
                </c:pt>
                <c:pt idx="234">
                  <c:v>44298</c:v>
                </c:pt>
                <c:pt idx="235">
                  <c:v>44299</c:v>
                </c:pt>
                <c:pt idx="236">
                  <c:v>44300</c:v>
                </c:pt>
                <c:pt idx="237">
                  <c:v>44301</c:v>
                </c:pt>
                <c:pt idx="238">
                  <c:v>44302</c:v>
                </c:pt>
                <c:pt idx="239">
                  <c:v>44303</c:v>
                </c:pt>
                <c:pt idx="240">
                  <c:v>44304</c:v>
                </c:pt>
                <c:pt idx="241">
                  <c:v>44305</c:v>
                </c:pt>
                <c:pt idx="242">
                  <c:v>44306</c:v>
                </c:pt>
                <c:pt idx="243">
                  <c:v>44307</c:v>
                </c:pt>
                <c:pt idx="244">
                  <c:v>44308</c:v>
                </c:pt>
                <c:pt idx="245">
                  <c:v>44309</c:v>
                </c:pt>
                <c:pt idx="246">
                  <c:v>44310</c:v>
                </c:pt>
                <c:pt idx="247">
                  <c:v>44311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44317</c:v>
                </c:pt>
                <c:pt idx="254">
                  <c:v>44318</c:v>
                </c:pt>
                <c:pt idx="255">
                  <c:v>44319</c:v>
                </c:pt>
                <c:pt idx="256">
                  <c:v>44320</c:v>
                </c:pt>
                <c:pt idx="257">
                  <c:v>44321</c:v>
                </c:pt>
                <c:pt idx="258">
                  <c:v>44322</c:v>
                </c:pt>
                <c:pt idx="259">
                  <c:v>44323</c:v>
                </c:pt>
                <c:pt idx="260">
                  <c:v>44324</c:v>
                </c:pt>
                <c:pt idx="261">
                  <c:v>44325</c:v>
                </c:pt>
                <c:pt idx="262">
                  <c:v>44326</c:v>
                </c:pt>
                <c:pt idx="263">
                  <c:v>44327</c:v>
                </c:pt>
                <c:pt idx="264">
                  <c:v>44328</c:v>
                </c:pt>
                <c:pt idx="265">
                  <c:v>44329</c:v>
                </c:pt>
                <c:pt idx="266">
                  <c:v>44330</c:v>
                </c:pt>
                <c:pt idx="267">
                  <c:v>44331</c:v>
                </c:pt>
                <c:pt idx="268">
                  <c:v>44332</c:v>
                </c:pt>
                <c:pt idx="269">
                  <c:v>44333</c:v>
                </c:pt>
                <c:pt idx="270">
                  <c:v>44334</c:v>
                </c:pt>
                <c:pt idx="271">
                  <c:v>44335</c:v>
                </c:pt>
                <c:pt idx="272">
                  <c:v>44336</c:v>
                </c:pt>
                <c:pt idx="273">
                  <c:v>44337</c:v>
                </c:pt>
                <c:pt idx="274">
                  <c:v>44338</c:v>
                </c:pt>
                <c:pt idx="275">
                  <c:v>44339</c:v>
                </c:pt>
                <c:pt idx="276">
                  <c:v>44340</c:v>
                </c:pt>
                <c:pt idx="277">
                  <c:v>44341</c:v>
                </c:pt>
                <c:pt idx="278">
                  <c:v>44342</c:v>
                </c:pt>
                <c:pt idx="279">
                  <c:v>44343</c:v>
                </c:pt>
                <c:pt idx="280">
                  <c:v>44344</c:v>
                </c:pt>
                <c:pt idx="281">
                  <c:v>44345</c:v>
                </c:pt>
                <c:pt idx="282">
                  <c:v>44346</c:v>
                </c:pt>
                <c:pt idx="283">
                  <c:v>44347</c:v>
                </c:pt>
              </c:numCache>
            </c:numRef>
          </c:cat>
          <c:val>
            <c:numRef>
              <c:f>Williams!$F$31:$F$314</c:f>
              <c:numCache>
                <c:formatCode>General</c:formatCode>
                <c:ptCount val="2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7.0546737213403876</c:v>
                </c:pt>
                <c:pt idx="10">
                  <c:v>7.0546737213403876</c:v>
                </c:pt>
                <c:pt idx="11">
                  <c:v>7.0546737213403876</c:v>
                </c:pt>
                <c:pt idx="12">
                  <c:v>7.0546737213403876</c:v>
                </c:pt>
                <c:pt idx="13">
                  <c:v>7.0546737213403876</c:v>
                </c:pt>
                <c:pt idx="14">
                  <c:v>7.0546737213403876</c:v>
                </c:pt>
                <c:pt idx="15">
                  <c:v>7.0546737213403876</c:v>
                </c:pt>
                <c:pt idx="16">
                  <c:v>0</c:v>
                </c:pt>
                <c:pt idx="17">
                  <c:v>7.0546737213403876</c:v>
                </c:pt>
                <c:pt idx="18">
                  <c:v>7.0546737213403876</c:v>
                </c:pt>
                <c:pt idx="19">
                  <c:v>7.0546737213403876</c:v>
                </c:pt>
                <c:pt idx="20">
                  <c:v>7.0546737213403876</c:v>
                </c:pt>
                <c:pt idx="21">
                  <c:v>7.0546737213403876</c:v>
                </c:pt>
                <c:pt idx="22">
                  <c:v>14.109347442680775</c:v>
                </c:pt>
                <c:pt idx="23">
                  <c:v>14.109347442680775</c:v>
                </c:pt>
                <c:pt idx="24">
                  <c:v>7.0546737213403876</c:v>
                </c:pt>
                <c:pt idx="25">
                  <c:v>7.0546737213403876</c:v>
                </c:pt>
                <c:pt idx="26">
                  <c:v>7.0546737213403876</c:v>
                </c:pt>
                <c:pt idx="27">
                  <c:v>7.0546737213403876</c:v>
                </c:pt>
                <c:pt idx="28">
                  <c:v>7.0546737213403876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7.0546737213403876</c:v>
                </c:pt>
                <c:pt idx="38">
                  <c:v>7.0546737213403876</c:v>
                </c:pt>
                <c:pt idx="39">
                  <c:v>7.0546737213403876</c:v>
                </c:pt>
                <c:pt idx="40">
                  <c:v>7.0546737213403876</c:v>
                </c:pt>
                <c:pt idx="41">
                  <c:v>7.0546737213403876</c:v>
                </c:pt>
                <c:pt idx="42">
                  <c:v>7.0546737213403876</c:v>
                </c:pt>
                <c:pt idx="43">
                  <c:v>7.0546737213403876</c:v>
                </c:pt>
                <c:pt idx="44">
                  <c:v>7.0546737213403876</c:v>
                </c:pt>
                <c:pt idx="45">
                  <c:v>7.0546737213403876</c:v>
                </c:pt>
                <c:pt idx="46">
                  <c:v>7.0546737213403876</c:v>
                </c:pt>
                <c:pt idx="47">
                  <c:v>7.0546737213403876</c:v>
                </c:pt>
                <c:pt idx="48">
                  <c:v>7.0546737213403876</c:v>
                </c:pt>
                <c:pt idx="49">
                  <c:v>7.0546737213403876</c:v>
                </c:pt>
                <c:pt idx="50">
                  <c:v>7.0546737213403876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14.109347442680775</c:v>
                </c:pt>
                <c:pt idx="69">
                  <c:v>14.109347442680775</c:v>
                </c:pt>
                <c:pt idx="70">
                  <c:v>14.109347442680775</c:v>
                </c:pt>
                <c:pt idx="71">
                  <c:v>14.109347442680775</c:v>
                </c:pt>
                <c:pt idx="72">
                  <c:v>14.109347442680775</c:v>
                </c:pt>
                <c:pt idx="73">
                  <c:v>14.109347442680775</c:v>
                </c:pt>
                <c:pt idx="74">
                  <c:v>14.109347442680775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21.164021164021165</c:v>
                </c:pt>
                <c:pt idx="90">
                  <c:v>21.164021164021165</c:v>
                </c:pt>
                <c:pt idx="91">
                  <c:v>21.164021164021165</c:v>
                </c:pt>
                <c:pt idx="92">
                  <c:v>21.164021164021165</c:v>
                </c:pt>
                <c:pt idx="93">
                  <c:v>21.164021164021165</c:v>
                </c:pt>
                <c:pt idx="94">
                  <c:v>21.164021164021165</c:v>
                </c:pt>
                <c:pt idx="95">
                  <c:v>21.164021164021165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14.109347442680775</c:v>
                </c:pt>
                <c:pt idx="103">
                  <c:v>14.109347442680775</c:v>
                </c:pt>
                <c:pt idx="104">
                  <c:v>14.109347442680775</c:v>
                </c:pt>
                <c:pt idx="105">
                  <c:v>14.109347442680775</c:v>
                </c:pt>
                <c:pt idx="106">
                  <c:v>14.109347442680775</c:v>
                </c:pt>
                <c:pt idx="107">
                  <c:v>14.109347442680775</c:v>
                </c:pt>
                <c:pt idx="108">
                  <c:v>14.109347442680775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7.0546737213403876</c:v>
                </c:pt>
                <c:pt idx="125">
                  <c:v>7.0546737213403876</c:v>
                </c:pt>
                <c:pt idx="126">
                  <c:v>7.0546737213403876</c:v>
                </c:pt>
                <c:pt idx="127">
                  <c:v>7.0546737213403876</c:v>
                </c:pt>
                <c:pt idx="128">
                  <c:v>7.0546737213403876</c:v>
                </c:pt>
                <c:pt idx="129">
                  <c:v>7.0546737213403876</c:v>
                </c:pt>
                <c:pt idx="130">
                  <c:v>35.273368606701943</c:v>
                </c:pt>
                <c:pt idx="131">
                  <c:v>28.21869488536155</c:v>
                </c:pt>
                <c:pt idx="132">
                  <c:v>28.21869488536155</c:v>
                </c:pt>
                <c:pt idx="133">
                  <c:v>28.21869488536155</c:v>
                </c:pt>
                <c:pt idx="134">
                  <c:v>28.21869488536155</c:v>
                </c:pt>
                <c:pt idx="135">
                  <c:v>28.21869488536155</c:v>
                </c:pt>
                <c:pt idx="136">
                  <c:v>28.21869488536155</c:v>
                </c:pt>
                <c:pt idx="137">
                  <c:v>0</c:v>
                </c:pt>
                <c:pt idx="138">
                  <c:v>14.109347442680775</c:v>
                </c:pt>
                <c:pt idx="139">
                  <c:v>14.109347442680775</c:v>
                </c:pt>
                <c:pt idx="140">
                  <c:v>14.109347442680775</c:v>
                </c:pt>
                <c:pt idx="141">
                  <c:v>14.109347442680775</c:v>
                </c:pt>
                <c:pt idx="142">
                  <c:v>14.109347442680775</c:v>
                </c:pt>
                <c:pt idx="143">
                  <c:v>14.109347442680775</c:v>
                </c:pt>
                <c:pt idx="144">
                  <c:v>21.164021164021165</c:v>
                </c:pt>
                <c:pt idx="145">
                  <c:v>7.0546737213403876</c:v>
                </c:pt>
                <c:pt idx="146">
                  <c:v>7.0546737213403876</c:v>
                </c:pt>
                <c:pt idx="147">
                  <c:v>7.0546737213403876</c:v>
                </c:pt>
                <c:pt idx="148">
                  <c:v>7.0546737213403876</c:v>
                </c:pt>
                <c:pt idx="149">
                  <c:v>7.0546737213403876</c:v>
                </c:pt>
                <c:pt idx="150">
                  <c:v>7.0546737213403876</c:v>
                </c:pt>
                <c:pt idx="151">
                  <c:v>0</c:v>
                </c:pt>
                <c:pt idx="152">
                  <c:v>0</c:v>
                </c:pt>
                <c:pt idx="153">
                  <c:v>14.109347442680775</c:v>
                </c:pt>
                <c:pt idx="154">
                  <c:v>14.109347442680775</c:v>
                </c:pt>
                <c:pt idx="155">
                  <c:v>14.109347442680775</c:v>
                </c:pt>
                <c:pt idx="156">
                  <c:v>14.109347442680775</c:v>
                </c:pt>
                <c:pt idx="157">
                  <c:v>14.109347442680775</c:v>
                </c:pt>
                <c:pt idx="158">
                  <c:v>14.109347442680775</c:v>
                </c:pt>
                <c:pt idx="159">
                  <c:v>14.109347442680775</c:v>
                </c:pt>
                <c:pt idx="160">
                  <c:v>14.109347442680775</c:v>
                </c:pt>
                <c:pt idx="161">
                  <c:v>14.109347442680775</c:v>
                </c:pt>
                <c:pt idx="162">
                  <c:v>14.109347442680775</c:v>
                </c:pt>
                <c:pt idx="163">
                  <c:v>14.109347442680775</c:v>
                </c:pt>
                <c:pt idx="164">
                  <c:v>14.109347442680775</c:v>
                </c:pt>
                <c:pt idx="165">
                  <c:v>14.109347442680775</c:v>
                </c:pt>
                <c:pt idx="166">
                  <c:v>14.109347442680775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14.109347442680775</c:v>
                </c:pt>
                <c:pt idx="176">
                  <c:v>35.273368606701943</c:v>
                </c:pt>
                <c:pt idx="177">
                  <c:v>35.273368606701943</c:v>
                </c:pt>
                <c:pt idx="178">
                  <c:v>49.382716049382715</c:v>
                </c:pt>
                <c:pt idx="179">
                  <c:v>49.382716049382715</c:v>
                </c:pt>
                <c:pt idx="180">
                  <c:v>70.546737213403887</c:v>
                </c:pt>
                <c:pt idx="181">
                  <c:v>77.601410934744266</c:v>
                </c:pt>
                <c:pt idx="182">
                  <c:v>70.546737213403887</c:v>
                </c:pt>
                <c:pt idx="183">
                  <c:v>49.382716049382715</c:v>
                </c:pt>
                <c:pt idx="184">
                  <c:v>49.382716049382715</c:v>
                </c:pt>
                <c:pt idx="185">
                  <c:v>35.273368606701943</c:v>
                </c:pt>
                <c:pt idx="186">
                  <c:v>42.328042328042329</c:v>
                </c:pt>
                <c:pt idx="187">
                  <c:v>21.164021164021165</c:v>
                </c:pt>
                <c:pt idx="188">
                  <c:v>14.109347442680775</c:v>
                </c:pt>
                <c:pt idx="189">
                  <c:v>7.0546737213403876</c:v>
                </c:pt>
                <c:pt idx="190">
                  <c:v>7.0546737213403876</c:v>
                </c:pt>
                <c:pt idx="191">
                  <c:v>7.0546737213403876</c:v>
                </c:pt>
                <c:pt idx="192">
                  <c:v>7.0546737213403876</c:v>
                </c:pt>
                <c:pt idx="193">
                  <c:v>0</c:v>
                </c:pt>
                <c:pt idx="194">
                  <c:v>0</c:v>
                </c:pt>
                <c:pt idx="195">
                  <c:v>14.109347442680775</c:v>
                </c:pt>
                <c:pt idx="196">
                  <c:v>14.109347442680775</c:v>
                </c:pt>
                <c:pt idx="197">
                  <c:v>14.109347442680775</c:v>
                </c:pt>
                <c:pt idx="198">
                  <c:v>14.109347442680775</c:v>
                </c:pt>
                <c:pt idx="199">
                  <c:v>14.109347442680775</c:v>
                </c:pt>
                <c:pt idx="200">
                  <c:v>14.109347442680775</c:v>
                </c:pt>
                <c:pt idx="201">
                  <c:v>14.109347442680775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7.0546737213403876</c:v>
                </c:pt>
                <c:pt idx="206">
                  <c:v>7.0546737213403876</c:v>
                </c:pt>
                <c:pt idx="207">
                  <c:v>7.0546737213403876</c:v>
                </c:pt>
                <c:pt idx="208">
                  <c:v>14.109347442680775</c:v>
                </c:pt>
                <c:pt idx="209">
                  <c:v>28.21869488536155</c:v>
                </c:pt>
                <c:pt idx="210">
                  <c:v>28.21869488536155</c:v>
                </c:pt>
                <c:pt idx="211">
                  <c:v>35.273368606701943</c:v>
                </c:pt>
                <c:pt idx="212">
                  <c:v>28.21869488536155</c:v>
                </c:pt>
                <c:pt idx="213">
                  <c:v>35.273368606701943</c:v>
                </c:pt>
                <c:pt idx="214">
                  <c:v>35.273368606701943</c:v>
                </c:pt>
                <c:pt idx="215">
                  <c:v>42.328042328042329</c:v>
                </c:pt>
                <c:pt idx="216">
                  <c:v>28.21869488536155</c:v>
                </c:pt>
                <c:pt idx="217">
                  <c:v>42.328042328042329</c:v>
                </c:pt>
                <c:pt idx="218">
                  <c:v>49.382716049382715</c:v>
                </c:pt>
                <c:pt idx="219">
                  <c:v>56.437389770723101</c:v>
                </c:pt>
                <c:pt idx="220">
                  <c:v>49.382716049382715</c:v>
                </c:pt>
                <c:pt idx="221">
                  <c:v>49.382716049382715</c:v>
                </c:pt>
                <c:pt idx="222">
                  <c:v>42.328042328042329</c:v>
                </c:pt>
                <c:pt idx="223">
                  <c:v>42.328042328042329</c:v>
                </c:pt>
                <c:pt idx="224">
                  <c:v>28.21869488536155</c:v>
                </c:pt>
                <c:pt idx="225">
                  <c:v>14.109347442680775</c:v>
                </c:pt>
                <c:pt idx="226">
                  <c:v>14.109347442680775</c:v>
                </c:pt>
                <c:pt idx="227">
                  <c:v>14.109347442680775</c:v>
                </c:pt>
                <c:pt idx="228">
                  <c:v>14.109347442680775</c:v>
                </c:pt>
                <c:pt idx="229">
                  <c:v>14.109347442680775</c:v>
                </c:pt>
                <c:pt idx="230">
                  <c:v>14.109347442680775</c:v>
                </c:pt>
                <c:pt idx="231">
                  <c:v>14.109347442680775</c:v>
                </c:pt>
                <c:pt idx="232">
                  <c:v>14.109347442680775</c:v>
                </c:pt>
                <c:pt idx="233">
                  <c:v>7.0546737213403876</c:v>
                </c:pt>
                <c:pt idx="234">
                  <c:v>7.0546737213403876</c:v>
                </c:pt>
                <c:pt idx="235">
                  <c:v>7.0546737213403876</c:v>
                </c:pt>
                <c:pt idx="236">
                  <c:v>7.0546737213403876</c:v>
                </c:pt>
                <c:pt idx="237">
                  <c:v>7.0546737213403876</c:v>
                </c:pt>
                <c:pt idx="238">
                  <c:v>7.0546737213403876</c:v>
                </c:pt>
                <c:pt idx="239">
                  <c:v>7.0546737213403876</c:v>
                </c:pt>
                <c:pt idx="240">
                  <c:v>7.0546737213403876</c:v>
                </c:pt>
                <c:pt idx="241">
                  <c:v>7.0546737213403876</c:v>
                </c:pt>
                <c:pt idx="242">
                  <c:v>7.0546737213403876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7.0546737213403876</c:v>
                </c:pt>
                <c:pt idx="254">
                  <c:v>7.0546737213403876</c:v>
                </c:pt>
                <c:pt idx="255">
                  <c:v>7.0546737213403876</c:v>
                </c:pt>
                <c:pt idx="256">
                  <c:v>7.0546737213403876</c:v>
                </c:pt>
                <c:pt idx="257">
                  <c:v>7.0546737213403876</c:v>
                </c:pt>
                <c:pt idx="258">
                  <c:v>7.0546737213403876</c:v>
                </c:pt>
                <c:pt idx="259">
                  <c:v>7.0546737213403876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28.21869488536155</c:v>
                </c:pt>
                <c:pt idx="265">
                  <c:v>28.21869488536155</c:v>
                </c:pt>
                <c:pt idx="266">
                  <c:v>28.21869488536155</c:v>
                </c:pt>
                <c:pt idx="267">
                  <c:v>28.21869488536155</c:v>
                </c:pt>
                <c:pt idx="268">
                  <c:v>28.21869488536155</c:v>
                </c:pt>
                <c:pt idx="269">
                  <c:v>28.21869488536155</c:v>
                </c:pt>
                <c:pt idx="270">
                  <c:v>28.21869488536155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D-3E4D-9F77-FC72A50DB878}"/>
            </c:ext>
          </c:extLst>
        </c:ser>
        <c:ser>
          <c:idx val="1"/>
          <c:order val="1"/>
          <c:tx>
            <c:v>Berkshire County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Williams!$A$31:$A$314</c:f>
              <c:numCache>
                <c:formatCode>m/d/yy</c:formatCode>
                <c:ptCount val="284"/>
                <c:pt idx="0">
                  <c:v>44064</c:v>
                </c:pt>
                <c:pt idx="1">
                  <c:v>44065</c:v>
                </c:pt>
                <c:pt idx="2">
                  <c:v>44066</c:v>
                </c:pt>
                <c:pt idx="3">
                  <c:v>44067</c:v>
                </c:pt>
                <c:pt idx="4">
                  <c:v>44068</c:v>
                </c:pt>
                <c:pt idx="5">
                  <c:v>44069</c:v>
                </c:pt>
                <c:pt idx="6">
                  <c:v>44070</c:v>
                </c:pt>
                <c:pt idx="7">
                  <c:v>44071</c:v>
                </c:pt>
                <c:pt idx="8">
                  <c:v>44072</c:v>
                </c:pt>
                <c:pt idx="9">
                  <c:v>44073</c:v>
                </c:pt>
                <c:pt idx="10">
                  <c:v>44074</c:v>
                </c:pt>
                <c:pt idx="11">
                  <c:v>44075</c:v>
                </c:pt>
                <c:pt idx="12">
                  <c:v>44076</c:v>
                </c:pt>
                <c:pt idx="13">
                  <c:v>44077</c:v>
                </c:pt>
                <c:pt idx="14">
                  <c:v>44078</c:v>
                </c:pt>
                <c:pt idx="15">
                  <c:v>44079</c:v>
                </c:pt>
                <c:pt idx="16">
                  <c:v>44080</c:v>
                </c:pt>
                <c:pt idx="17">
                  <c:v>44081</c:v>
                </c:pt>
                <c:pt idx="18">
                  <c:v>44082</c:v>
                </c:pt>
                <c:pt idx="19">
                  <c:v>44083</c:v>
                </c:pt>
                <c:pt idx="20">
                  <c:v>44084</c:v>
                </c:pt>
                <c:pt idx="21">
                  <c:v>44085</c:v>
                </c:pt>
                <c:pt idx="22">
                  <c:v>44086</c:v>
                </c:pt>
                <c:pt idx="23">
                  <c:v>44087</c:v>
                </c:pt>
                <c:pt idx="24">
                  <c:v>44088</c:v>
                </c:pt>
                <c:pt idx="25">
                  <c:v>44089</c:v>
                </c:pt>
                <c:pt idx="26">
                  <c:v>44090</c:v>
                </c:pt>
                <c:pt idx="27">
                  <c:v>44091</c:v>
                </c:pt>
                <c:pt idx="28">
                  <c:v>44092</c:v>
                </c:pt>
                <c:pt idx="29">
                  <c:v>44093</c:v>
                </c:pt>
                <c:pt idx="30">
                  <c:v>44094</c:v>
                </c:pt>
                <c:pt idx="31">
                  <c:v>44095</c:v>
                </c:pt>
                <c:pt idx="32">
                  <c:v>44096</c:v>
                </c:pt>
                <c:pt idx="33">
                  <c:v>44097</c:v>
                </c:pt>
                <c:pt idx="34">
                  <c:v>44098</c:v>
                </c:pt>
                <c:pt idx="35">
                  <c:v>44099</c:v>
                </c:pt>
                <c:pt idx="36">
                  <c:v>44100</c:v>
                </c:pt>
                <c:pt idx="37">
                  <c:v>44101</c:v>
                </c:pt>
                <c:pt idx="38">
                  <c:v>44102</c:v>
                </c:pt>
                <c:pt idx="39">
                  <c:v>44103</c:v>
                </c:pt>
                <c:pt idx="40">
                  <c:v>44104</c:v>
                </c:pt>
                <c:pt idx="41">
                  <c:v>44105</c:v>
                </c:pt>
                <c:pt idx="42">
                  <c:v>44106</c:v>
                </c:pt>
                <c:pt idx="43">
                  <c:v>44107</c:v>
                </c:pt>
                <c:pt idx="44">
                  <c:v>44108</c:v>
                </c:pt>
                <c:pt idx="45">
                  <c:v>44109</c:v>
                </c:pt>
                <c:pt idx="46">
                  <c:v>44110</c:v>
                </c:pt>
                <c:pt idx="47">
                  <c:v>44111</c:v>
                </c:pt>
                <c:pt idx="48">
                  <c:v>44112</c:v>
                </c:pt>
                <c:pt idx="49">
                  <c:v>44113</c:v>
                </c:pt>
                <c:pt idx="50">
                  <c:v>44114</c:v>
                </c:pt>
                <c:pt idx="51">
                  <c:v>44115</c:v>
                </c:pt>
                <c:pt idx="52">
                  <c:v>44116</c:v>
                </c:pt>
                <c:pt idx="53">
                  <c:v>44117</c:v>
                </c:pt>
                <c:pt idx="54">
                  <c:v>44118</c:v>
                </c:pt>
                <c:pt idx="55">
                  <c:v>44119</c:v>
                </c:pt>
                <c:pt idx="56">
                  <c:v>44120</c:v>
                </c:pt>
                <c:pt idx="57">
                  <c:v>44121</c:v>
                </c:pt>
                <c:pt idx="58">
                  <c:v>44122</c:v>
                </c:pt>
                <c:pt idx="59">
                  <c:v>44123</c:v>
                </c:pt>
                <c:pt idx="60">
                  <c:v>44124</c:v>
                </c:pt>
                <c:pt idx="61">
                  <c:v>44125</c:v>
                </c:pt>
                <c:pt idx="62">
                  <c:v>44126</c:v>
                </c:pt>
                <c:pt idx="63">
                  <c:v>44127</c:v>
                </c:pt>
                <c:pt idx="64">
                  <c:v>44128</c:v>
                </c:pt>
                <c:pt idx="65">
                  <c:v>44129</c:v>
                </c:pt>
                <c:pt idx="66">
                  <c:v>44130</c:v>
                </c:pt>
                <c:pt idx="67">
                  <c:v>44131</c:v>
                </c:pt>
                <c:pt idx="68">
                  <c:v>44132</c:v>
                </c:pt>
                <c:pt idx="69">
                  <c:v>44133</c:v>
                </c:pt>
                <c:pt idx="70">
                  <c:v>44134</c:v>
                </c:pt>
                <c:pt idx="71">
                  <c:v>44135</c:v>
                </c:pt>
                <c:pt idx="72">
                  <c:v>44136</c:v>
                </c:pt>
                <c:pt idx="73">
                  <c:v>44137</c:v>
                </c:pt>
                <c:pt idx="74">
                  <c:v>44138</c:v>
                </c:pt>
                <c:pt idx="75">
                  <c:v>44139</c:v>
                </c:pt>
                <c:pt idx="76">
                  <c:v>44140</c:v>
                </c:pt>
                <c:pt idx="77">
                  <c:v>44141</c:v>
                </c:pt>
                <c:pt idx="78">
                  <c:v>44142</c:v>
                </c:pt>
                <c:pt idx="79">
                  <c:v>44143</c:v>
                </c:pt>
                <c:pt idx="80">
                  <c:v>44144</c:v>
                </c:pt>
                <c:pt idx="81">
                  <c:v>44145</c:v>
                </c:pt>
                <c:pt idx="82">
                  <c:v>44146</c:v>
                </c:pt>
                <c:pt idx="83">
                  <c:v>44147</c:v>
                </c:pt>
                <c:pt idx="84">
                  <c:v>44148</c:v>
                </c:pt>
                <c:pt idx="85">
                  <c:v>44149</c:v>
                </c:pt>
                <c:pt idx="86">
                  <c:v>44150</c:v>
                </c:pt>
                <c:pt idx="87">
                  <c:v>44151</c:v>
                </c:pt>
                <c:pt idx="88">
                  <c:v>44152</c:v>
                </c:pt>
                <c:pt idx="89">
                  <c:v>44153</c:v>
                </c:pt>
                <c:pt idx="90">
                  <c:v>44154</c:v>
                </c:pt>
                <c:pt idx="91">
                  <c:v>44155</c:v>
                </c:pt>
                <c:pt idx="92">
                  <c:v>44156</c:v>
                </c:pt>
                <c:pt idx="93">
                  <c:v>44157</c:v>
                </c:pt>
                <c:pt idx="94">
                  <c:v>44158</c:v>
                </c:pt>
                <c:pt idx="95">
                  <c:v>44159</c:v>
                </c:pt>
                <c:pt idx="96">
                  <c:v>44160</c:v>
                </c:pt>
                <c:pt idx="97">
                  <c:v>44161</c:v>
                </c:pt>
                <c:pt idx="98">
                  <c:v>44162</c:v>
                </c:pt>
                <c:pt idx="99">
                  <c:v>44163</c:v>
                </c:pt>
                <c:pt idx="100">
                  <c:v>44164</c:v>
                </c:pt>
                <c:pt idx="101">
                  <c:v>44165</c:v>
                </c:pt>
                <c:pt idx="102">
                  <c:v>44166</c:v>
                </c:pt>
                <c:pt idx="103">
                  <c:v>44167</c:v>
                </c:pt>
                <c:pt idx="104">
                  <c:v>44168</c:v>
                </c:pt>
                <c:pt idx="105">
                  <c:v>44169</c:v>
                </c:pt>
                <c:pt idx="106">
                  <c:v>44170</c:v>
                </c:pt>
                <c:pt idx="107">
                  <c:v>44171</c:v>
                </c:pt>
                <c:pt idx="108">
                  <c:v>44172</c:v>
                </c:pt>
                <c:pt idx="109">
                  <c:v>44173</c:v>
                </c:pt>
                <c:pt idx="110">
                  <c:v>44174</c:v>
                </c:pt>
                <c:pt idx="111">
                  <c:v>44175</c:v>
                </c:pt>
                <c:pt idx="112">
                  <c:v>44176</c:v>
                </c:pt>
                <c:pt idx="113">
                  <c:v>44177</c:v>
                </c:pt>
                <c:pt idx="114">
                  <c:v>44178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44184</c:v>
                </c:pt>
                <c:pt idx="121">
                  <c:v>44185</c:v>
                </c:pt>
                <c:pt idx="122">
                  <c:v>44186</c:v>
                </c:pt>
                <c:pt idx="123">
                  <c:v>44187</c:v>
                </c:pt>
                <c:pt idx="124">
                  <c:v>44188</c:v>
                </c:pt>
                <c:pt idx="125">
                  <c:v>44189</c:v>
                </c:pt>
                <c:pt idx="126">
                  <c:v>44190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44194</c:v>
                </c:pt>
                <c:pt idx="131">
                  <c:v>44195</c:v>
                </c:pt>
                <c:pt idx="132">
                  <c:v>44196</c:v>
                </c:pt>
                <c:pt idx="133">
                  <c:v>44197</c:v>
                </c:pt>
                <c:pt idx="134">
                  <c:v>44198</c:v>
                </c:pt>
                <c:pt idx="135">
                  <c:v>44199</c:v>
                </c:pt>
                <c:pt idx="136">
                  <c:v>44200</c:v>
                </c:pt>
                <c:pt idx="137">
                  <c:v>44201</c:v>
                </c:pt>
                <c:pt idx="138">
                  <c:v>44202</c:v>
                </c:pt>
                <c:pt idx="139">
                  <c:v>44203</c:v>
                </c:pt>
                <c:pt idx="140">
                  <c:v>44204</c:v>
                </c:pt>
                <c:pt idx="141">
                  <c:v>44205</c:v>
                </c:pt>
                <c:pt idx="142">
                  <c:v>44206</c:v>
                </c:pt>
                <c:pt idx="143">
                  <c:v>44207</c:v>
                </c:pt>
                <c:pt idx="144">
                  <c:v>44208</c:v>
                </c:pt>
                <c:pt idx="145">
                  <c:v>44209</c:v>
                </c:pt>
                <c:pt idx="146">
                  <c:v>44210</c:v>
                </c:pt>
                <c:pt idx="147">
                  <c:v>44211</c:v>
                </c:pt>
                <c:pt idx="148">
                  <c:v>44212</c:v>
                </c:pt>
                <c:pt idx="149">
                  <c:v>44213</c:v>
                </c:pt>
                <c:pt idx="150">
                  <c:v>44214</c:v>
                </c:pt>
                <c:pt idx="151">
                  <c:v>44215</c:v>
                </c:pt>
                <c:pt idx="152">
                  <c:v>44216</c:v>
                </c:pt>
                <c:pt idx="153">
                  <c:v>44217</c:v>
                </c:pt>
                <c:pt idx="154">
                  <c:v>44218</c:v>
                </c:pt>
                <c:pt idx="155">
                  <c:v>44219</c:v>
                </c:pt>
                <c:pt idx="156">
                  <c:v>44220</c:v>
                </c:pt>
                <c:pt idx="157">
                  <c:v>44221</c:v>
                </c:pt>
                <c:pt idx="158">
                  <c:v>44222</c:v>
                </c:pt>
                <c:pt idx="159">
                  <c:v>44223</c:v>
                </c:pt>
                <c:pt idx="160">
                  <c:v>44224</c:v>
                </c:pt>
                <c:pt idx="161">
                  <c:v>44225</c:v>
                </c:pt>
                <c:pt idx="162">
                  <c:v>44226</c:v>
                </c:pt>
                <c:pt idx="163">
                  <c:v>44227</c:v>
                </c:pt>
                <c:pt idx="164">
                  <c:v>44228</c:v>
                </c:pt>
                <c:pt idx="165">
                  <c:v>44229</c:v>
                </c:pt>
                <c:pt idx="166">
                  <c:v>44230</c:v>
                </c:pt>
                <c:pt idx="167">
                  <c:v>44231</c:v>
                </c:pt>
                <c:pt idx="168">
                  <c:v>44232</c:v>
                </c:pt>
                <c:pt idx="169">
                  <c:v>44233</c:v>
                </c:pt>
                <c:pt idx="170">
                  <c:v>44234</c:v>
                </c:pt>
                <c:pt idx="171">
                  <c:v>44235</c:v>
                </c:pt>
                <c:pt idx="172">
                  <c:v>44236</c:v>
                </c:pt>
                <c:pt idx="173">
                  <c:v>44237</c:v>
                </c:pt>
                <c:pt idx="174">
                  <c:v>44238</c:v>
                </c:pt>
                <c:pt idx="175">
                  <c:v>44239</c:v>
                </c:pt>
                <c:pt idx="176">
                  <c:v>44240</c:v>
                </c:pt>
                <c:pt idx="177">
                  <c:v>44241</c:v>
                </c:pt>
                <c:pt idx="178">
                  <c:v>44242</c:v>
                </c:pt>
                <c:pt idx="179">
                  <c:v>44243</c:v>
                </c:pt>
                <c:pt idx="180">
                  <c:v>44244</c:v>
                </c:pt>
                <c:pt idx="181">
                  <c:v>44245</c:v>
                </c:pt>
                <c:pt idx="182">
                  <c:v>44246</c:v>
                </c:pt>
                <c:pt idx="183">
                  <c:v>44247</c:v>
                </c:pt>
                <c:pt idx="184">
                  <c:v>44248</c:v>
                </c:pt>
                <c:pt idx="185">
                  <c:v>44249</c:v>
                </c:pt>
                <c:pt idx="186">
                  <c:v>44250</c:v>
                </c:pt>
                <c:pt idx="187">
                  <c:v>44251</c:v>
                </c:pt>
                <c:pt idx="188">
                  <c:v>44252</c:v>
                </c:pt>
                <c:pt idx="189">
                  <c:v>44253</c:v>
                </c:pt>
                <c:pt idx="190">
                  <c:v>44254</c:v>
                </c:pt>
                <c:pt idx="191">
                  <c:v>44255</c:v>
                </c:pt>
                <c:pt idx="192">
                  <c:v>44256</c:v>
                </c:pt>
                <c:pt idx="193">
                  <c:v>44257</c:v>
                </c:pt>
                <c:pt idx="194">
                  <c:v>44258</c:v>
                </c:pt>
                <c:pt idx="195">
                  <c:v>44259</c:v>
                </c:pt>
                <c:pt idx="196">
                  <c:v>44260</c:v>
                </c:pt>
                <c:pt idx="197">
                  <c:v>44261</c:v>
                </c:pt>
                <c:pt idx="198">
                  <c:v>44262</c:v>
                </c:pt>
                <c:pt idx="199">
                  <c:v>44263</c:v>
                </c:pt>
                <c:pt idx="200">
                  <c:v>44264</c:v>
                </c:pt>
                <c:pt idx="201">
                  <c:v>44265</c:v>
                </c:pt>
                <c:pt idx="202">
                  <c:v>44266</c:v>
                </c:pt>
                <c:pt idx="203">
                  <c:v>44267</c:v>
                </c:pt>
                <c:pt idx="204">
                  <c:v>44268</c:v>
                </c:pt>
                <c:pt idx="205">
                  <c:v>44269</c:v>
                </c:pt>
                <c:pt idx="206">
                  <c:v>44270</c:v>
                </c:pt>
                <c:pt idx="207">
                  <c:v>44271</c:v>
                </c:pt>
                <c:pt idx="208">
                  <c:v>44272</c:v>
                </c:pt>
                <c:pt idx="209">
                  <c:v>44273</c:v>
                </c:pt>
                <c:pt idx="210">
                  <c:v>44274</c:v>
                </c:pt>
                <c:pt idx="211">
                  <c:v>44275</c:v>
                </c:pt>
                <c:pt idx="212">
                  <c:v>44276</c:v>
                </c:pt>
                <c:pt idx="213">
                  <c:v>44277</c:v>
                </c:pt>
                <c:pt idx="214">
                  <c:v>44278</c:v>
                </c:pt>
                <c:pt idx="215">
                  <c:v>44279</c:v>
                </c:pt>
                <c:pt idx="216">
                  <c:v>44280</c:v>
                </c:pt>
                <c:pt idx="217">
                  <c:v>44281</c:v>
                </c:pt>
                <c:pt idx="218">
                  <c:v>44282</c:v>
                </c:pt>
                <c:pt idx="219">
                  <c:v>44283</c:v>
                </c:pt>
                <c:pt idx="220">
                  <c:v>44284</c:v>
                </c:pt>
                <c:pt idx="221">
                  <c:v>44285</c:v>
                </c:pt>
                <c:pt idx="222">
                  <c:v>44286</c:v>
                </c:pt>
                <c:pt idx="223">
                  <c:v>44287</c:v>
                </c:pt>
                <c:pt idx="224">
                  <c:v>44288</c:v>
                </c:pt>
                <c:pt idx="225">
                  <c:v>44289</c:v>
                </c:pt>
                <c:pt idx="226">
                  <c:v>44290</c:v>
                </c:pt>
                <c:pt idx="227">
                  <c:v>44291</c:v>
                </c:pt>
                <c:pt idx="228">
                  <c:v>44292</c:v>
                </c:pt>
                <c:pt idx="229">
                  <c:v>44293</c:v>
                </c:pt>
                <c:pt idx="230">
                  <c:v>44294</c:v>
                </c:pt>
                <c:pt idx="231">
                  <c:v>44295</c:v>
                </c:pt>
                <c:pt idx="232">
                  <c:v>44296</c:v>
                </c:pt>
                <c:pt idx="233">
                  <c:v>44297</c:v>
                </c:pt>
                <c:pt idx="234">
                  <c:v>44298</c:v>
                </c:pt>
                <c:pt idx="235">
                  <c:v>44299</c:v>
                </c:pt>
                <c:pt idx="236">
                  <c:v>44300</c:v>
                </c:pt>
                <c:pt idx="237">
                  <c:v>44301</c:v>
                </c:pt>
                <c:pt idx="238">
                  <c:v>44302</c:v>
                </c:pt>
                <c:pt idx="239">
                  <c:v>44303</c:v>
                </c:pt>
                <c:pt idx="240">
                  <c:v>44304</c:v>
                </c:pt>
                <c:pt idx="241">
                  <c:v>44305</c:v>
                </c:pt>
                <c:pt idx="242">
                  <c:v>44306</c:v>
                </c:pt>
                <c:pt idx="243">
                  <c:v>44307</c:v>
                </c:pt>
                <c:pt idx="244">
                  <c:v>44308</c:v>
                </c:pt>
                <c:pt idx="245">
                  <c:v>44309</c:v>
                </c:pt>
                <c:pt idx="246">
                  <c:v>44310</c:v>
                </c:pt>
                <c:pt idx="247">
                  <c:v>44311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44317</c:v>
                </c:pt>
                <c:pt idx="254">
                  <c:v>44318</c:v>
                </c:pt>
                <c:pt idx="255">
                  <c:v>44319</c:v>
                </c:pt>
                <c:pt idx="256">
                  <c:v>44320</c:v>
                </c:pt>
                <c:pt idx="257">
                  <c:v>44321</c:v>
                </c:pt>
                <c:pt idx="258">
                  <c:v>44322</c:v>
                </c:pt>
                <c:pt idx="259">
                  <c:v>44323</c:v>
                </c:pt>
                <c:pt idx="260">
                  <c:v>44324</c:v>
                </c:pt>
                <c:pt idx="261">
                  <c:v>44325</c:v>
                </c:pt>
                <c:pt idx="262">
                  <c:v>44326</c:v>
                </c:pt>
                <c:pt idx="263">
                  <c:v>44327</c:v>
                </c:pt>
                <c:pt idx="264">
                  <c:v>44328</c:v>
                </c:pt>
                <c:pt idx="265">
                  <c:v>44329</c:v>
                </c:pt>
                <c:pt idx="266">
                  <c:v>44330</c:v>
                </c:pt>
                <c:pt idx="267">
                  <c:v>44331</c:v>
                </c:pt>
                <c:pt idx="268">
                  <c:v>44332</c:v>
                </c:pt>
                <c:pt idx="269">
                  <c:v>44333</c:v>
                </c:pt>
                <c:pt idx="270">
                  <c:v>44334</c:v>
                </c:pt>
                <c:pt idx="271">
                  <c:v>44335</c:v>
                </c:pt>
                <c:pt idx="272">
                  <c:v>44336</c:v>
                </c:pt>
                <c:pt idx="273">
                  <c:v>44337</c:v>
                </c:pt>
                <c:pt idx="274">
                  <c:v>44338</c:v>
                </c:pt>
                <c:pt idx="275">
                  <c:v>44339</c:v>
                </c:pt>
                <c:pt idx="276">
                  <c:v>44340</c:v>
                </c:pt>
                <c:pt idx="277">
                  <c:v>44341</c:v>
                </c:pt>
                <c:pt idx="278">
                  <c:v>44342</c:v>
                </c:pt>
                <c:pt idx="279">
                  <c:v>44343</c:v>
                </c:pt>
                <c:pt idx="280">
                  <c:v>44344</c:v>
                </c:pt>
                <c:pt idx="281">
                  <c:v>44345</c:v>
                </c:pt>
                <c:pt idx="282">
                  <c:v>44346</c:v>
                </c:pt>
                <c:pt idx="283">
                  <c:v>44347</c:v>
                </c:pt>
              </c:numCache>
            </c:numRef>
          </c:cat>
          <c:val>
            <c:numRef>
              <c:f>Williams!$T$31:$T$314</c:f>
              <c:numCache>
                <c:formatCode>General</c:formatCode>
                <c:ptCount val="284"/>
                <c:pt idx="0">
                  <c:v>0.11285714285714286</c:v>
                </c:pt>
                <c:pt idx="1">
                  <c:v>0</c:v>
                </c:pt>
                <c:pt idx="2">
                  <c:v>0</c:v>
                </c:pt>
                <c:pt idx="3">
                  <c:v>0.89714285714285713</c:v>
                </c:pt>
                <c:pt idx="4">
                  <c:v>1.3457142857142856</c:v>
                </c:pt>
                <c:pt idx="5">
                  <c:v>1.6828571428571428</c:v>
                </c:pt>
                <c:pt idx="6">
                  <c:v>2.02</c:v>
                </c:pt>
                <c:pt idx="7">
                  <c:v>2.3557142857142854</c:v>
                </c:pt>
                <c:pt idx="8">
                  <c:v>3.03</c:v>
                </c:pt>
                <c:pt idx="9">
                  <c:v>3.1428571428571423</c:v>
                </c:pt>
                <c:pt idx="10">
                  <c:v>2.3585714285714281</c:v>
                </c:pt>
                <c:pt idx="11">
                  <c:v>2.2471428571428569</c:v>
                </c:pt>
                <c:pt idx="12">
                  <c:v>1.9099999999999997</c:v>
                </c:pt>
                <c:pt idx="13">
                  <c:v>2.0214285714285714</c:v>
                </c:pt>
                <c:pt idx="14">
                  <c:v>1.5728571428571432</c:v>
                </c:pt>
                <c:pt idx="15">
                  <c:v>1.3485714285714285</c:v>
                </c:pt>
                <c:pt idx="16">
                  <c:v>1.0114285714285713</c:v>
                </c:pt>
                <c:pt idx="17">
                  <c:v>1.1228571428571428</c:v>
                </c:pt>
                <c:pt idx="18">
                  <c:v>0.7857142857142857</c:v>
                </c:pt>
                <c:pt idx="19">
                  <c:v>1.2342857142857144</c:v>
                </c:pt>
                <c:pt idx="20">
                  <c:v>0.89857142857142858</c:v>
                </c:pt>
                <c:pt idx="21">
                  <c:v>1.122857142857143</c:v>
                </c:pt>
                <c:pt idx="22">
                  <c:v>1.01</c:v>
                </c:pt>
                <c:pt idx="23">
                  <c:v>1.4585714285714286</c:v>
                </c:pt>
                <c:pt idx="24">
                  <c:v>1.4585714285714286</c:v>
                </c:pt>
                <c:pt idx="25">
                  <c:v>1.6828571428571431</c:v>
                </c:pt>
                <c:pt idx="26">
                  <c:v>1.5714285714285714</c:v>
                </c:pt>
                <c:pt idx="27">
                  <c:v>1.6828571428571431</c:v>
                </c:pt>
                <c:pt idx="28">
                  <c:v>2.5800000000000005</c:v>
                </c:pt>
                <c:pt idx="29">
                  <c:v>2.2428571428571433</c:v>
                </c:pt>
                <c:pt idx="30">
                  <c:v>2.0185714285714282</c:v>
                </c:pt>
                <c:pt idx="31">
                  <c:v>1.9071428571428568</c:v>
                </c:pt>
                <c:pt idx="32">
                  <c:v>1.9071428571428568</c:v>
                </c:pt>
                <c:pt idx="33">
                  <c:v>1.794285714285714</c:v>
                </c:pt>
                <c:pt idx="34">
                  <c:v>1.4571428571428571</c:v>
                </c:pt>
                <c:pt idx="35">
                  <c:v>0.55999999999999994</c:v>
                </c:pt>
                <c:pt idx="36">
                  <c:v>0.67285714285714293</c:v>
                </c:pt>
                <c:pt idx="37">
                  <c:v>1.1214285714285717</c:v>
                </c:pt>
                <c:pt idx="38">
                  <c:v>1.2328571428571429</c:v>
                </c:pt>
                <c:pt idx="39">
                  <c:v>1.4571428571428573</c:v>
                </c:pt>
                <c:pt idx="40">
                  <c:v>1.1200000000000001</c:v>
                </c:pt>
                <c:pt idx="41">
                  <c:v>1.2328571428571427</c:v>
                </c:pt>
                <c:pt idx="42">
                  <c:v>1.2328571428571427</c:v>
                </c:pt>
                <c:pt idx="43">
                  <c:v>1.2328571428571427</c:v>
                </c:pt>
                <c:pt idx="44">
                  <c:v>1.3457142857142856</c:v>
                </c:pt>
                <c:pt idx="45">
                  <c:v>1.3457142857142856</c:v>
                </c:pt>
                <c:pt idx="46">
                  <c:v>0.89714285714285713</c:v>
                </c:pt>
                <c:pt idx="47">
                  <c:v>1.122857142857143</c:v>
                </c:pt>
                <c:pt idx="48">
                  <c:v>1.122857142857143</c:v>
                </c:pt>
                <c:pt idx="49">
                  <c:v>1.2357142857142858</c:v>
                </c:pt>
                <c:pt idx="50">
                  <c:v>1.3485714285714288</c:v>
                </c:pt>
                <c:pt idx="51">
                  <c:v>0.78714285714285726</c:v>
                </c:pt>
                <c:pt idx="52">
                  <c:v>0.56285714285714283</c:v>
                </c:pt>
                <c:pt idx="53">
                  <c:v>0.78714285714285714</c:v>
                </c:pt>
                <c:pt idx="54">
                  <c:v>0.78714285714285714</c:v>
                </c:pt>
                <c:pt idx="55">
                  <c:v>1.0114285714285713</c:v>
                </c:pt>
                <c:pt idx="56">
                  <c:v>0.67428571428571438</c:v>
                </c:pt>
                <c:pt idx="57">
                  <c:v>0.67428571428571438</c:v>
                </c:pt>
                <c:pt idx="58">
                  <c:v>0.67428571428571438</c:v>
                </c:pt>
                <c:pt idx="59">
                  <c:v>1.122857142857143</c:v>
                </c:pt>
                <c:pt idx="60">
                  <c:v>1.122857142857143</c:v>
                </c:pt>
                <c:pt idx="61">
                  <c:v>1.01</c:v>
                </c:pt>
                <c:pt idx="62">
                  <c:v>1.01</c:v>
                </c:pt>
                <c:pt idx="63">
                  <c:v>1.3471428571428572</c:v>
                </c:pt>
                <c:pt idx="64">
                  <c:v>1.6828571428571431</c:v>
                </c:pt>
                <c:pt idx="65">
                  <c:v>2.8042857142857147</c:v>
                </c:pt>
                <c:pt idx="66">
                  <c:v>2.8042857142857147</c:v>
                </c:pt>
                <c:pt idx="67">
                  <c:v>3.59</c:v>
                </c:pt>
                <c:pt idx="68">
                  <c:v>4.2628571428571425</c:v>
                </c:pt>
                <c:pt idx="69">
                  <c:v>4.1514285714285712</c:v>
                </c:pt>
                <c:pt idx="70">
                  <c:v>4.0385714285714291</c:v>
                </c:pt>
                <c:pt idx="71">
                  <c:v>3.7028571428571433</c:v>
                </c:pt>
                <c:pt idx="72">
                  <c:v>3.1428571428571428</c:v>
                </c:pt>
                <c:pt idx="73">
                  <c:v>4.265714285714286</c:v>
                </c:pt>
                <c:pt idx="74">
                  <c:v>3.8171428571428572</c:v>
                </c:pt>
                <c:pt idx="75">
                  <c:v>3.8171428571428572</c:v>
                </c:pt>
                <c:pt idx="76">
                  <c:v>4.152857142857143</c:v>
                </c:pt>
                <c:pt idx="77">
                  <c:v>5.1628571428571428</c:v>
                </c:pt>
                <c:pt idx="78">
                  <c:v>6.0600000000000005</c:v>
                </c:pt>
                <c:pt idx="79">
                  <c:v>6.2842857142857147</c:v>
                </c:pt>
                <c:pt idx="80">
                  <c:v>6.5085714285714289</c:v>
                </c:pt>
                <c:pt idx="81">
                  <c:v>10.66</c:v>
                </c:pt>
                <c:pt idx="82">
                  <c:v>15.597142857142858</c:v>
                </c:pt>
                <c:pt idx="83">
                  <c:v>18.402857142857147</c:v>
                </c:pt>
                <c:pt idx="84">
                  <c:v>19.3</c:v>
                </c:pt>
                <c:pt idx="85">
                  <c:v>20.534285714285716</c:v>
                </c:pt>
                <c:pt idx="86">
                  <c:v>20.421428571428574</c:v>
                </c:pt>
                <c:pt idx="87">
                  <c:v>23.67428571428572</c:v>
                </c:pt>
                <c:pt idx="88">
                  <c:v>22.215714285714288</c:v>
                </c:pt>
                <c:pt idx="89">
                  <c:v>22.215714285714288</c:v>
                </c:pt>
                <c:pt idx="90">
                  <c:v>22.44</c:v>
                </c:pt>
                <c:pt idx="91">
                  <c:v>22.439999999999998</c:v>
                </c:pt>
                <c:pt idx="92">
                  <c:v>25.132857142857144</c:v>
                </c:pt>
                <c:pt idx="93">
                  <c:v>26.142857142857142</c:v>
                </c:pt>
                <c:pt idx="94">
                  <c:v>23.001428571428569</c:v>
                </c:pt>
                <c:pt idx="95">
                  <c:v>28.947142857142861</c:v>
                </c:pt>
                <c:pt idx="96">
                  <c:v>30.517142857142858</c:v>
                </c:pt>
                <c:pt idx="97">
                  <c:v>27.038571428571426</c:v>
                </c:pt>
                <c:pt idx="98">
                  <c:v>29.731428571428573</c:v>
                </c:pt>
                <c:pt idx="99">
                  <c:v>32.087142857142858</c:v>
                </c:pt>
                <c:pt idx="100">
                  <c:v>38.145714285714284</c:v>
                </c:pt>
                <c:pt idx="101">
                  <c:v>36.462857142857146</c:v>
                </c:pt>
                <c:pt idx="102">
                  <c:v>32.087142857142858</c:v>
                </c:pt>
                <c:pt idx="103">
                  <c:v>34.22</c:v>
                </c:pt>
                <c:pt idx="104">
                  <c:v>40.054285714285712</c:v>
                </c:pt>
                <c:pt idx="105">
                  <c:v>37.809999999999995</c:v>
                </c:pt>
                <c:pt idx="106">
                  <c:v>41.737142857142864</c:v>
                </c:pt>
                <c:pt idx="107">
                  <c:v>39.717142857142861</c:v>
                </c:pt>
                <c:pt idx="108">
                  <c:v>41.175714285714285</c:v>
                </c:pt>
                <c:pt idx="109">
                  <c:v>42.634285714285717</c:v>
                </c:pt>
                <c:pt idx="110">
                  <c:v>39.042857142857144</c:v>
                </c:pt>
                <c:pt idx="111">
                  <c:v>42.408571428571427</c:v>
                </c:pt>
                <c:pt idx="112">
                  <c:v>44.315714285714286</c:v>
                </c:pt>
                <c:pt idx="113">
                  <c:v>36.461428571428577</c:v>
                </c:pt>
                <c:pt idx="114">
                  <c:v>33.432857142857145</c:v>
                </c:pt>
                <c:pt idx="115">
                  <c:v>33.321428571428569</c:v>
                </c:pt>
                <c:pt idx="116">
                  <c:v>30.404285714285717</c:v>
                </c:pt>
                <c:pt idx="117">
                  <c:v>28.497142857142855</c:v>
                </c:pt>
                <c:pt idx="118">
                  <c:v>22.662857142857142</c:v>
                </c:pt>
                <c:pt idx="119">
                  <c:v>20.307142857142857</c:v>
                </c:pt>
                <c:pt idx="120">
                  <c:v>19.745714285714286</c:v>
                </c:pt>
                <c:pt idx="121">
                  <c:v>21.65285714285714</c:v>
                </c:pt>
                <c:pt idx="122">
                  <c:v>24.232857142857142</c:v>
                </c:pt>
                <c:pt idx="123">
                  <c:v>24.345714285714283</c:v>
                </c:pt>
                <c:pt idx="124">
                  <c:v>24.234285714285711</c:v>
                </c:pt>
                <c:pt idx="125">
                  <c:v>27.375714285714285</c:v>
                </c:pt>
                <c:pt idx="126">
                  <c:v>25.24428571428572</c:v>
                </c:pt>
                <c:pt idx="127">
                  <c:v>28.722857142857144</c:v>
                </c:pt>
                <c:pt idx="128">
                  <c:v>26.029999999999998</c:v>
                </c:pt>
                <c:pt idx="129">
                  <c:v>28.161428571428566</c:v>
                </c:pt>
                <c:pt idx="130">
                  <c:v>30.741428571428568</c:v>
                </c:pt>
                <c:pt idx="131">
                  <c:v>33.545714285714283</c:v>
                </c:pt>
                <c:pt idx="132">
                  <c:v>33.994285714285709</c:v>
                </c:pt>
                <c:pt idx="133">
                  <c:v>33.994285714285709</c:v>
                </c:pt>
                <c:pt idx="134">
                  <c:v>36.125714285714288</c:v>
                </c:pt>
                <c:pt idx="135">
                  <c:v>38.481428571428573</c:v>
                </c:pt>
                <c:pt idx="136">
                  <c:v>39.154285714285713</c:v>
                </c:pt>
                <c:pt idx="137">
                  <c:v>43.417142857142849</c:v>
                </c:pt>
                <c:pt idx="138">
                  <c:v>46.558571428571433</c:v>
                </c:pt>
                <c:pt idx="139">
                  <c:v>48.354285714285716</c:v>
                </c:pt>
                <c:pt idx="140">
                  <c:v>56.881428571428572</c:v>
                </c:pt>
                <c:pt idx="141">
                  <c:v>58.115714285714283</c:v>
                </c:pt>
                <c:pt idx="142">
                  <c:v>58.677142857142861</c:v>
                </c:pt>
                <c:pt idx="143">
                  <c:v>59.687142857142859</c:v>
                </c:pt>
                <c:pt idx="144">
                  <c:v>56.882857142857141</c:v>
                </c:pt>
                <c:pt idx="145">
                  <c:v>53.068571428571431</c:v>
                </c:pt>
                <c:pt idx="146">
                  <c:v>52.620000000000005</c:v>
                </c:pt>
                <c:pt idx="147">
                  <c:v>49.927142857142861</c:v>
                </c:pt>
                <c:pt idx="148">
                  <c:v>49.030000000000008</c:v>
                </c:pt>
                <c:pt idx="149">
                  <c:v>47.795714285714283</c:v>
                </c:pt>
                <c:pt idx="150">
                  <c:v>46.449999999999996</c:v>
                </c:pt>
                <c:pt idx="151">
                  <c:v>44.878571428571426</c:v>
                </c:pt>
                <c:pt idx="152">
                  <c:v>43.75714285714286</c:v>
                </c:pt>
                <c:pt idx="153">
                  <c:v>39.717142857142854</c:v>
                </c:pt>
                <c:pt idx="154">
                  <c:v>40.838571428571427</c:v>
                </c:pt>
                <c:pt idx="155">
                  <c:v>37.36</c:v>
                </c:pt>
                <c:pt idx="156">
                  <c:v>37.024285714285718</c:v>
                </c:pt>
                <c:pt idx="157">
                  <c:v>35.341428571428573</c:v>
                </c:pt>
                <c:pt idx="158">
                  <c:v>31.640000000000004</c:v>
                </c:pt>
                <c:pt idx="159">
                  <c:v>30.405714285714286</c:v>
                </c:pt>
                <c:pt idx="160">
                  <c:v>27.825714285714287</c:v>
                </c:pt>
                <c:pt idx="161">
                  <c:v>25.807142857142857</c:v>
                </c:pt>
                <c:pt idx="162">
                  <c:v>24.23714285714286</c:v>
                </c:pt>
                <c:pt idx="163">
                  <c:v>22.665714285714284</c:v>
                </c:pt>
                <c:pt idx="164">
                  <c:v>21.318571428571431</c:v>
                </c:pt>
                <c:pt idx="165">
                  <c:v>21.094285714285718</c:v>
                </c:pt>
                <c:pt idx="166">
                  <c:v>19.635714285714283</c:v>
                </c:pt>
                <c:pt idx="167">
                  <c:v>19.635714285714283</c:v>
                </c:pt>
                <c:pt idx="168">
                  <c:v>17.391428571428573</c:v>
                </c:pt>
                <c:pt idx="169">
                  <c:v>14.922857142857142</c:v>
                </c:pt>
                <c:pt idx="170">
                  <c:v>15.484285714285713</c:v>
                </c:pt>
                <c:pt idx="171">
                  <c:v>13.128571428571432</c:v>
                </c:pt>
                <c:pt idx="172">
                  <c:v>12.23</c:v>
                </c:pt>
                <c:pt idx="173">
                  <c:v>11.892857142857142</c:v>
                </c:pt>
                <c:pt idx="174">
                  <c:v>11.781428571428572</c:v>
                </c:pt>
                <c:pt idx="175">
                  <c:v>11.22</c:v>
                </c:pt>
                <c:pt idx="176">
                  <c:v>10.322857142857144</c:v>
                </c:pt>
                <c:pt idx="177">
                  <c:v>10.209999999999999</c:v>
                </c:pt>
                <c:pt idx="178">
                  <c:v>9.8728571428571428</c:v>
                </c:pt>
                <c:pt idx="179">
                  <c:v>9.6485714285714295</c:v>
                </c:pt>
                <c:pt idx="180">
                  <c:v>9.7614285714285725</c:v>
                </c:pt>
                <c:pt idx="181">
                  <c:v>8.975714285714286</c:v>
                </c:pt>
                <c:pt idx="182">
                  <c:v>8.5271428571428576</c:v>
                </c:pt>
                <c:pt idx="183">
                  <c:v>9.3114285714285696</c:v>
                </c:pt>
                <c:pt idx="184">
                  <c:v>8.5257142857142867</c:v>
                </c:pt>
                <c:pt idx="185">
                  <c:v>8.5257142857142867</c:v>
                </c:pt>
                <c:pt idx="186">
                  <c:v>8.1900000000000013</c:v>
                </c:pt>
                <c:pt idx="187">
                  <c:v>8.1900000000000013</c:v>
                </c:pt>
                <c:pt idx="188">
                  <c:v>8.4142857142857146</c:v>
                </c:pt>
                <c:pt idx="189">
                  <c:v>7.4042857142857139</c:v>
                </c:pt>
                <c:pt idx="190">
                  <c:v>7.2928571428571436</c:v>
                </c:pt>
                <c:pt idx="191">
                  <c:v>6.8442857142857152</c:v>
                </c:pt>
                <c:pt idx="192">
                  <c:v>7.1814285714285715</c:v>
                </c:pt>
                <c:pt idx="193">
                  <c:v>5.7228571428571433</c:v>
                </c:pt>
                <c:pt idx="194">
                  <c:v>4.4885714285714284</c:v>
                </c:pt>
                <c:pt idx="195">
                  <c:v>4.3757142857142863</c:v>
                </c:pt>
                <c:pt idx="196">
                  <c:v>4.8242857142857147</c:v>
                </c:pt>
                <c:pt idx="197">
                  <c:v>4.0385714285714291</c:v>
                </c:pt>
                <c:pt idx="198">
                  <c:v>3.8142857142857145</c:v>
                </c:pt>
                <c:pt idx="199">
                  <c:v>3.2528571428571427</c:v>
                </c:pt>
                <c:pt idx="200">
                  <c:v>5.047142857142858</c:v>
                </c:pt>
                <c:pt idx="201">
                  <c:v>5.1585714285714284</c:v>
                </c:pt>
                <c:pt idx="202">
                  <c:v>6.1685714285714282</c:v>
                </c:pt>
                <c:pt idx="203">
                  <c:v>5.944285714285714</c:v>
                </c:pt>
                <c:pt idx="204">
                  <c:v>7.2914285714285709</c:v>
                </c:pt>
                <c:pt idx="205">
                  <c:v>8.6385714285714279</c:v>
                </c:pt>
                <c:pt idx="206">
                  <c:v>10.209999999999999</c:v>
                </c:pt>
                <c:pt idx="207">
                  <c:v>10.884285714285713</c:v>
                </c:pt>
                <c:pt idx="208">
                  <c:v>13.352857142857141</c:v>
                </c:pt>
                <c:pt idx="209">
                  <c:v>14.025714285714287</c:v>
                </c:pt>
                <c:pt idx="210">
                  <c:v>15.597142857142858</c:v>
                </c:pt>
                <c:pt idx="211">
                  <c:v>17.84</c:v>
                </c:pt>
                <c:pt idx="212">
                  <c:v>19.85857142857143</c:v>
                </c:pt>
                <c:pt idx="213">
                  <c:v>21.092857142857145</c:v>
                </c:pt>
                <c:pt idx="214">
                  <c:v>22.325714285714287</c:v>
                </c:pt>
                <c:pt idx="215">
                  <c:v>24.008571428571429</c:v>
                </c:pt>
                <c:pt idx="216">
                  <c:v>26.252857142857145</c:v>
                </c:pt>
                <c:pt idx="217">
                  <c:v>28.832857142857144</c:v>
                </c:pt>
                <c:pt idx="218">
                  <c:v>30.40428571428572</c:v>
                </c:pt>
                <c:pt idx="219">
                  <c:v>29.844285714285714</c:v>
                </c:pt>
                <c:pt idx="220">
                  <c:v>28.610000000000007</c:v>
                </c:pt>
                <c:pt idx="221">
                  <c:v>27.825714285714291</c:v>
                </c:pt>
                <c:pt idx="222">
                  <c:v>28.387142857142862</c:v>
                </c:pt>
                <c:pt idx="223">
                  <c:v>29.39714285714286</c:v>
                </c:pt>
                <c:pt idx="224">
                  <c:v>29.621428571428574</c:v>
                </c:pt>
                <c:pt idx="225">
                  <c:v>28.162857142857145</c:v>
                </c:pt>
                <c:pt idx="226">
                  <c:v>24.684285714285718</c:v>
                </c:pt>
                <c:pt idx="227">
                  <c:v>27.377142857142861</c:v>
                </c:pt>
                <c:pt idx="228">
                  <c:v>27.488571428571426</c:v>
                </c:pt>
                <c:pt idx="229">
                  <c:v>25.581428571428571</c:v>
                </c:pt>
                <c:pt idx="230">
                  <c:v>23.674285714285713</c:v>
                </c:pt>
                <c:pt idx="231">
                  <c:v>22.777142857142856</c:v>
                </c:pt>
                <c:pt idx="232">
                  <c:v>23.337142857142858</c:v>
                </c:pt>
                <c:pt idx="233">
                  <c:v>26.702857142857145</c:v>
                </c:pt>
                <c:pt idx="234">
                  <c:v>24.458571428571428</c:v>
                </c:pt>
                <c:pt idx="235">
                  <c:v>24.795714285714286</c:v>
                </c:pt>
                <c:pt idx="236">
                  <c:v>24.682857142857141</c:v>
                </c:pt>
                <c:pt idx="237">
                  <c:v>24.569999999999997</c:v>
                </c:pt>
                <c:pt idx="238">
                  <c:v>24.008571428571425</c:v>
                </c:pt>
                <c:pt idx="239">
                  <c:v>22.325714285714287</c:v>
                </c:pt>
                <c:pt idx="240">
                  <c:v>20.867142857142856</c:v>
                </c:pt>
                <c:pt idx="241">
                  <c:v>19.745714285714286</c:v>
                </c:pt>
                <c:pt idx="242">
                  <c:v>19.072857142857142</c:v>
                </c:pt>
                <c:pt idx="243">
                  <c:v>19.072857142857142</c:v>
                </c:pt>
                <c:pt idx="244">
                  <c:v>17.39</c:v>
                </c:pt>
                <c:pt idx="245">
                  <c:v>15.820000000000002</c:v>
                </c:pt>
                <c:pt idx="246">
                  <c:v>15.035714285714288</c:v>
                </c:pt>
                <c:pt idx="247">
                  <c:v>15.597142857142856</c:v>
                </c:pt>
                <c:pt idx="248">
                  <c:v>16.27</c:v>
                </c:pt>
                <c:pt idx="249">
                  <c:v>14.698571428571427</c:v>
                </c:pt>
                <c:pt idx="250">
                  <c:v>14.362857142857141</c:v>
                </c:pt>
                <c:pt idx="251">
                  <c:v>14.811428571428573</c:v>
                </c:pt>
                <c:pt idx="252">
                  <c:v>14.698571428571428</c:v>
                </c:pt>
                <c:pt idx="253">
                  <c:v>15.932857142857143</c:v>
                </c:pt>
                <c:pt idx="254">
                  <c:v>15.035714285714286</c:v>
                </c:pt>
                <c:pt idx="255">
                  <c:v>13.912857142857144</c:v>
                </c:pt>
                <c:pt idx="256">
                  <c:v>14.922857142857142</c:v>
                </c:pt>
                <c:pt idx="257">
                  <c:v>13.688571428571427</c:v>
                </c:pt>
                <c:pt idx="258">
                  <c:v>13.128571428571428</c:v>
                </c:pt>
                <c:pt idx="259">
                  <c:v>13.12857142857143</c:v>
                </c:pt>
                <c:pt idx="260">
                  <c:v>10.884285714285713</c:v>
                </c:pt>
                <c:pt idx="261">
                  <c:v>10.434285714285712</c:v>
                </c:pt>
                <c:pt idx="262">
                  <c:v>9.985714285714284</c:v>
                </c:pt>
                <c:pt idx="263">
                  <c:v>9.2000000000000011</c:v>
                </c:pt>
                <c:pt idx="264">
                  <c:v>9.0871428571428581</c:v>
                </c:pt>
                <c:pt idx="265">
                  <c:v>7.8528571428571441</c:v>
                </c:pt>
                <c:pt idx="266">
                  <c:v>6.5071428571428571</c:v>
                </c:pt>
                <c:pt idx="267">
                  <c:v>6.3942857142857141</c:v>
                </c:pt>
                <c:pt idx="268">
                  <c:v>6.0585714285714278</c:v>
                </c:pt>
                <c:pt idx="269">
                  <c:v>5.9471428571428575</c:v>
                </c:pt>
                <c:pt idx="270">
                  <c:v>5.9471428571428575</c:v>
                </c:pt>
                <c:pt idx="271">
                  <c:v>4.6014285714285714</c:v>
                </c:pt>
                <c:pt idx="272">
                  <c:v>4.3771428571428572</c:v>
                </c:pt>
                <c:pt idx="273">
                  <c:v>4.04</c:v>
                </c:pt>
                <c:pt idx="274">
                  <c:v>3.5914285714285716</c:v>
                </c:pt>
                <c:pt idx="275">
                  <c:v>3.0300000000000002</c:v>
                </c:pt>
                <c:pt idx="276">
                  <c:v>2.5814285714285714</c:v>
                </c:pt>
                <c:pt idx="277">
                  <c:v>2.2457142857142856</c:v>
                </c:pt>
                <c:pt idx="278">
                  <c:v>2.6942857142857144</c:v>
                </c:pt>
                <c:pt idx="279">
                  <c:v>2.6942857142857144</c:v>
                </c:pt>
                <c:pt idx="280">
                  <c:v>2.2457142857142856</c:v>
                </c:pt>
                <c:pt idx="281">
                  <c:v>2.1342857142857143</c:v>
                </c:pt>
                <c:pt idx="282">
                  <c:v>1.4614285714285713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9D-3E4D-9F77-FC72A50DB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768815"/>
        <c:axId val="1011506191"/>
      </c:lineChart>
      <c:dateAx>
        <c:axId val="1045768815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506191"/>
        <c:crosses val="autoZero"/>
        <c:auto val="1"/>
        <c:lblOffset val="100"/>
        <c:baseTimeUnit val="days"/>
      </c:dateAx>
      <c:valAx>
        <c:axId val="101150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baseline="0">
                    <a:effectLst/>
                  </a:rPr>
                  <a:t>Number of New Cases per 100, 000 People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76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County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'Daily Totals'!$B$11:$B$313</c:f>
              <c:numCache>
                <c:formatCode>General</c:formatCode>
                <c:ptCount val="303"/>
                <c:pt idx="0">
                  <c:v>202</c:v>
                </c:pt>
                <c:pt idx="1">
                  <c:v>203</c:v>
                </c:pt>
                <c:pt idx="2">
                  <c:v>204</c:v>
                </c:pt>
                <c:pt idx="3">
                  <c:v>205</c:v>
                </c:pt>
                <c:pt idx="4">
                  <c:v>206</c:v>
                </c:pt>
                <c:pt idx="5">
                  <c:v>207</c:v>
                </c:pt>
                <c:pt idx="6">
                  <c:v>208</c:v>
                </c:pt>
                <c:pt idx="7">
                  <c:v>209</c:v>
                </c:pt>
                <c:pt idx="8">
                  <c:v>210</c:v>
                </c:pt>
                <c:pt idx="9">
                  <c:v>211</c:v>
                </c:pt>
                <c:pt idx="10">
                  <c:v>212</c:v>
                </c:pt>
                <c:pt idx="11">
                  <c:v>213</c:v>
                </c:pt>
                <c:pt idx="12">
                  <c:v>214</c:v>
                </c:pt>
                <c:pt idx="13">
                  <c:v>215</c:v>
                </c:pt>
                <c:pt idx="14">
                  <c:v>216</c:v>
                </c:pt>
                <c:pt idx="15">
                  <c:v>217</c:v>
                </c:pt>
                <c:pt idx="16">
                  <c:v>218</c:v>
                </c:pt>
                <c:pt idx="17">
                  <c:v>219</c:v>
                </c:pt>
                <c:pt idx="18">
                  <c:v>220</c:v>
                </c:pt>
                <c:pt idx="19">
                  <c:v>221</c:v>
                </c:pt>
                <c:pt idx="20">
                  <c:v>222</c:v>
                </c:pt>
                <c:pt idx="21">
                  <c:v>223</c:v>
                </c:pt>
                <c:pt idx="22">
                  <c:v>224</c:v>
                </c:pt>
                <c:pt idx="23">
                  <c:v>225</c:v>
                </c:pt>
                <c:pt idx="24">
                  <c:v>226</c:v>
                </c:pt>
                <c:pt idx="25">
                  <c:v>227</c:v>
                </c:pt>
                <c:pt idx="26">
                  <c:v>228</c:v>
                </c:pt>
                <c:pt idx="27">
                  <c:v>229</c:v>
                </c:pt>
                <c:pt idx="28">
                  <c:v>230</c:v>
                </c:pt>
                <c:pt idx="29">
                  <c:v>231</c:v>
                </c:pt>
                <c:pt idx="30">
                  <c:v>232</c:v>
                </c:pt>
                <c:pt idx="31">
                  <c:v>233</c:v>
                </c:pt>
                <c:pt idx="32">
                  <c:v>234</c:v>
                </c:pt>
                <c:pt idx="33">
                  <c:v>235</c:v>
                </c:pt>
                <c:pt idx="34">
                  <c:v>236</c:v>
                </c:pt>
                <c:pt idx="35">
                  <c:v>237</c:v>
                </c:pt>
                <c:pt idx="36">
                  <c:v>238</c:v>
                </c:pt>
                <c:pt idx="37">
                  <c:v>239</c:v>
                </c:pt>
                <c:pt idx="38">
                  <c:v>240</c:v>
                </c:pt>
                <c:pt idx="39">
                  <c:v>241</c:v>
                </c:pt>
                <c:pt idx="40">
                  <c:v>242</c:v>
                </c:pt>
                <c:pt idx="41">
                  <c:v>243</c:v>
                </c:pt>
                <c:pt idx="42">
                  <c:v>244</c:v>
                </c:pt>
                <c:pt idx="43">
                  <c:v>245</c:v>
                </c:pt>
                <c:pt idx="44">
                  <c:v>246</c:v>
                </c:pt>
                <c:pt idx="45">
                  <c:v>247</c:v>
                </c:pt>
                <c:pt idx="46">
                  <c:v>248</c:v>
                </c:pt>
                <c:pt idx="47">
                  <c:v>249</c:v>
                </c:pt>
                <c:pt idx="48">
                  <c:v>250</c:v>
                </c:pt>
                <c:pt idx="49">
                  <c:v>251</c:v>
                </c:pt>
                <c:pt idx="50">
                  <c:v>252</c:v>
                </c:pt>
                <c:pt idx="51">
                  <c:v>253</c:v>
                </c:pt>
                <c:pt idx="52">
                  <c:v>254</c:v>
                </c:pt>
                <c:pt idx="53">
                  <c:v>255</c:v>
                </c:pt>
                <c:pt idx="54">
                  <c:v>256</c:v>
                </c:pt>
                <c:pt idx="55">
                  <c:v>257</c:v>
                </c:pt>
                <c:pt idx="56">
                  <c:v>258</c:v>
                </c:pt>
                <c:pt idx="57">
                  <c:v>259</c:v>
                </c:pt>
                <c:pt idx="58">
                  <c:v>260</c:v>
                </c:pt>
                <c:pt idx="59">
                  <c:v>261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267</c:v>
                </c:pt>
                <c:pt idx="66">
                  <c:v>268</c:v>
                </c:pt>
                <c:pt idx="67">
                  <c:v>269</c:v>
                </c:pt>
                <c:pt idx="68">
                  <c:v>270</c:v>
                </c:pt>
                <c:pt idx="69">
                  <c:v>271</c:v>
                </c:pt>
                <c:pt idx="70">
                  <c:v>272</c:v>
                </c:pt>
                <c:pt idx="71">
                  <c:v>273</c:v>
                </c:pt>
                <c:pt idx="72">
                  <c:v>274</c:v>
                </c:pt>
                <c:pt idx="73">
                  <c:v>275</c:v>
                </c:pt>
                <c:pt idx="74">
                  <c:v>276</c:v>
                </c:pt>
                <c:pt idx="75">
                  <c:v>277</c:v>
                </c:pt>
                <c:pt idx="76">
                  <c:v>278</c:v>
                </c:pt>
                <c:pt idx="77">
                  <c:v>279</c:v>
                </c:pt>
                <c:pt idx="78">
                  <c:v>280</c:v>
                </c:pt>
                <c:pt idx="79">
                  <c:v>281</c:v>
                </c:pt>
                <c:pt idx="80">
                  <c:v>282</c:v>
                </c:pt>
                <c:pt idx="81">
                  <c:v>283</c:v>
                </c:pt>
                <c:pt idx="82">
                  <c:v>284</c:v>
                </c:pt>
                <c:pt idx="83">
                  <c:v>285</c:v>
                </c:pt>
                <c:pt idx="84">
                  <c:v>286</c:v>
                </c:pt>
                <c:pt idx="85">
                  <c:v>287</c:v>
                </c:pt>
                <c:pt idx="86">
                  <c:v>288</c:v>
                </c:pt>
                <c:pt idx="87">
                  <c:v>289</c:v>
                </c:pt>
                <c:pt idx="88">
                  <c:v>290</c:v>
                </c:pt>
                <c:pt idx="89">
                  <c:v>291</c:v>
                </c:pt>
                <c:pt idx="90">
                  <c:v>292</c:v>
                </c:pt>
                <c:pt idx="91">
                  <c:v>293</c:v>
                </c:pt>
                <c:pt idx="92">
                  <c:v>294</c:v>
                </c:pt>
                <c:pt idx="93">
                  <c:v>295</c:v>
                </c:pt>
                <c:pt idx="94">
                  <c:v>296</c:v>
                </c:pt>
                <c:pt idx="95">
                  <c:v>297</c:v>
                </c:pt>
                <c:pt idx="96">
                  <c:v>298</c:v>
                </c:pt>
                <c:pt idx="97">
                  <c:v>299</c:v>
                </c:pt>
                <c:pt idx="98">
                  <c:v>300</c:v>
                </c:pt>
                <c:pt idx="99">
                  <c:v>301</c:v>
                </c:pt>
                <c:pt idx="100">
                  <c:v>302</c:v>
                </c:pt>
                <c:pt idx="101">
                  <c:v>303</c:v>
                </c:pt>
                <c:pt idx="102">
                  <c:v>304</c:v>
                </c:pt>
                <c:pt idx="103">
                  <c:v>305</c:v>
                </c:pt>
                <c:pt idx="104">
                  <c:v>306</c:v>
                </c:pt>
                <c:pt idx="105">
                  <c:v>307</c:v>
                </c:pt>
                <c:pt idx="106">
                  <c:v>308</c:v>
                </c:pt>
                <c:pt idx="107">
                  <c:v>309</c:v>
                </c:pt>
                <c:pt idx="108">
                  <c:v>310</c:v>
                </c:pt>
                <c:pt idx="109">
                  <c:v>311</c:v>
                </c:pt>
                <c:pt idx="110">
                  <c:v>312</c:v>
                </c:pt>
                <c:pt idx="111">
                  <c:v>313</c:v>
                </c:pt>
                <c:pt idx="112">
                  <c:v>314</c:v>
                </c:pt>
                <c:pt idx="113">
                  <c:v>315</c:v>
                </c:pt>
                <c:pt idx="114">
                  <c:v>316</c:v>
                </c:pt>
                <c:pt idx="115">
                  <c:v>317</c:v>
                </c:pt>
                <c:pt idx="116">
                  <c:v>318</c:v>
                </c:pt>
                <c:pt idx="117">
                  <c:v>319</c:v>
                </c:pt>
                <c:pt idx="118">
                  <c:v>320</c:v>
                </c:pt>
                <c:pt idx="119">
                  <c:v>321</c:v>
                </c:pt>
                <c:pt idx="120">
                  <c:v>322</c:v>
                </c:pt>
                <c:pt idx="121">
                  <c:v>323</c:v>
                </c:pt>
                <c:pt idx="122">
                  <c:v>324</c:v>
                </c:pt>
                <c:pt idx="123">
                  <c:v>325</c:v>
                </c:pt>
                <c:pt idx="124">
                  <c:v>326</c:v>
                </c:pt>
                <c:pt idx="125">
                  <c:v>327</c:v>
                </c:pt>
                <c:pt idx="126">
                  <c:v>328</c:v>
                </c:pt>
                <c:pt idx="127">
                  <c:v>329</c:v>
                </c:pt>
                <c:pt idx="128">
                  <c:v>330</c:v>
                </c:pt>
                <c:pt idx="129">
                  <c:v>331</c:v>
                </c:pt>
                <c:pt idx="130">
                  <c:v>332</c:v>
                </c:pt>
                <c:pt idx="131">
                  <c:v>333</c:v>
                </c:pt>
                <c:pt idx="132">
                  <c:v>334</c:v>
                </c:pt>
                <c:pt idx="133">
                  <c:v>335</c:v>
                </c:pt>
                <c:pt idx="134">
                  <c:v>336</c:v>
                </c:pt>
                <c:pt idx="135">
                  <c:v>337</c:v>
                </c:pt>
                <c:pt idx="136">
                  <c:v>338</c:v>
                </c:pt>
                <c:pt idx="137">
                  <c:v>339</c:v>
                </c:pt>
                <c:pt idx="138">
                  <c:v>340</c:v>
                </c:pt>
                <c:pt idx="139">
                  <c:v>341</c:v>
                </c:pt>
                <c:pt idx="140">
                  <c:v>342</c:v>
                </c:pt>
                <c:pt idx="141">
                  <c:v>343</c:v>
                </c:pt>
                <c:pt idx="142">
                  <c:v>344</c:v>
                </c:pt>
                <c:pt idx="143">
                  <c:v>345</c:v>
                </c:pt>
                <c:pt idx="144">
                  <c:v>346</c:v>
                </c:pt>
                <c:pt idx="145">
                  <c:v>347</c:v>
                </c:pt>
                <c:pt idx="146">
                  <c:v>348</c:v>
                </c:pt>
                <c:pt idx="147">
                  <c:v>349</c:v>
                </c:pt>
                <c:pt idx="148">
                  <c:v>350</c:v>
                </c:pt>
                <c:pt idx="149">
                  <c:v>351</c:v>
                </c:pt>
                <c:pt idx="150">
                  <c:v>352</c:v>
                </c:pt>
                <c:pt idx="151">
                  <c:v>353</c:v>
                </c:pt>
                <c:pt idx="152">
                  <c:v>354</c:v>
                </c:pt>
                <c:pt idx="153">
                  <c:v>355</c:v>
                </c:pt>
                <c:pt idx="154">
                  <c:v>356</c:v>
                </c:pt>
                <c:pt idx="155">
                  <c:v>357</c:v>
                </c:pt>
                <c:pt idx="156">
                  <c:v>358</c:v>
                </c:pt>
                <c:pt idx="157">
                  <c:v>359</c:v>
                </c:pt>
                <c:pt idx="158">
                  <c:v>360</c:v>
                </c:pt>
                <c:pt idx="159">
                  <c:v>361</c:v>
                </c:pt>
                <c:pt idx="160">
                  <c:v>362</c:v>
                </c:pt>
                <c:pt idx="161">
                  <c:v>363</c:v>
                </c:pt>
                <c:pt idx="162">
                  <c:v>364</c:v>
                </c:pt>
                <c:pt idx="163">
                  <c:v>365</c:v>
                </c:pt>
                <c:pt idx="164">
                  <c:v>366</c:v>
                </c:pt>
                <c:pt idx="165">
                  <c:v>367</c:v>
                </c:pt>
                <c:pt idx="166">
                  <c:v>368</c:v>
                </c:pt>
                <c:pt idx="167">
                  <c:v>369</c:v>
                </c:pt>
                <c:pt idx="168">
                  <c:v>370</c:v>
                </c:pt>
                <c:pt idx="169">
                  <c:v>371</c:v>
                </c:pt>
                <c:pt idx="170">
                  <c:v>372</c:v>
                </c:pt>
                <c:pt idx="171">
                  <c:v>373</c:v>
                </c:pt>
                <c:pt idx="172">
                  <c:v>374</c:v>
                </c:pt>
                <c:pt idx="173">
                  <c:v>375</c:v>
                </c:pt>
                <c:pt idx="174">
                  <c:v>376</c:v>
                </c:pt>
                <c:pt idx="175">
                  <c:v>377</c:v>
                </c:pt>
                <c:pt idx="176">
                  <c:v>378</c:v>
                </c:pt>
                <c:pt idx="177">
                  <c:v>379</c:v>
                </c:pt>
                <c:pt idx="178">
                  <c:v>380</c:v>
                </c:pt>
                <c:pt idx="179">
                  <c:v>381</c:v>
                </c:pt>
                <c:pt idx="180">
                  <c:v>382</c:v>
                </c:pt>
                <c:pt idx="181">
                  <c:v>383</c:v>
                </c:pt>
                <c:pt idx="182">
                  <c:v>384</c:v>
                </c:pt>
                <c:pt idx="183">
                  <c:v>385</c:v>
                </c:pt>
                <c:pt idx="184">
                  <c:v>386</c:v>
                </c:pt>
                <c:pt idx="185">
                  <c:v>387</c:v>
                </c:pt>
                <c:pt idx="186">
                  <c:v>388</c:v>
                </c:pt>
                <c:pt idx="187">
                  <c:v>389</c:v>
                </c:pt>
                <c:pt idx="188">
                  <c:v>390</c:v>
                </c:pt>
                <c:pt idx="189">
                  <c:v>391</c:v>
                </c:pt>
                <c:pt idx="190">
                  <c:v>392</c:v>
                </c:pt>
                <c:pt idx="191">
                  <c:v>393</c:v>
                </c:pt>
                <c:pt idx="192">
                  <c:v>394</c:v>
                </c:pt>
                <c:pt idx="193">
                  <c:v>395</c:v>
                </c:pt>
                <c:pt idx="194">
                  <c:v>396</c:v>
                </c:pt>
                <c:pt idx="195">
                  <c:v>397</c:v>
                </c:pt>
                <c:pt idx="196">
                  <c:v>398</c:v>
                </c:pt>
                <c:pt idx="197">
                  <c:v>399</c:v>
                </c:pt>
                <c:pt idx="198">
                  <c:v>400</c:v>
                </c:pt>
                <c:pt idx="199">
                  <c:v>401</c:v>
                </c:pt>
                <c:pt idx="200">
                  <c:v>402</c:v>
                </c:pt>
                <c:pt idx="201">
                  <c:v>403</c:v>
                </c:pt>
                <c:pt idx="202">
                  <c:v>404</c:v>
                </c:pt>
                <c:pt idx="203">
                  <c:v>405</c:v>
                </c:pt>
                <c:pt idx="204">
                  <c:v>406</c:v>
                </c:pt>
                <c:pt idx="205">
                  <c:v>407</c:v>
                </c:pt>
                <c:pt idx="206">
                  <c:v>408</c:v>
                </c:pt>
                <c:pt idx="207">
                  <c:v>409</c:v>
                </c:pt>
                <c:pt idx="208">
                  <c:v>410</c:v>
                </c:pt>
                <c:pt idx="209">
                  <c:v>411</c:v>
                </c:pt>
                <c:pt idx="210">
                  <c:v>412</c:v>
                </c:pt>
                <c:pt idx="211">
                  <c:v>413</c:v>
                </c:pt>
                <c:pt idx="212">
                  <c:v>414</c:v>
                </c:pt>
                <c:pt idx="213">
                  <c:v>415</c:v>
                </c:pt>
                <c:pt idx="214">
                  <c:v>416</c:v>
                </c:pt>
                <c:pt idx="215">
                  <c:v>417</c:v>
                </c:pt>
                <c:pt idx="216">
                  <c:v>418</c:v>
                </c:pt>
                <c:pt idx="217">
                  <c:v>419</c:v>
                </c:pt>
                <c:pt idx="218">
                  <c:v>420</c:v>
                </c:pt>
                <c:pt idx="219">
                  <c:v>421</c:v>
                </c:pt>
                <c:pt idx="220">
                  <c:v>422</c:v>
                </c:pt>
                <c:pt idx="221">
                  <c:v>423</c:v>
                </c:pt>
                <c:pt idx="222">
                  <c:v>424</c:v>
                </c:pt>
                <c:pt idx="223">
                  <c:v>425</c:v>
                </c:pt>
                <c:pt idx="224">
                  <c:v>426</c:v>
                </c:pt>
                <c:pt idx="225">
                  <c:v>427</c:v>
                </c:pt>
                <c:pt idx="226">
                  <c:v>428</c:v>
                </c:pt>
                <c:pt idx="227">
                  <c:v>429</c:v>
                </c:pt>
                <c:pt idx="228">
                  <c:v>430</c:v>
                </c:pt>
                <c:pt idx="229">
                  <c:v>431</c:v>
                </c:pt>
                <c:pt idx="230">
                  <c:v>432</c:v>
                </c:pt>
                <c:pt idx="231">
                  <c:v>433</c:v>
                </c:pt>
                <c:pt idx="232">
                  <c:v>434</c:v>
                </c:pt>
                <c:pt idx="233">
                  <c:v>435</c:v>
                </c:pt>
                <c:pt idx="234">
                  <c:v>436</c:v>
                </c:pt>
                <c:pt idx="235">
                  <c:v>437</c:v>
                </c:pt>
                <c:pt idx="236">
                  <c:v>438</c:v>
                </c:pt>
                <c:pt idx="237">
                  <c:v>439</c:v>
                </c:pt>
                <c:pt idx="238">
                  <c:v>440</c:v>
                </c:pt>
                <c:pt idx="239">
                  <c:v>441</c:v>
                </c:pt>
                <c:pt idx="240">
                  <c:v>442</c:v>
                </c:pt>
                <c:pt idx="241">
                  <c:v>443</c:v>
                </c:pt>
                <c:pt idx="242">
                  <c:v>444</c:v>
                </c:pt>
                <c:pt idx="243">
                  <c:v>445</c:v>
                </c:pt>
                <c:pt idx="244">
                  <c:v>446</c:v>
                </c:pt>
                <c:pt idx="245">
                  <c:v>447</c:v>
                </c:pt>
                <c:pt idx="246">
                  <c:v>448</c:v>
                </c:pt>
                <c:pt idx="247">
                  <c:v>449</c:v>
                </c:pt>
                <c:pt idx="248">
                  <c:v>450</c:v>
                </c:pt>
                <c:pt idx="249">
                  <c:v>451</c:v>
                </c:pt>
                <c:pt idx="250">
                  <c:v>452</c:v>
                </c:pt>
                <c:pt idx="251">
                  <c:v>453</c:v>
                </c:pt>
                <c:pt idx="252">
                  <c:v>454</c:v>
                </c:pt>
                <c:pt idx="253">
                  <c:v>455</c:v>
                </c:pt>
                <c:pt idx="254">
                  <c:v>456</c:v>
                </c:pt>
                <c:pt idx="255">
                  <c:v>457</c:v>
                </c:pt>
                <c:pt idx="256">
                  <c:v>458</c:v>
                </c:pt>
                <c:pt idx="257">
                  <c:v>459</c:v>
                </c:pt>
                <c:pt idx="258">
                  <c:v>460</c:v>
                </c:pt>
                <c:pt idx="259">
                  <c:v>461</c:v>
                </c:pt>
                <c:pt idx="260">
                  <c:v>462</c:v>
                </c:pt>
                <c:pt idx="261">
                  <c:v>463</c:v>
                </c:pt>
                <c:pt idx="262">
                  <c:v>464</c:v>
                </c:pt>
                <c:pt idx="263">
                  <c:v>465</c:v>
                </c:pt>
                <c:pt idx="264">
                  <c:v>466</c:v>
                </c:pt>
                <c:pt idx="265">
                  <c:v>467</c:v>
                </c:pt>
                <c:pt idx="266">
                  <c:v>468</c:v>
                </c:pt>
                <c:pt idx="267">
                  <c:v>469</c:v>
                </c:pt>
                <c:pt idx="268">
                  <c:v>470</c:v>
                </c:pt>
                <c:pt idx="269">
                  <c:v>471</c:v>
                </c:pt>
                <c:pt idx="270">
                  <c:v>472</c:v>
                </c:pt>
                <c:pt idx="271">
                  <c:v>473</c:v>
                </c:pt>
                <c:pt idx="272">
                  <c:v>474</c:v>
                </c:pt>
                <c:pt idx="273">
                  <c:v>475</c:v>
                </c:pt>
                <c:pt idx="274">
                  <c:v>476</c:v>
                </c:pt>
                <c:pt idx="275">
                  <c:v>477</c:v>
                </c:pt>
                <c:pt idx="276">
                  <c:v>478</c:v>
                </c:pt>
                <c:pt idx="277">
                  <c:v>479</c:v>
                </c:pt>
                <c:pt idx="278">
                  <c:v>480</c:v>
                </c:pt>
                <c:pt idx="279">
                  <c:v>481</c:v>
                </c:pt>
                <c:pt idx="280">
                  <c:v>482</c:v>
                </c:pt>
                <c:pt idx="281">
                  <c:v>483</c:v>
                </c:pt>
                <c:pt idx="282">
                  <c:v>484</c:v>
                </c:pt>
                <c:pt idx="283">
                  <c:v>485</c:v>
                </c:pt>
                <c:pt idx="284">
                  <c:v>486</c:v>
                </c:pt>
                <c:pt idx="285">
                  <c:v>487</c:v>
                </c:pt>
                <c:pt idx="286">
                  <c:v>488</c:v>
                </c:pt>
                <c:pt idx="287">
                  <c:v>489</c:v>
                </c:pt>
                <c:pt idx="288">
                  <c:v>490</c:v>
                </c:pt>
                <c:pt idx="289">
                  <c:v>491</c:v>
                </c:pt>
                <c:pt idx="290">
                  <c:v>492</c:v>
                </c:pt>
                <c:pt idx="291">
                  <c:v>493</c:v>
                </c:pt>
                <c:pt idx="292">
                  <c:v>494</c:v>
                </c:pt>
                <c:pt idx="293">
                  <c:v>495</c:v>
                </c:pt>
                <c:pt idx="294">
                  <c:v>496</c:v>
                </c:pt>
                <c:pt idx="295">
                  <c:v>497</c:v>
                </c:pt>
                <c:pt idx="296">
                  <c:v>498</c:v>
                </c:pt>
                <c:pt idx="297">
                  <c:v>499</c:v>
                </c:pt>
                <c:pt idx="298">
                  <c:v>500</c:v>
                </c:pt>
                <c:pt idx="299">
                  <c:v>501</c:v>
                </c:pt>
                <c:pt idx="300">
                  <c:v>502</c:v>
                </c:pt>
                <c:pt idx="301">
                  <c:v>503</c:v>
                </c:pt>
                <c:pt idx="302">
                  <c:v>504</c:v>
                </c:pt>
              </c:numCache>
            </c:numRef>
          </c:cat>
          <c:val>
            <c:numRef>
              <c:f>'Daily Totals'!$N$11:$N$313</c:f>
              <c:numCache>
                <c:formatCode>General</c:formatCode>
                <c:ptCount val="303"/>
                <c:pt idx="0">
                  <c:v>22.80857142857143</c:v>
                </c:pt>
                <c:pt idx="1">
                  <c:v>20.287142857142857</c:v>
                </c:pt>
                <c:pt idx="2">
                  <c:v>20.087142857142855</c:v>
                </c:pt>
                <c:pt idx="3">
                  <c:v>22.137142857142859</c:v>
                </c:pt>
                <c:pt idx="4">
                  <c:v>20.655714285714282</c:v>
                </c:pt>
                <c:pt idx="5">
                  <c:v>21.15</c:v>
                </c:pt>
                <c:pt idx="6">
                  <c:v>17.321428571428573</c:v>
                </c:pt>
                <c:pt idx="7">
                  <c:v>19.601428571428574</c:v>
                </c:pt>
                <c:pt idx="8">
                  <c:v>16.385714285714286</c:v>
                </c:pt>
                <c:pt idx="9">
                  <c:v>15.585714285714284</c:v>
                </c:pt>
                <c:pt idx="10">
                  <c:v>15.322857142857142</c:v>
                </c:pt>
                <c:pt idx="11">
                  <c:v>12.231428571428573</c:v>
                </c:pt>
                <c:pt idx="12">
                  <c:v>11.951428571428572</c:v>
                </c:pt>
                <c:pt idx="13">
                  <c:v>12.4</c:v>
                </c:pt>
                <c:pt idx="14">
                  <c:v>11.622857142857145</c:v>
                </c:pt>
                <c:pt idx="15">
                  <c:v>9.6228571428571428</c:v>
                </c:pt>
                <c:pt idx="16">
                  <c:v>9.7414285714285729</c:v>
                </c:pt>
                <c:pt idx="17">
                  <c:v>10.318571428571429</c:v>
                </c:pt>
                <c:pt idx="18">
                  <c:v>6.6728571428571435</c:v>
                </c:pt>
                <c:pt idx="19">
                  <c:v>6.95</c:v>
                </c:pt>
                <c:pt idx="20">
                  <c:v>12.552857142857141</c:v>
                </c:pt>
                <c:pt idx="21">
                  <c:v>8.6242857142857137</c:v>
                </c:pt>
                <c:pt idx="22">
                  <c:v>7.44</c:v>
                </c:pt>
                <c:pt idx="23">
                  <c:v>18.517142857142858</c:v>
                </c:pt>
                <c:pt idx="24">
                  <c:v>16.381428571428572</c:v>
                </c:pt>
                <c:pt idx="25">
                  <c:v>16.863702908661583</c:v>
                </c:pt>
                <c:pt idx="26">
                  <c:v>20.548021667070902</c:v>
                </c:pt>
                <c:pt idx="27">
                  <c:v>26.72064002982663</c:v>
                </c:pt>
                <c:pt idx="28">
                  <c:v>28.301250888415066</c:v>
                </c:pt>
                <c:pt idx="29">
                  <c:v>24.411842196732707</c:v>
                </c:pt>
                <c:pt idx="30">
                  <c:v>22.334050024050022</c:v>
                </c:pt>
                <c:pt idx="31">
                  <c:v>26.478690687642732</c:v>
                </c:pt>
                <c:pt idx="32">
                  <c:v>21.315181540549709</c:v>
                </c:pt>
                <c:pt idx="33">
                  <c:v>24.857682651267886</c:v>
                </c:pt>
                <c:pt idx="34">
                  <c:v>22.386068448140499</c:v>
                </c:pt>
                <c:pt idx="35">
                  <c:v>18.844166179432211</c:v>
                </c:pt>
                <c:pt idx="36">
                  <c:v>20.633252517717267</c:v>
                </c:pt>
                <c:pt idx="37">
                  <c:v>14.910005878894765</c:v>
                </c:pt>
                <c:pt idx="38">
                  <c:v>16.901428571428571</c:v>
                </c:pt>
                <c:pt idx="39">
                  <c:v>15.744285714285713</c:v>
                </c:pt>
                <c:pt idx="40">
                  <c:v>18.095714285714287</c:v>
                </c:pt>
                <c:pt idx="41">
                  <c:v>16.41714285714286</c:v>
                </c:pt>
                <c:pt idx="42">
                  <c:v>19.055714285714288</c:v>
                </c:pt>
                <c:pt idx="43">
                  <c:v>17.680000000000003</c:v>
                </c:pt>
                <c:pt idx="44">
                  <c:v>21.267142857142858</c:v>
                </c:pt>
                <c:pt idx="45">
                  <c:v>18.221428571428568</c:v>
                </c:pt>
                <c:pt idx="46">
                  <c:v>18.970000000000002</c:v>
                </c:pt>
                <c:pt idx="47">
                  <c:v>19.895714285714281</c:v>
                </c:pt>
                <c:pt idx="48">
                  <c:v>23.192857142857147</c:v>
                </c:pt>
                <c:pt idx="49">
                  <c:v>22.465714285714288</c:v>
                </c:pt>
                <c:pt idx="50">
                  <c:v>23.735714285714284</c:v>
                </c:pt>
                <c:pt idx="51">
                  <c:v>20.708571428571432</c:v>
                </c:pt>
                <c:pt idx="52">
                  <c:v>21.834285714285713</c:v>
                </c:pt>
                <c:pt idx="53">
                  <c:v>24.368571428571425</c:v>
                </c:pt>
                <c:pt idx="54">
                  <c:v>26.998571428571427</c:v>
                </c:pt>
                <c:pt idx="55">
                  <c:v>22.565714285714286</c:v>
                </c:pt>
                <c:pt idx="56">
                  <c:v>26.411428571428573</c:v>
                </c:pt>
                <c:pt idx="57">
                  <c:v>23.688571428571429</c:v>
                </c:pt>
                <c:pt idx="58">
                  <c:v>27.887142857142855</c:v>
                </c:pt>
                <c:pt idx="59">
                  <c:v>33.888571428571431</c:v>
                </c:pt>
                <c:pt idx="60">
                  <c:v>46.175714285714285</c:v>
                </c:pt>
                <c:pt idx="61">
                  <c:v>46.922149108705746</c:v>
                </c:pt>
                <c:pt idx="62">
                  <c:v>59.443913547172542</c:v>
                </c:pt>
                <c:pt idx="63">
                  <c:v>54.47534211860112</c:v>
                </c:pt>
                <c:pt idx="64">
                  <c:v>49.212484975743969</c:v>
                </c:pt>
                <c:pt idx="65">
                  <c:v>59.906397360442305</c:v>
                </c:pt>
                <c:pt idx="66">
                  <c:v>61.174260067928195</c:v>
                </c:pt>
                <c:pt idx="67">
                  <c:v>60.1516551086454</c:v>
                </c:pt>
                <c:pt idx="68">
                  <c:v>65.84571428571428</c:v>
                </c:pt>
                <c:pt idx="69">
                  <c:v>58.927142857142854</c:v>
                </c:pt>
                <c:pt idx="70">
                  <c:v>58.892857142857153</c:v>
                </c:pt>
                <c:pt idx="71">
                  <c:v>58.155714285714289</c:v>
                </c:pt>
                <c:pt idx="72">
                  <c:v>57.985714285714288</c:v>
                </c:pt>
                <c:pt idx="73">
                  <c:v>62.689449277446251</c:v>
                </c:pt>
                <c:pt idx="74">
                  <c:v>64.2069974796362</c:v>
                </c:pt>
                <c:pt idx="75">
                  <c:v>54.69703676605085</c:v>
                </c:pt>
                <c:pt idx="76">
                  <c:v>67.459893908908001</c:v>
                </c:pt>
                <c:pt idx="77">
                  <c:v>68.245608194622292</c:v>
                </c:pt>
                <c:pt idx="78">
                  <c:v>68.152751051765136</c:v>
                </c:pt>
                <c:pt idx="79">
                  <c:v>56.22969867489563</c:v>
                </c:pt>
                <c:pt idx="80">
                  <c:v>63.467142857142846</c:v>
                </c:pt>
                <c:pt idx="81">
                  <c:v>65.338571428571441</c:v>
                </c:pt>
                <c:pt idx="82">
                  <c:v>70.470896859373312</c:v>
                </c:pt>
                <c:pt idx="83">
                  <c:v>63.769468287944747</c:v>
                </c:pt>
                <c:pt idx="84">
                  <c:v>69.855182573659036</c:v>
                </c:pt>
                <c:pt idx="85">
                  <c:v>73.203754002230454</c:v>
                </c:pt>
                <c:pt idx="86">
                  <c:v>77.779550999783439</c:v>
                </c:pt>
                <c:pt idx="87">
                  <c:v>77.423817578533573</c:v>
                </c:pt>
                <c:pt idx="88">
                  <c:v>78.833841742705673</c:v>
                </c:pt>
                <c:pt idx="89">
                  <c:v>87.644024144869221</c:v>
                </c:pt>
                <c:pt idx="90">
                  <c:v>100.77545271629779</c:v>
                </c:pt>
                <c:pt idx="91">
                  <c:v>87.905452716297773</c:v>
                </c:pt>
                <c:pt idx="92">
                  <c:v>85.169738430583493</c:v>
                </c:pt>
                <c:pt idx="93">
                  <c:v>82.18804511278195</c:v>
                </c:pt>
                <c:pt idx="94">
                  <c:v>106.53278582234708</c:v>
                </c:pt>
                <c:pt idx="95">
                  <c:v>120.14170212765957</c:v>
                </c:pt>
                <c:pt idx="96">
                  <c:v>121.84604562737643</c:v>
                </c:pt>
                <c:pt idx="97">
                  <c:v>135.12890277023357</c:v>
                </c:pt>
                <c:pt idx="98">
                  <c:v>140.78033134166213</c:v>
                </c:pt>
                <c:pt idx="99">
                  <c:v>126.83033134166214</c:v>
                </c:pt>
                <c:pt idx="100">
                  <c:v>137.21621250635485</c:v>
                </c:pt>
                <c:pt idx="101">
                  <c:v>143.11270103467055</c:v>
                </c:pt>
                <c:pt idx="102">
                  <c:v>167.55111026228673</c:v>
                </c:pt>
                <c:pt idx="103">
                  <c:v>169.07922124806603</c:v>
                </c:pt>
                <c:pt idx="104">
                  <c:v>206.00591764107779</c:v>
                </c:pt>
                <c:pt idx="105">
                  <c:v>194.83020335536352</c:v>
                </c:pt>
                <c:pt idx="106">
                  <c:v>194.85306049822066</c:v>
                </c:pt>
                <c:pt idx="107">
                  <c:v>224.20874460032877</c:v>
                </c:pt>
                <c:pt idx="108">
                  <c:v>227.47034344590725</c:v>
                </c:pt>
                <c:pt idx="109">
                  <c:v>247.69549116826772</c:v>
                </c:pt>
                <c:pt idx="110">
                  <c:v>248.04954899966089</c:v>
                </c:pt>
                <c:pt idx="111">
                  <c:v>234.65854525702434</c:v>
                </c:pt>
                <c:pt idx="112">
                  <c:v>241.81140239988147</c:v>
                </c:pt>
                <c:pt idx="113">
                  <c:v>252.25854525702434</c:v>
                </c:pt>
                <c:pt idx="114">
                  <c:v>234.14415479399307</c:v>
                </c:pt>
                <c:pt idx="115">
                  <c:v>244.83033940141931</c:v>
                </c:pt>
                <c:pt idx="116">
                  <c:v>241.63508489643527</c:v>
                </c:pt>
                <c:pt idx="117">
                  <c:v>189.51155279503106</c:v>
                </c:pt>
                <c:pt idx="118">
                  <c:v>218.43726708074536</c:v>
                </c:pt>
                <c:pt idx="119">
                  <c:v>214.09869565217389</c:v>
                </c:pt>
                <c:pt idx="120">
                  <c:v>230.48155279503106</c:v>
                </c:pt>
                <c:pt idx="121">
                  <c:v>212.28583160800548</c:v>
                </c:pt>
                <c:pt idx="122">
                  <c:v>211.13142857142856</c:v>
                </c:pt>
                <c:pt idx="123">
                  <c:v>227.67714285714283</c:v>
                </c:pt>
                <c:pt idx="124">
                  <c:v>315.76</c:v>
                </c:pt>
                <c:pt idx="125">
                  <c:v>285.38571428571424</c:v>
                </c:pt>
                <c:pt idx="126">
                  <c:v>319.93000000000006</c:v>
                </c:pt>
                <c:pt idx="127">
                  <c:v>310.51285714285711</c:v>
                </c:pt>
                <c:pt idx="128">
                  <c:v>367.48428571428576</c:v>
                </c:pt>
                <c:pt idx="129">
                  <c:v>401.96101083032494</c:v>
                </c:pt>
                <c:pt idx="130">
                  <c:v>413.48386797318204</c:v>
                </c:pt>
                <c:pt idx="131">
                  <c:v>411.19958225889633</c:v>
                </c:pt>
                <c:pt idx="132">
                  <c:v>400.53958225889636</c:v>
                </c:pt>
                <c:pt idx="133">
                  <c:v>417.89815368746781</c:v>
                </c:pt>
                <c:pt idx="134">
                  <c:v>392.02815368746775</c:v>
                </c:pt>
                <c:pt idx="135">
                  <c:v>366.29529654461061</c:v>
                </c:pt>
                <c:pt idx="136">
                  <c:v>376.52</c:v>
                </c:pt>
                <c:pt idx="137">
                  <c:v>389.84285714285716</c:v>
                </c:pt>
                <c:pt idx="138">
                  <c:v>390.40428571428566</c:v>
                </c:pt>
                <c:pt idx="139">
                  <c:v>383.11714285714288</c:v>
                </c:pt>
                <c:pt idx="140">
                  <c:v>376.84000000000003</c:v>
                </c:pt>
                <c:pt idx="141">
                  <c:v>348.4842857142857</c:v>
                </c:pt>
                <c:pt idx="142">
                  <c:v>344.30999999999995</c:v>
                </c:pt>
                <c:pt idx="143">
                  <c:v>349.2609523809524</c:v>
                </c:pt>
                <c:pt idx="144">
                  <c:v>362.25095238095241</c:v>
                </c:pt>
                <c:pt idx="145">
                  <c:v>387.75502304147466</c:v>
                </c:pt>
                <c:pt idx="146">
                  <c:v>281.64788018433177</c:v>
                </c:pt>
                <c:pt idx="147">
                  <c:v>293.44502304147466</c:v>
                </c:pt>
                <c:pt idx="148">
                  <c:v>313.0478801843318</c:v>
                </c:pt>
                <c:pt idx="149">
                  <c:v>359.5693087557604</c:v>
                </c:pt>
                <c:pt idx="150">
                  <c:v>363.38385093167699</c:v>
                </c:pt>
                <c:pt idx="151">
                  <c:v>407.64670807453416</c:v>
                </c:pt>
                <c:pt idx="152">
                  <c:v>416.22527950310558</c:v>
                </c:pt>
                <c:pt idx="153">
                  <c:v>383.58956521739128</c:v>
                </c:pt>
                <c:pt idx="154">
                  <c:v>476.10242236024845</c:v>
                </c:pt>
                <c:pt idx="155">
                  <c:v>422.80813664596275</c:v>
                </c:pt>
                <c:pt idx="156">
                  <c:v>388.803850931677</c:v>
                </c:pt>
                <c:pt idx="157">
                  <c:v>417.05285714285714</c:v>
                </c:pt>
                <c:pt idx="158">
                  <c:v>473.29285714285714</c:v>
                </c:pt>
                <c:pt idx="159">
                  <c:v>512.97714285714289</c:v>
                </c:pt>
                <c:pt idx="160">
                  <c:v>619.22285714285704</c:v>
                </c:pt>
                <c:pt idx="161">
                  <c:v>531.86571428571426</c:v>
                </c:pt>
                <c:pt idx="162">
                  <c:v>482.11571428571426</c:v>
                </c:pt>
                <c:pt idx="163">
                  <c:v>522.52857142857147</c:v>
                </c:pt>
                <c:pt idx="164">
                  <c:v>559.97307277628033</c:v>
                </c:pt>
                <c:pt idx="165">
                  <c:v>599.41164420485177</c:v>
                </c:pt>
                <c:pt idx="166">
                  <c:v>642.90645502645498</c:v>
                </c:pt>
                <c:pt idx="167">
                  <c:v>522.40645502645498</c:v>
                </c:pt>
                <c:pt idx="168">
                  <c:v>471.99788359788357</c:v>
                </c:pt>
                <c:pt idx="169">
                  <c:v>450.48502645502646</c:v>
                </c:pt>
                <c:pt idx="170">
                  <c:v>455.22931216931221</c:v>
                </c:pt>
                <c:pt idx="171">
                  <c:v>418.31596040663453</c:v>
                </c:pt>
                <c:pt idx="172">
                  <c:v>427.10881754949168</c:v>
                </c:pt>
                <c:pt idx="173">
                  <c:v>421.41571428571427</c:v>
                </c:pt>
                <c:pt idx="174">
                  <c:v>465.09428571428572</c:v>
                </c:pt>
                <c:pt idx="175">
                  <c:v>398.14714285714285</c:v>
                </c:pt>
                <c:pt idx="176">
                  <c:v>344.20857142857142</c:v>
                </c:pt>
                <c:pt idx="177">
                  <c:v>348.95142857142861</c:v>
                </c:pt>
                <c:pt idx="178">
                  <c:v>339.15</c:v>
                </c:pt>
                <c:pt idx="179">
                  <c:v>351.90571428571428</c:v>
                </c:pt>
                <c:pt idx="180">
                  <c:v>333.18999999999994</c:v>
                </c:pt>
                <c:pt idx="181">
                  <c:v>302.12000000000006</c:v>
                </c:pt>
                <c:pt idx="182">
                  <c:v>334.26714285714297</c:v>
                </c:pt>
                <c:pt idx="183">
                  <c:v>294.88285714285712</c:v>
                </c:pt>
                <c:pt idx="184">
                  <c:v>297.55428571428575</c:v>
                </c:pt>
                <c:pt idx="185">
                  <c:v>290.86714285714282</c:v>
                </c:pt>
                <c:pt idx="186">
                  <c:v>268.9071428571429</c:v>
                </c:pt>
                <c:pt idx="187">
                  <c:v>298.79000000000002</c:v>
                </c:pt>
                <c:pt idx="188">
                  <c:v>295.05714285714288</c:v>
                </c:pt>
                <c:pt idx="189">
                  <c:v>312.2557142857143</c:v>
                </c:pt>
                <c:pt idx="190">
                  <c:v>276.09428571428572</c:v>
                </c:pt>
                <c:pt idx="191">
                  <c:v>245.81571428571428</c:v>
                </c:pt>
                <c:pt idx="192">
                  <c:v>211.71285714285713</c:v>
                </c:pt>
                <c:pt idx="193">
                  <c:v>241.01285714285711</c:v>
                </c:pt>
                <c:pt idx="194">
                  <c:v>234.18810810810808</c:v>
                </c:pt>
                <c:pt idx="195">
                  <c:v>212.86832444407978</c:v>
                </c:pt>
                <c:pt idx="196">
                  <c:v>202.78683092474139</c:v>
                </c:pt>
                <c:pt idx="197">
                  <c:v>219.81602084610668</c:v>
                </c:pt>
                <c:pt idx="198">
                  <c:v>169.95578631452582</c:v>
                </c:pt>
                <c:pt idx="199">
                  <c:v>148.07334952816967</c:v>
                </c:pt>
                <c:pt idx="200">
                  <c:v>172.83510311924388</c:v>
                </c:pt>
                <c:pt idx="201">
                  <c:v>165.69277310924369</c:v>
                </c:pt>
                <c:pt idx="202">
                  <c:v>163.87089495094517</c:v>
                </c:pt>
                <c:pt idx="203">
                  <c:v>165.46639033863329</c:v>
                </c:pt>
                <c:pt idx="204">
                  <c:v>149.42232042077782</c:v>
                </c:pt>
                <c:pt idx="205">
                  <c:v>120.89751513004458</c:v>
                </c:pt>
                <c:pt idx="206">
                  <c:v>143.55330635370294</c:v>
                </c:pt>
                <c:pt idx="207">
                  <c:v>180.1222428628412</c:v>
                </c:pt>
                <c:pt idx="208">
                  <c:v>187.29384892491274</c:v>
                </c:pt>
                <c:pt idx="209">
                  <c:v>173.42344922753011</c:v>
                </c:pt>
                <c:pt idx="210">
                  <c:v>170.32487779895868</c:v>
                </c:pt>
                <c:pt idx="211">
                  <c:v>173.5934492275301</c:v>
                </c:pt>
                <c:pt idx="212">
                  <c:v>162.27732710702293</c:v>
                </c:pt>
                <c:pt idx="213">
                  <c:v>123.39565033687333</c:v>
                </c:pt>
                <c:pt idx="214">
                  <c:v>143.67708291708291</c:v>
                </c:pt>
                <c:pt idx="215">
                  <c:v>152.06596734857831</c:v>
                </c:pt>
                <c:pt idx="216">
                  <c:v>156.08686812092944</c:v>
                </c:pt>
                <c:pt idx="217">
                  <c:v>147.16401097807227</c:v>
                </c:pt>
                <c:pt idx="218">
                  <c:v>151.66972526378657</c:v>
                </c:pt>
                <c:pt idx="219">
                  <c:v>124.31528460598483</c:v>
                </c:pt>
                <c:pt idx="220">
                  <c:v>132.87250668487229</c:v>
                </c:pt>
                <c:pt idx="221">
                  <c:v>141.42137272779075</c:v>
                </c:pt>
                <c:pt idx="222">
                  <c:v>141.91704335465531</c:v>
                </c:pt>
                <c:pt idx="223">
                  <c:v>138.92420603301082</c:v>
                </c:pt>
                <c:pt idx="224">
                  <c:v>134.29706317586798</c:v>
                </c:pt>
                <c:pt idx="225">
                  <c:v>156.15420603301081</c:v>
                </c:pt>
                <c:pt idx="226">
                  <c:v>146.27428571428572</c:v>
                </c:pt>
                <c:pt idx="227">
                  <c:v>157.41714285714286</c:v>
                </c:pt>
                <c:pt idx="228">
                  <c:v>155.26428571428573</c:v>
                </c:pt>
                <c:pt idx="229">
                  <c:v>180.13142857142861</c:v>
                </c:pt>
                <c:pt idx="230">
                  <c:v>171.95285714285717</c:v>
                </c:pt>
                <c:pt idx="231">
                  <c:v>169.30857142857144</c:v>
                </c:pt>
                <c:pt idx="232">
                  <c:v>168.05285714285714</c:v>
                </c:pt>
                <c:pt idx="233">
                  <c:v>156.06132115149623</c:v>
                </c:pt>
                <c:pt idx="234">
                  <c:v>160.26278143056385</c:v>
                </c:pt>
                <c:pt idx="235">
                  <c:v>170.99942947702061</c:v>
                </c:pt>
                <c:pt idx="236">
                  <c:v>191.23635077793494</c:v>
                </c:pt>
                <c:pt idx="237">
                  <c:v>181.10479692707449</c:v>
                </c:pt>
                <c:pt idx="238">
                  <c:v>187.37622549850309</c:v>
                </c:pt>
                <c:pt idx="239">
                  <c:v>174.68908264136022</c:v>
                </c:pt>
                <c:pt idx="240">
                  <c:v>183.64015671133319</c:v>
                </c:pt>
                <c:pt idx="241">
                  <c:v>205.98072206660444</c:v>
                </c:pt>
                <c:pt idx="242">
                  <c:v>199.04473407297266</c:v>
                </c:pt>
                <c:pt idx="243">
                  <c:v>205.89870710295287</c:v>
                </c:pt>
                <c:pt idx="244">
                  <c:v>207.84056252529339</c:v>
                </c:pt>
                <c:pt idx="245">
                  <c:v>208.82056252529341</c:v>
                </c:pt>
                <c:pt idx="246">
                  <c:v>180.94627681100769</c:v>
                </c:pt>
                <c:pt idx="247">
                  <c:v>202.19588111765736</c:v>
                </c:pt>
                <c:pt idx="248">
                  <c:v>180.8469259783121</c:v>
                </c:pt>
                <c:pt idx="249">
                  <c:v>213.5181512605042</c:v>
                </c:pt>
                <c:pt idx="250">
                  <c:v>181.28947557231021</c:v>
                </c:pt>
                <c:pt idx="251">
                  <c:v>195.74409131327997</c:v>
                </c:pt>
                <c:pt idx="252">
                  <c:v>196.71123417042284</c:v>
                </c:pt>
                <c:pt idx="253">
                  <c:v>186.38123417042286</c:v>
                </c:pt>
                <c:pt idx="254">
                  <c:v>187.13849420849422</c:v>
                </c:pt>
                <c:pt idx="255">
                  <c:v>215.01706563706566</c:v>
                </c:pt>
                <c:pt idx="256">
                  <c:v>236.87255189255188</c:v>
                </c:pt>
                <c:pt idx="257">
                  <c:v>234.285409035409</c:v>
                </c:pt>
                <c:pt idx="258">
                  <c:v>238.31550042771599</c:v>
                </c:pt>
                <c:pt idx="259">
                  <c:v>216.59264328485887</c:v>
                </c:pt>
                <c:pt idx="260">
                  <c:v>194.49407185628743</c:v>
                </c:pt>
                <c:pt idx="261">
                  <c:v>200.77642644648171</c:v>
                </c:pt>
                <c:pt idx="262">
                  <c:v>171.3164264464817</c:v>
                </c:pt>
                <c:pt idx="263">
                  <c:v>194.83728390519121</c:v>
                </c:pt>
                <c:pt idx="264">
                  <c:v>185.0158553337626</c:v>
                </c:pt>
                <c:pt idx="265">
                  <c:v>172.76135518590999</c:v>
                </c:pt>
                <c:pt idx="266">
                  <c:v>169.64037432078891</c:v>
                </c:pt>
                <c:pt idx="267">
                  <c:v>145.52323146364603</c:v>
                </c:pt>
                <c:pt idx="268">
                  <c:v>142.01512704571311</c:v>
                </c:pt>
                <c:pt idx="269">
                  <c:v>153.66049402713099</c:v>
                </c:pt>
                <c:pt idx="270">
                  <c:v>137.55458392101553</c:v>
                </c:pt>
                <c:pt idx="271">
                  <c:v>138.20458392101551</c:v>
                </c:pt>
                <c:pt idx="272">
                  <c:v>138.56434179279566</c:v>
                </c:pt>
                <c:pt idx="273">
                  <c:v>132.82116086639087</c:v>
                </c:pt>
                <c:pt idx="274">
                  <c:v>126.384018009248</c:v>
                </c:pt>
                <c:pt idx="275">
                  <c:v>114.3739319584525</c:v>
                </c:pt>
                <c:pt idx="276">
                  <c:v>127.83983445217338</c:v>
                </c:pt>
                <c:pt idx="277">
                  <c:v>135.34446474873442</c:v>
                </c:pt>
                <c:pt idx="278">
                  <c:v>122.23875046302012</c:v>
                </c:pt>
                <c:pt idx="279">
                  <c:v>113.97289701281973</c:v>
                </c:pt>
                <c:pt idx="280">
                  <c:v>117.64575415567687</c:v>
                </c:pt>
                <c:pt idx="281">
                  <c:v>99.075754155676862</c:v>
                </c:pt>
                <c:pt idx="282">
                  <c:v>100.66732656148693</c:v>
                </c:pt>
                <c:pt idx="283">
                  <c:v>79.100183704344076</c:v>
                </c:pt>
                <c:pt idx="284">
                  <c:v>91.907142857142873</c:v>
                </c:pt>
                <c:pt idx="285">
                  <c:v>89.265714285714282</c:v>
                </c:pt>
                <c:pt idx="286">
                  <c:v>95.532857142857139</c:v>
                </c:pt>
                <c:pt idx="287">
                  <c:v>89.718571428571423</c:v>
                </c:pt>
                <c:pt idx="288">
                  <c:v>87.725714285714275</c:v>
                </c:pt>
                <c:pt idx="289">
                  <c:v>76.601428571428556</c:v>
                </c:pt>
                <c:pt idx="290">
                  <c:v>82.958571428571418</c:v>
                </c:pt>
                <c:pt idx="291">
                  <c:v>76.212857142857146</c:v>
                </c:pt>
                <c:pt idx="292">
                  <c:v>69.835714285714275</c:v>
                </c:pt>
                <c:pt idx="293">
                  <c:v>59.982857142857142</c:v>
                </c:pt>
                <c:pt idx="294">
                  <c:v>57.561428571428571</c:v>
                </c:pt>
                <c:pt idx="295">
                  <c:v>54.885714285714286</c:v>
                </c:pt>
                <c:pt idx="296">
                  <c:v>41.295714285714283</c:v>
                </c:pt>
                <c:pt idx="297">
                  <c:v>41.37</c:v>
                </c:pt>
                <c:pt idx="298">
                  <c:v>49.317142857142855</c:v>
                </c:pt>
                <c:pt idx="299">
                  <c:v>39.424285714285716</c:v>
                </c:pt>
                <c:pt idx="300">
                  <c:v>34.534285714285716</c:v>
                </c:pt>
                <c:pt idx="301">
                  <c:v>37.175714285714292</c:v>
                </c:pt>
                <c:pt idx="302">
                  <c:v>30.888571428571428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53-F046-AAD6-95C91AC60779}"/>
            </c:ext>
          </c:extLst>
        </c:ser>
        <c:ser>
          <c:idx val="1"/>
          <c:order val="1"/>
          <c:tx>
            <c:v>College Data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'Daily Totals'!$E$11:$E$313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0.2857142857142857</c:v>
                </c:pt>
                <c:pt idx="15">
                  <c:v>0.2857142857142857</c:v>
                </c:pt>
                <c:pt idx="16">
                  <c:v>0.2857142857142857</c:v>
                </c:pt>
                <c:pt idx="17">
                  <c:v>0.2857142857142857</c:v>
                </c:pt>
                <c:pt idx="18">
                  <c:v>0.2857142857142857</c:v>
                </c:pt>
                <c:pt idx="19">
                  <c:v>0.2857142857142857</c:v>
                </c:pt>
                <c:pt idx="20">
                  <c:v>0.2857142857142857</c:v>
                </c:pt>
                <c:pt idx="21">
                  <c:v>0.42857142857142855</c:v>
                </c:pt>
                <c:pt idx="22">
                  <c:v>0.42857142857142855</c:v>
                </c:pt>
                <c:pt idx="23">
                  <c:v>1.1428571428571428</c:v>
                </c:pt>
                <c:pt idx="24">
                  <c:v>1.4285714285714286</c:v>
                </c:pt>
                <c:pt idx="25">
                  <c:v>1.5714285714285714</c:v>
                </c:pt>
                <c:pt idx="26">
                  <c:v>1.8571428571428572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2.5714285714285716</c:v>
                </c:pt>
                <c:pt idx="31">
                  <c:v>2.7142857142857144</c:v>
                </c:pt>
                <c:pt idx="32">
                  <c:v>3.1428571428571428</c:v>
                </c:pt>
                <c:pt idx="33">
                  <c:v>3.1428571428571428</c:v>
                </c:pt>
                <c:pt idx="34">
                  <c:v>3.5714285714285716</c:v>
                </c:pt>
                <c:pt idx="35">
                  <c:v>3.2857142857142856</c:v>
                </c:pt>
                <c:pt idx="36">
                  <c:v>2.8571428571428572</c:v>
                </c:pt>
                <c:pt idx="37">
                  <c:v>3</c:v>
                </c:pt>
                <c:pt idx="38">
                  <c:v>2.8571428571428572</c:v>
                </c:pt>
                <c:pt idx="39">
                  <c:v>3.2857142857142856</c:v>
                </c:pt>
                <c:pt idx="40">
                  <c:v>3</c:v>
                </c:pt>
                <c:pt idx="41">
                  <c:v>2.8571428571428572</c:v>
                </c:pt>
                <c:pt idx="42">
                  <c:v>3</c:v>
                </c:pt>
                <c:pt idx="43">
                  <c:v>2.7142857142857144</c:v>
                </c:pt>
                <c:pt idx="44">
                  <c:v>2.2857142857142856</c:v>
                </c:pt>
                <c:pt idx="45">
                  <c:v>2.4285714285714284</c:v>
                </c:pt>
                <c:pt idx="46">
                  <c:v>3.4285714285714284</c:v>
                </c:pt>
                <c:pt idx="47">
                  <c:v>3.7142857142857144</c:v>
                </c:pt>
                <c:pt idx="48">
                  <c:v>3.2857142857142856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3.7142857142857144</c:v>
                </c:pt>
                <c:pt idx="53">
                  <c:v>2</c:v>
                </c:pt>
                <c:pt idx="54">
                  <c:v>2</c:v>
                </c:pt>
                <c:pt idx="55">
                  <c:v>2.4285714285714284</c:v>
                </c:pt>
                <c:pt idx="56">
                  <c:v>2.5714285714285716</c:v>
                </c:pt>
                <c:pt idx="57">
                  <c:v>2.4285714285714284</c:v>
                </c:pt>
                <c:pt idx="58">
                  <c:v>3.2857142857142856</c:v>
                </c:pt>
                <c:pt idx="59">
                  <c:v>2.4285714285714284</c:v>
                </c:pt>
                <c:pt idx="60">
                  <c:v>2.4285714285714284</c:v>
                </c:pt>
                <c:pt idx="61">
                  <c:v>2.1428571428571428</c:v>
                </c:pt>
                <c:pt idx="62">
                  <c:v>2.4285714285714284</c:v>
                </c:pt>
                <c:pt idx="63">
                  <c:v>3</c:v>
                </c:pt>
                <c:pt idx="64">
                  <c:v>3.4285714285714284</c:v>
                </c:pt>
                <c:pt idx="65">
                  <c:v>2.5714285714285716</c:v>
                </c:pt>
                <c:pt idx="66">
                  <c:v>2.4285714285714284</c:v>
                </c:pt>
                <c:pt idx="67">
                  <c:v>2.5714285714285716</c:v>
                </c:pt>
                <c:pt idx="68">
                  <c:v>5.5714285714285712</c:v>
                </c:pt>
                <c:pt idx="69">
                  <c:v>5.1428571428571432</c:v>
                </c:pt>
                <c:pt idx="70">
                  <c:v>4.4285714285714288</c:v>
                </c:pt>
                <c:pt idx="71">
                  <c:v>7.4285714285714288</c:v>
                </c:pt>
                <c:pt idx="72">
                  <c:v>7.4285714285714288</c:v>
                </c:pt>
                <c:pt idx="73">
                  <c:v>7.4285714285714288</c:v>
                </c:pt>
                <c:pt idx="74">
                  <c:v>7.5714285714285712</c:v>
                </c:pt>
                <c:pt idx="75">
                  <c:v>6</c:v>
                </c:pt>
                <c:pt idx="76">
                  <c:v>6.4285714285714288</c:v>
                </c:pt>
                <c:pt idx="77">
                  <c:v>7.1428571428571432</c:v>
                </c:pt>
                <c:pt idx="78">
                  <c:v>3.8571428571428572</c:v>
                </c:pt>
                <c:pt idx="79">
                  <c:v>3.8571428571428572</c:v>
                </c:pt>
                <c:pt idx="80">
                  <c:v>3.7142857142857144</c:v>
                </c:pt>
                <c:pt idx="81">
                  <c:v>3.4285714285714284</c:v>
                </c:pt>
                <c:pt idx="82">
                  <c:v>2.4285714285714284</c:v>
                </c:pt>
                <c:pt idx="83">
                  <c:v>2.1428571428571428</c:v>
                </c:pt>
                <c:pt idx="84">
                  <c:v>1.8571428571428572</c:v>
                </c:pt>
                <c:pt idx="85">
                  <c:v>2.1428571428571428</c:v>
                </c:pt>
                <c:pt idx="86">
                  <c:v>2.5714285714285716</c:v>
                </c:pt>
                <c:pt idx="87">
                  <c:v>2.5714285714285716</c:v>
                </c:pt>
                <c:pt idx="88">
                  <c:v>3.8571428571428572</c:v>
                </c:pt>
                <c:pt idx="89">
                  <c:v>5</c:v>
                </c:pt>
                <c:pt idx="90">
                  <c:v>7</c:v>
                </c:pt>
                <c:pt idx="91">
                  <c:v>7.8571428571428568</c:v>
                </c:pt>
                <c:pt idx="92">
                  <c:v>7.4285714285714288</c:v>
                </c:pt>
                <c:pt idx="93">
                  <c:v>7.4285714285714288</c:v>
                </c:pt>
                <c:pt idx="94">
                  <c:v>8.8571428571428577</c:v>
                </c:pt>
                <c:pt idx="95">
                  <c:v>8.7142857142857135</c:v>
                </c:pt>
                <c:pt idx="96">
                  <c:v>7.8571428571428568</c:v>
                </c:pt>
                <c:pt idx="97">
                  <c:v>6.5714285714285712</c:v>
                </c:pt>
                <c:pt idx="98">
                  <c:v>6.1428571428571432</c:v>
                </c:pt>
                <c:pt idx="99">
                  <c:v>6.4285714285714288</c:v>
                </c:pt>
                <c:pt idx="100">
                  <c:v>6.1428571428571432</c:v>
                </c:pt>
                <c:pt idx="101">
                  <c:v>5.7142857142857144</c:v>
                </c:pt>
                <c:pt idx="102">
                  <c:v>5.4285714285714288</c:v>
                </c:pt>
                <c:pt idx="103">
                  <c:v>6.5714285714285712</c:v>
                </c:pt>
                <c:pt idx="104">
                  <c:v>6.8571428571428568</c:v>
                </c:pt>
                <c:pt idx="105">
                  <c:v>9.1428571428571423</c:v>
                </c:pt>
                <c:pt idx="106">
                  <c:v>10.857142857142858</c:v>
                </c:pt>
                <c:pt idx="107">
                  <c:v>12.571428571428571</c:v>
                </c:pt>
                <c:pt idx="108">
                  <c:v>15.571428571428571</c:v>
                </c:pt>
                <c:pt idx="109">
                  <c:v>20.142857142857142</c:v>
                </c:pt>
                <c:pt idx="110">
                  <c:v>20.571428571428573</c:v>
                </c:pt>
                <c:pt idx="111">
                  <c:v>21.571428571428573</c:v>
                </c:pt>
                <c:pt idx="112">
                  <c:v>20.857142857142858</c:v>
                </c:pt>
                <c:pt idx="113">
                  <c:v>19.571428571428573</c:v>
                </c:pt>
                <c:pt idx="114">
                  <c:v>19.571428571428573</c:v>
                </c:pt>
                <c:pt idx="115">
                  <c:v>16.428571428571427</c:v>
                </c:pt>
                <c:pt idx="116">
                  <c:v>11.142857142857142</c:v>
                </c:pt>
                <c:pt idx="117">
                  <c:v>9.8571428571428577</c:v>
                </c:pt>
                <c:pt idx="118">
                  <c:v>9</c:v>
                </c:pt>
                <c:pt idx="119">
                  <c:v>6.5714285714285712</c:v>
                </c:pt>
                <c:pt idx="120">
                  <c:v>6</c:v>
                </c:pt>
                <c:pt idx="121">
                  <c:v>4.4285714285714288</c:v>
                </c:pt>
                <c:pt idx="122">
                  <c:v>4.1428571428571432</c:v>
                </c:pt>
                <c:pt idx="123">
                  <c:v>5.7142857142857144</c:v>
                </c:pt>
                <c:pt idx="124">
                  <c:v>5.8571428571428568</c:v>
                </c:pt>
                <c:pt idx="125">
                  <c:v>5.4285714285714288</c:v>
                </c:pt>
                <c:pt idx="126">
                  <c:v>6.4285714285714288</c:v>
                </c:pt>
                <c:pt idx="127">
                  <c:v>6.5714285714285712</c:v>
                </c:pt>
                <c:pt idx="128">
                  <c:v>6.4285714285714288</c:v>
                </c:pt>
                <c:pt idx="129">
                  <c:v>6.1428571428571432</c:v>
                </c:pt>
                <c:pt idx="130">
                  <c:v>5.7142857142857144</c:v>
                </c:pt>
                <c:pt idx="131">
                  <c:v>6.1428571428571432</c:v>
                </c:pt>
                <c:pt idx="132">
                  <c:v>5.7142857142857144</c:v>
                </c:pt>
                <c:pt idx="133">
                  <c:v>5.8571428571428568</c:v>
                </c:pt>
                <c:pt idx="134">
                  <c:v>5.7142857142857144</c:v>
                </c:pt>
                <c:pt idx="135">
                  <c:v>6.4285714285714288</c:v>
                </c:pt>
                <c:pt idx="136">
                  <c:v>6.2857142857142856</c:v>
                </c:pt>
                <c:pt idx="137">
                  <c:v>5.5714285714285712</c:v>
                </c:pt>
                <c:pt idx="138">
                  <c:v>6.1428571428571432</c:v>
                </c:pt>
                <c:pt idx="139">
                  <c:v>5.7142857142857144</c:v>
                </c:pt>
                <c:pt idx="140">
                  <c:v>4.5714285714285712</c:v>
                </c:pt>
                <c:pt idx="141">
                  <c:v>4.8571428571428568</c:v>
                </c:pt>
                <c:pt idx="142">
                  <c:v>4</c:v>
                </c:pt>
                <c:pt idx="143">
                  <c:v>4</c:v>
                </c:pt>
                <c:pt idx="144">
                  <c:v>4.7142857142857144</c:v>
                </c:pt>
                <c:pt idx="145">
                  <c:v>2.7142857142857144</c:v>
                </c:pt>
                <c:pt idx="146">
                  <c:v>2.4285714285714284</c:v>
                </c:pt>
                <c:pt idx="147">
                  <c:v>2.7142857142857144</c:v>
                </c:pt>
                <c:pt idx="148">
                  <c:v>2.2857142857142856</c:v>
                </c:pt>
                <c:pt idx="149">
                  <c:v>3.1428571428571428</c:v>
                </c:pt>
                <c:pt idx="150">
                  <c:v>3.5714285714285716</c:v>
                </c:pt>
                <c:pt idx="151">
                  <c:v>3.5714285714285716</c:v>
                </c:pt>
                <c:pt idx="152">
                  <c:v>4.4285714285714288</c:v>
                </c:pt>
                <c:pt idx="153">
                  <c:v>4.8571428571428568</c:v>
                </c:pt>
                <c:pt idx="154">
                  <c:v>5.1428571428571432</c:v>
                </c:pt>
                <c:pt idx="155">
                  <c:v>5.2857142857142856</c:v>
                </c:pt>
                <c:pt idx="156">
                  <c:v>6</c:v>
                </c:pt>
                <c:pt idx="157">
                  <c:v>5.7142857142857144</c:v>
                </c:pt>
                <c:pt idx="158">
                  <c:v>7.1428571428571432</c:v>
                </c:pt>
                <c:pt idx="159">
                  <c:v>8.2857142857142865</c:v>
                </c:pt>
                <c:pt idx="160">
                  <c:v>8.4285714285714288</c:v>
                </c:pt>
                <c:pt idx="161">
                  <c:v>9.4285714285714288</c:v>
                </c:pt>
                <c:pt idx="162">
                  <c:v>10</c:v>
                </c:pt>
                <c:pt idx="163">
                  <c:v>8.8571428571428577</c:v>
                </c:pt>
                <c:pt idx="164">
                  <c:v>10</c:v>
                </c:pt>
                <c:pt idx="165">
                  <c:v>8.5714285714285712</c:v>
                </c:pt>
                <c:pt idx="166">
                  <c:v>7.7142857142857144</c:v>
                </c:pt>
                <c:pt idx="167">
                  <c:v>9.1428571428571423</c:v>
                </c:pt>
                <c:pt idx="168">
                  <c:v>8.2857142857142865</c:v>
                </c:pt>
                <c:pt idx="169">
                  <c:v>8.5714285714285712</c:v>
                </c:pt>
                <c:pt idx="170">
                  <c:v>9.1428571428571423</c:v>
                </c:pt>
                <c:pt idx="171">
                  <c:v>8.4285714285714288</c:v>
                </c:pt>
                <c:pt idx="172">
                  <c:v>8</c:v>
                </c:pt>
                <c:pt idx="173">
                  <c:v>9.7142857142857135</c:v>
                </c:pt>
                <c:pt idx="174">
                  <c:v>8.5714285714285712</c:v>
                </c:pt>
                <c:pt idx="175">
                  <c:v>9</c:v>
                </c:pt>
                <c:pt idx="176">
                  <c:v>8.7142857142857135</c:v>
                </c:pt>
                <c:pt idx="177">
                  <c:v>7.8571428571428568</c:v>
                </c:pt>
                <c:pt idx="178">
                  <c:v>8.8571428571428577</c:v>
                </c:pt>
                <c:pt idx="179">
                  <c:v>11.285714285714286</c:v>
                </c:pt>
                <c:pt idx="180">
                  <c:v>10.428571428571429</c:v>
                </c:pt>
                <c:pt idx="181">
                  <c:v>10.857142857142858</c:v>
                </c:pt>
                <c:pt idx="182">
                  <c:v>12.857142857142858</c:v>
                </c:pt>
                <c:pt idx="183">
                  <c:v>14.571428571428571</c:v>
                </c:pt>
                <c:pt idx="184">
                  <c:v>15.571428571428571</c:v>
                </c:pt>
                <c:pt idx="185">
                  <c:v>15.285714285714286</c:v>
                </c:pt>
                <c:pt idx="186">
                  <c:v>13.428571428571429</c:v>
                </c:pt>
                <c:pt idx="187">
                  <c:v>12.571428571428571</c:v>
                </c:pt>
                <c:pt idx="188">
                  <c:v>13.142857142857142</c:v>
                </c:pt>
                <c:pt idx="189">
                  <c:v>12</c:v>
                </c:pt>
                <c:pt idx="190">
                  <c:v>10.714285714285714</c:v>
                </c:pt>
                <c:pt idx="191">
                  <c:v>10</c:v>
                </c:pt>
                <c:pt idx="192">
                  <c:v>9.7142857142857135</c:v>
                </c:pt>
                <c:pt idx="193">
                  <c:v>10</c:v>
                </c:pt>
                <c:pt idx="194">
                  <c:v>9</c:v>
                </c:pt>
                <c:pt idx="195">
                  <c:v>7.8571428571428568</c:v>
                </c:pt>
                <c:pt idx="196">
                  <c:v>7.5714285714285712</c:v>
                </c:pt>
                <c:pt idx="197">
                  <c:v>6.5714285714285712</c:v>
                </c:pt>
                <c:pt idx="198">
                  <c:v>7</c:v>
                </c:pt>
                <c:pt idx="199">
                  <c:v>6.8571428571428568</c:v>
                </c:pt>
                <c:pt idx="200">
                  <c:v>6.1428571428571432</c:v>
                </c:pt>
                <c:pt idx="201">
                  <c:v>7.4285714285714288</c:v>
                </c:pt>
                <c:pt idx="202">
                  <c:v>8</c:v>
                </c:pt>
                <c:pt idx="203">
                  <c:v>7.4285714285714288</c:v>
                </c:pt>
                <c:pt idx="204">
                  <c:v>8</c:v>
                </c:pt>
                <c:pt idx="205">
                  <c:v>8</c:v>
                </c:pt>
                <c:pt idx="206">
                  <c:v>9.7142857142857135</c:v>
                </c:pt>
                <c:pt idx="207">
                  <c:v>10</c:v>
                </c:pt>
                <c:pt idx="208">
                  <c:v>10.857142857142858</c:v>
                </c:pt>
                <c:pt idx="209">
                  <c:v>9.8571428571428577</c:v>
                </c:pt>
                <c:pt idx="210">
                  <c:v>10.428571428571429</c:v>
                </c:pt>
                <c:pt idx="211">
                  <c:v>9.8571428571428577</c:v>
                </c:pt>
                <c:pt idx="212">
                  <c:v>9.8571428571428577</c:v>
                </c:pt>
                <c:pt idx="213">
                  <c:v>8.2857142857142865</c:v>
                </c:pt>
                <c:pt idx="214">
                  <c:v>7.7142857142857144</c:v>
                </c:pt>
                <c:pt idx="215">
                  <c:v>7.1428571428571432</c:v>
                </c:pt>
                <c:pt idx="216">
                  <c:v>8</c:v>
                </c:pt>
                <c:pt idx="217">
                  <c:v>7</c:v>
                </c:pt>
                <c:pt idx="218">
                  <c:v>7.7142857142857144</c:v>
                </c:pt>
                <c:pt idx="219">
                  <c:v>7</c:v>
                </c:pt>
                <c:pt idx="220">
                  <c:v>6.7142857142857144</c:v>
                </c:pt>
                <c:pt idx="221">
                  <c:v>6.5714285714285712</c:v>
                </c:pt>
                <c:pt idx="222">
                  <c:v>6.7142857142857144</c:v>
                </c:pt>
                <c:pt idx="223">
                  <c:v>6.2857142857142856</c:v>
                </c:pt>
                <c:pt idx="224">
                  <c:v>6.7142857142857144</c:v>
                </c:pt>
                <c:pt idx="225">
                  <c:v>6</c:v>
                </c:pt>
                <c:pt idx="226">
                  <c:v>6.1428571428571432</c:v>
                </c:pt>
                <c:pt idx="227">
                  <c:v>6</c:v>
                </c:pt>
                <c:pt idx="228">
                  <c:v>6.5714285714285712</c:v>
                </c:pt>
                <c:pt idx="229">
                  <c:v>6.4285714285714288</c:v>
                </c:pt>
                <c:pt idx="230">
                  <c:v>8.2857142857142865</c:v>
                </c:pt>
                <c:pt idx="231">
                  <c:v>8.2857142857142865</c:v>
                </c:pt>
                <c:pt idx="232">
                  <c:v>8.7142857142857135</c:v>
                </c:pt>
                <c:pt idx="233">
                  <c:v>10.571428571428571</c:v>
                </c:pt>
                <c:pt idx="234">
                  <c:v>11.571428571428571</c:v>
                </c:pt>
                <c:pt idx="235">
                  <c:v>12</c:v>
                </c:pt>
                <c:pt idx="236">
                  <c:v>12</c:v>
                </c:pt>
                <c:pt idx="237">
                  <c:v>12.571428571428571</c:v>
                </c:pt>
                <c:pt idx="238">
                  <c:v>13.285714285714286</c:v>
                </c:pt>
                <c:pt idx="239">
                  <c:v>13.285714285714286</c:v>
                </c:pt>
                <c:pt idx="240">
                  <c:v>12</c:v>
                </c:pt>
                <c:pt idx="241">
                  <c:v>12.428571428571429</c:v>
                </c:pt>
                <c:pt idx="242">
                  <c:v>13.857142857142858</c:v>
                </c:pt>
                <c:pt idx="243">
                  <c:v>15.571428571428571</c:v>
                </c:pt>
                <c:pt idx="244">
                  <c:v>13.571428571428571</c:v>
                </c:pt>
                <c:pt idx="245">
                  <c:v>15.142857142857142</c:v>
                </c:pt>
                <c:pt idx="246">
                  <c:v>15.142857142857142</c:v>
                </c:pt>
                <c:pt idx="247">
                  <c:v>17.571428571428573</c:v>
                </c:pt>
                <c:pt idx="248">
                  <c:v>22.428571428571427</c:v>
                </c:pt>
                <c:pt idx="249">
                  <c:v>20.571428571428573</c:v>
                </c:pt>
                <c:pt idx="250">
                  <c:v>21.714285714285715</c:v>
                </c:pt>
                <c:pt idx="251">
                  <c:v>21.714285714285715</c:v>
                </c:pt>
                <c:pt idx="252">
                  <c:v>20.857142857142858</c:v>
                </c:pt>
                <c:pt idx="253">
                  <c:v>21.142857142857142</c:v>
                </c:pt>
                <c:pt idx="254">
                  <c:v>19</c:v>
                </c:pt>
                <c:pt idx="255">
                  <c:v>13.571428571428571</c:v>
                </c:pt>
                <c:pt idx="256">
                  <c:v>14.285714285714286</c:v>
                </c:pt>
                <c:pt idx="257">
                  <c:v>10.571428571428571</c:v>
                </c:pt>
                <c:pt idx="258">
                  <c:v>9.7142857142857135</c:v>
                </c:pt>
                <c:pt idx="259">
                  <c:v>7.8571428571428568</c:v>
                </c:pt>
                <c:pt idx="260">
                  <c:v>7</c:v>
                </c:pt>
                <c:pt idx="261">
                  <c:v>7.8571428571428568</c:v>
                </c:pt>
                <c:pt idx="262">
                  <c:v>6.8571428571428568</c:v>
                </c:pt>
                <c:pt idx="263">
                  <c:v>4.8571428571428568</c:v>
                </c:pt>
                <c:pt idx="264">
                  <c:v>4.4285714285714288</c:v>
                </c:pt>
                <c:pt idx="265">
                  <c:v>5.4285714285714288</c:v>
                </c:pt>
                <c:pt idx="266">
                  <c:v>5.2857142857142856</c:v>
                </c:pt>
                <c:pt idx="267">
                  <c:v>5.5714285714285712</c:v>
                </c:pt>
                <c:pt idx="268">
                  <c:v>3.5714285714285716</c:v>
                </c:pt>
                <c:pt idx="269">
                  <c:v>3.7142857142857144</c:v>
                </c:pt>
                <c:pt idx="270">
                  <c:v>3.8571428571428572</c:v>
                </c:pt>
                <c:pt idx="271">
                  <c:v>3.5714285714285716</c:v>
                </c:pt>
                <c:pt idx="272">
                  <c:v>4.5714285714285712</c:v>
                </c:pt>
                <c:pt idx="273">
                  <c:v>4.7142857142857144</c:v>
                </c:pt>
                <c:pt idx="274">
                  <c:v>4.4285714285714288</c:v>
                </c:pt>
                <c:pt idx="275">
                  <c:v>4.7142857142857144</c:v>
                </c:pt>
                <c:pt idx="276">
                  <c:v>4.2857142857142856</c:v>
                </c:pt>
                <c:pt idx="277">
                  <c:v>4.2857142857142856</c:v>
                </c:pt>
                <c:pt idx="278">
                  <c:v>4.5714285714285712</c:v>
                </c:pt>
                <c:pt idx="279">
                  <c:v>3.8571428571428572</c:v>
                </c:pt>
                <c:pt idx="280">
                  <c:v>4.1428571428571432</c:v>
                </c:pt>
                <c:pt idx="281">
                  <c:v>4.4285714285714288</c:v>
                </c:pt>
                <c:pt idx="282">
                  <c:v>4.5714285714285712</c:v>
                </c:pt>
                <c:pt idx="283">
                  <c:v>4.7142857142857144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0.2857142857142857</c:v>
                </c:pt>
                <c:pt idx="293">
                  <c:v>0.14285714285714285</c:v>
                </c:pt>
                <c:pt idx="294">
                  <c:v>0.2857142857142857</c:v>
                </c:pt>
                <c:pt idx="295">
                  <c:v>0.42857142857142855</c:v>
                </c:pt>
                <c:pt idx="296">
                  <c:v>0.42857142857142855</c:v>
                </c:pt>
                <c:pt idx="297">
                  <c:v>0.2857142857142857</c:v>
                </c:pt>
                <c:pt idx="298">
                  <c:v>0.2857142857142857</c:v>
                </c:pt>
                <c:pt idx="299">
                  <c:v>0.2857142857142857</c:v>
                </c:pt>
                <c:pt idx="300">
                  <c:v>0.2857142857142857</c:v>
                </c:pt>
                <c:pt idx="301">
                  <c:v>0.14285714285714285</c:v>
                </c:pt>
                <c:pt idx="3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53-F046-AAD6-95C91AC60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470367"/>
        <c:axId val="1446481583"/>
      </c:lineChart>
      <c:catAx>
        <c:axId val="144647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481583"/>
        <c:crosses val="autoZero"/>
        <c:auto val="1"/>
        <c:lblAlgn val="ctr"/>
        <c:lblOffset val="100"/>
        <c:noMultiLvlLbl val="0"/>
      </c:catAx>
      <c:valAx>
        <c:axId val="144648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47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 Day</a:t>
            </a:r>
            <a:r>
              <a:rPr lang="en-US" baseline="0"/>
              <a:t>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Bates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Bates!$B$28:$B$309</c:f>
              <c:numCache>
                <c:formatCode>General</c:formatCode>
                <c:ptCount val="282"/>
                <c:pt idx="0">
                  <c:v>219</c:v>
                </c:pt>
                <c:pt idx="1">
                  <c:v>220</c:v>
                </c:pt>
                <c:pt idx="2">
                  <c:v>221</c:v>
                </c:pt>
                <c:pt idx="3">
                  <c:v>222</c:v>
                </c:pt>
                <c:pt idx="4">
                  <c:v>223</c:v>
                </c:pt>
                <c:pt idx="5">
                  <c:v>224</c:v>
                </c:pt>
                <c:pt idx="6">
                  <c:v>225</c:v>
                </c:pt>
                <c:pt idx="7">
                  <c:v>226</c:v>
                </c:pt>
                <c:pt idx="8">
                  <c:v>227</c:v>
                </c:pt>
                <c:pt idx="9">
                  <c:v>228</c:v>
                </c:pt>
                <c:pt idx="10">
                  <c:v>229</c:v>
                </c:pt>
                <c:pt idx="11">
                  <c:v>230</c:v>
                </c:pt>
                <c:pt idx="12">
                  <c:v>231</c:v>
                </c:pt>
                <c:pt idx="13">
                  <c:v>232</c:v>
                </c:pt>
                <c:pt idx="14">
                  <c:v>233</c:v>
                </c:pt>
                <c:pt idx="15">
                  <c:v>234</c:v>
                </c:pt>
                <c:pt idx="16">
                  <c:v>235</c:v>
                </c:pt>
                <c:pt idx="17">
                  <c:v>236</c:v>
                </c:pt>
                <c:pt idx="18">
                  <c:v>237</c:v>
                </c:pt>
                <c:pt idx="19">
                  <c:v>238</c:v>
                </c:pt>
                <c:pt idx="20">
                  <c:v>239</c:v>
                </c:pt>
                <c:pt idx="21">
                  <c:v>240</c:v>
                </c:pt>
                <c:pt idx="22">
                  <c:v>241</c:v>
                </c:pt>
                <c:pt idx="23">
                  <c:v>242</c:v>
                </c:pt>
                <c:pt idx="24">
                  <c:v>243</c:v>
                </c:pt>
                <c:pt idx="25">
                  <c:v>244</c:v>
                </c:pt>
                <c:pt idx="26">
                  <c:v>245</c:v>
                </c:pt>
                <c:pt idx="27">
                  <c:v>246</c:v>
                </c:pt>
                <c:pt idx="28">
                  <c:v>247</c:v>
                </c:pt>
                <c:pt idx="29">
                  <c:v>248</c:v>
                </c:pt>
                <c:pt idx="30">
                  <c:v>249</c:v>
                </c:pt>
                <c:pt idx="31">
                  <c:v>250</c:v>
                </c:pt>
                <c:pt idx="32">
                  <c:v>251</c:v>
                </c:pt>
                <c:pt idx="33">
                  <c:v>252</c:v>
                </c:pt>
                <c:pt idx="34">
                  <c:v>253</c:v>
                </c:pt>
                <c:pt idx="35">
                  <c:v>254</c:v>
                </c:pt>
                <c:pt idx="36">
                  <c:v>255</c:v>
                </c:pt>
                <c:pt idx="37">
                  <c:v>256</c:v>
                </c:pt>
                <c:pt idx="38">
                  <c:v>257</c:v>
                </c:pt>
                <c:pt idx="39">
                  <c:v>258</c:v>
                </c:pt>
                <c:pt idx="40">
                  <c:v>259</c:v>
                </c:pt>
                <c:pt idx="41">
                  <c:v>260</c:v>
                </c:pt>
                <c:pt idx="42">
                  <c:v>261</c:v>
                </c:pt>
                <c:pt idx="43">
                  <c:v>262</c:v>
                </c:pt>
                <c:pt idx="44">
                  <c:v>263</c:v>
                </c:pt>
                <c:pt idx="45">
                  <c:v>264</c:v>
                </c:pt>
                <c:pt idx="46">
                  <c:v>265</c:v>
                </c:pt>
                <c:pt idx="47">
                  <c:v>266</c:v>
                </c:pt>
                <c:pt idx="48">
                  <c:v>267</c:v>
                </c:pt>
                <c:pt idx="49">
                  <c:v>268</c:v>
                </c:pt>
                <c:pt idx="50">
                  <c:v>269</c:v>
                </c:pt>
                <c:pt idx="51">
                  <c:v>270</c:v>
                </c:pt>
                <c:pt idx="52">
                  <c:v>271</c:v>
                </c:pt>
                <c:pt idx="53">
                  <c:v>272</c:v>
                </c:pt>
                <c:pt idx="54">
                  <c:v>273</c:v>
                </c:pt>
                <c:pt idx="55">
                  <c:v>274</c:v>
                </c:pt>
                <c:pt idx="56">
                  <c:v>275</c:v>
                </c:pt>
                <c:pt idx="57">
                  <c:v>276</c:v>
                </c:pt>
                <c:pt idx="58">
                  <c:v>277</c:v>
                </c:pt>
                <c:pt idx="59">
                  <c:v>278</c:v>
                </c:pt>
                <c:pt idx="60">
                  <c:v>279</c:v>
                </c:pt>
                <c:pt idx="61">
                  <c:v>280</c:v>
                </c:pt>
                <c:pt idx="62">
                  <c:v>281</c:v>
                </c:pt>
                <c:pt idx="63">
                  <c:v>282</c:v>
                </c:pt>
                <c:pt idx="64">
                  <c:v>283</c:v>
                </c:pt>
                <c:pt idx="65">
                  <c:v>284</c:v>
                </c:pt>
                <c:pt idx="66">
                  <c:v>285</c:v>
                </c:pt>
                <c:pt idx="67">
                  <c:v>286</c:v>
                </c:pt>
                <c:pt idx="68">
                  <c:v>287</c:v>
                </c:pt>
                <c:pt idx="69">
                  <c:v>288</c:v>
                </c:pt>
                <c:pt idx="70">
                  <c:v>289</c:v>
                </c:pt>
                <c:pt idx="71">
                  <c:v>290</c:v>
                </c:pt>
                <c:pt idx="72">
                  <c:v>291</c:v>
                </c:pt>
                <c:pt idx="73">
                  <c:v>292</c:v>
                </c:pt>
                <c:pt idx="74">
                  <c:v>293</c:v>
                </c:pt>
                <c:pt idx="75">
                  <c:v>294</c:v>
                </c:pt>
                <c:pt idx="76">
                  <c:v>295</c:v>
                </c:pt>
                <c:pt idx="77">
                  <c:v>296</c:v>
                </c:pt>
                <c:pt idx="78">
                  <c:v>297</c:v>
                </c:pt>
                <c:pt idx="79">
                  <c:v>298</c:v>
                </c:pt>
                <c:pt idx="80">
                  <c:v>299</c:v>
                </c:pt>
                <c:pt idx="81">
                  <c:v>300</c:v>
                </c:pt>
                <c:pt idx="82">
                  <c:v>301</c:v>
                </c:pt>
                <c:pt idx="83">
                  <c:v>302</c:v>
                </c:pt>
                <c:pt idx="84">
                  <c:v>303</c:v>
                </c:pt>
                <c:pt idx="85">
                  <c:v>304</c:v>
                </c:pt>
                <c:pt idx="86">
                  <c:v>305</c:v>
                </c:pt>
                <c:pt idx="87">
                  <c:v>306</c:v>
                </c:pt>
                <c:pt idx="88">
                  <c:v>307</c:v>
                </c:pt>
                <c:pt idx="89">
                  <c:v>308</c:v>
                </c:pt>
                <c:pt idx="90">
                  <c:v>309</c:v>
                </c:pt>
                <c:pt idx="91">
                  <c:v>310</c:v>
                </c:pt>
                <c:pt idx="92">
                  <c:v>311</c:v>
                </c:pt>
                <c:pt idx="93">
                  <c:v>312</c:v>
                </c:pt>
                <c:pt idx="94">
                  <c:v>313</c:v>
                </c:pt>
                <c:pt idx="95">
                  <c:v>314</c:v>
                </c:pt>
                <c:pt idx="96">
                  <c:v>315</c:v>
                </c:pt>
                <c:pt idx="97">
                  <c:v>316</c:v>
                </c:pt>
                <c:pt idx="98">
                  <c:v>317</c:v>
                </c:pt>
                <c:pt idx="99">
                  <c:v>318</c:v>
                </c:pt>
                <c:pt idx="100">
                  <c:v>319</c:v>
                </c:pt>
                <c:pt idx="101">
                  <c:v>320</c:v>
                </c:pt>
                <c:pt idx="102">
                  <c:v>321</c:v>
                </c:pt>
                <c:pt idx="103">
                  <c:v>322</c:v>
                </c:pt>
                <c:pt idx="104">
                  <c:v>323</c:v>
                </c:pt>
                <c:pt idx="105">
                  <c:v>324</c:v>
                </c:pt>
                <c:pt idx="106">
                  <c:v>325</c:v>
                </c:pt>
                <c:pt idx="107">
                  <c:v>326</c:v>
                </c:pt>
                <c:pt idx="108">
                  <c:v>327</c:v>
                </c:pt>
                <c:pt idx="109">
                  <c:v>328</c:v>
                </c:pt>
                <c:pt idx="110">
                  <c:v>329</c:v>
                </c:pt>
                <c:pt idx="111">
                  <c:v>330</c:v>
                </c:pt>
                <c:pt idx="112">
                  <c:v>331</c:v>
                </c:pt>
                <c:pt idx="113">
                  <c:v>332</c:v>
                </c:pt>
                <c:pt idx="114">
                  <c:v>333</c:v>
                </c:pt>
                <c:pt idx="115">
                  <c:v>334</c:v>
                </c:pt>
                <c:pt idx="116">
                  <c:v>335</c:v>
                </c:pt>
                <c:pt idx="117">
                  <c:v>336</c:v>
                </c:pt>
                <c:pt idx="118">
                  <c:v>337</c:v>
                </c:pt>
                <c:pt idx="119">
                  <c:v>338</c:v>
                </c:pt>
                <c:pt idx="120">
                  <c:v>339</c:v>
                </c:pt>
                <c:pt idx="121">
                  <c:v>340</c:v>
                </c:pt>
                <c:pt idx="122">
                  <c:v>341</c:v>
                </c:pt>
                <c:pt idx="123">
                  <c:v>342</c:v>
                </c:pt>
                <c:pt idx="124">
                  <c:v>343</c:v>
                </c:pt>
                <c:pt idx="125">
                  <c:v>344</c:v>
                </c:pt>
                <c:pt idx="126">
                  <c:v>345</c:v>
                </c:pt>
                <c:pt idx="127">
                  <c:v>346</c:v>
                </c:pt>
                <c:pt idx="128">
                  <c:v>347</c:v>
                </c:pt>
                <c:pt idx="129">
                  <c:v>348</c:v>
                </c:pt>
                <c:pt idx="130">
                  <c:v>349</c:v>
                </c:pt>
                <c:pt idx="131">
                  <c:v>350</c:v>
                </c:pt>
                <c:pt idx="132">
                  <c:v>351</c:v>
                </c:pt>
                <c:pt idx="133">
                  <c:v>352</c:v>
                </c:pt>
                <c:pt idx="134">
                  <c:v>353</c:v>
                </c:pt>
                <c:pt idx="135">
                  <c:v>354</c:v>
                </c:pt>
                <c:pt idx="136">
                  <c:v>355</c:v>
                </c:pt>
                <c:pt idx="137">
                  <c:v>356</c:v>
                </c:pt>
                <c:pt idx="138">
                  <c:v>357</c:v>
                </c:pt>
                <c:pt idx="139">
                  <c:v>358</c:v>
                </c:pt>
                <c:pt idx="140">
                  <c:v>359</c:v>
                </c:pt>
                <c:pt idx="141">
                  <c:v>360</c:v>
                </c:pt>
                <c:pt idx="142">
                  <c:v>361</c:v>
                </c:pt>
                <c:pt idx="143">
                  <c:v>362</c:v>
                </c:pt>
                <c:pt idx="144">
                  <c:v>363</c:v>
                </c:pt>
                <c:pt idx="145">
                  <c:v>364</c:v>
                </c:pt>
                <c:pt idx="146">
                  <c:v>365</c:v>
                </c:pt>
                <c:pt idx="147">
                  <c:v>366</c:v>
                </c:pt>
                <c:pt idx="148">
                  <c:v>367</c:v>
                </c:pt>
                <c:pt idx="149">
                  <c:v>368</c:v>
                </c:pt>
                <c:pt idx="150">
                  <c:v>369</c:v>
                </c:pt>
                <c:pt idx="151">
                  <c:v>370</c:v>
                </c:pt>
                <c:pt idx="152">
                  <c:v>371</c:v>
                </c:pt>
                <c:pt idx="153">
                  <c:v>372</c:v>
                </c:pt>
                <c:pt idx="154">
                  <c:v>373</c:v>
                </c:pt>
                <c:pt idx="155">
                  <c:v>374</c:v>
                </c:pt>
                <c:pt idx="156">
                  <c:v>375</c:v>
                </c:pt>
                <c:pt idx="157">
                  <c:v>376</c:v>
                </c:pt>
                <c:pt idx="158">
                  <c:v>377</c:v>
                </c:pt>
                <c:pt idx="159">
                  <c:v>378</c:v>
                </c:pt>
                <c:pt idx="160">
                  <c:v>379</c:v>
                </c:pt>
                <c:pt idx="161">
                  <c:v>380</c:v>
                </c:pt>
                <c:pt idx="162">
                  <c:v>381</c:v>
                </c:pt>
                <c:pt idx="163">
                  <c:v>382</c:v>
                </c:pt>
                <c:pt idx="164">
                  <c:v>383</c:v>
                </c:pt>
                <c:pt idx="165">
                  <c:v>384</c:v>
                </c:pt>
                <c:pt idx="166">
                  <c:v>385</c:v>
                </c:pt>
                <c:pt idx="167">
                  <c:v>386</c:v>
                </c:pt>
                <c:pt idx="168">
                  <c:v>387</c:v>
                </c:pt>
                <c:pt idx="169">
                  <c:v>388</c:v>
                </c:pt>
                <c:pt idx="170">
                  <c:v>389</c:v>
                </c:pt>
                <c:pt idx="171">
                  <c:v>390</c:v>
                </c:pt>
                <c:pt idx="172">
                  <c:v>391</c:v>
                </c:pt>
                <c:pt idx="173">
                  <c:v>392</c:v>
                </c:pt>
                <c:pt idx="174">
                  <c:v>393</c:v>
                </c:pt>
                <c:pt idx="175">
                  <c:v>394</c:v>
                </c:pt>
                <c:pt idx="176">
                  <c:v>395</c:v>
                </c:pt>
                <c:pt idx="177">
                  <c:v>396</c:v>
                </c:pt>
                <c:pt idx="178">
                  <c:v>397</c:v>
                </c:pt>
                <c:pt idx="179">
                  <c:v>398</c:v>
                </c:pt>
                <c:pt idx="180">
                  <c:v>399</c:v>
                </c:pt>
                <c:pt idx="181">
                  <c:v>400</c:v>
                </c:pt>
                <c:pt idx="182">
                  <c:v>401</c:v>
                </c:pt>
                <c:pt idx="183">
                  <c:v>402</c:v>
                </c:pt>
                <c:pt idx="184">
                  <c:v>403</c:v>
                </c:pt>
                <c:pt idx="185">
                  <c:v>404</c:v>
                </c:pt>
                <c:pt idx="186">
                  <c:v>405</c:v>
                </c:pt>
                <c:pt idx="187">
                  <c:v>406</c:v>
                </c:pt>
                <c:pt idx="188">
                  <c:v>407</c:v>
                </c:pt>
                <c:pt idx="189">
                  <c:v>408</c:v>
                </c:pt>
                <c:pt idx="190">
                  <c:v>409</c:v>
                </c:pt>
                <c:pt idx="191">
                  <c:v>410</c:v>
                </c:pt>
                <c:pt idx="192">
                  <c:v>411</c:v>
                </c:pt>
                <c:pt idx="193">
                  <c:v>412</c:v>
                </c:pt>
                <c:pt idx="194">
                  <c:v>413</c:v>
                </c:pt>
                <c:pt idx="195">
                  <c:v>414</c:v>
                </c:pt>
                <c:pt idx="196">
                  <c:v>415</c:v>
                </c:pt>
                <c:pt idx="197">
                  <c:v>416</c:v>
                </c:pt>
                <c:pt idx="198">
                  <c:v>417</c:v>
                </c:pt>
                <c:pt idx="199">
                  <c:v>418</c:v>
                </c:pt>
                <c:pt idx="200">
                  <c:v>419</c:v>
                </c:pt>
                <c:pt idx="201">
                  <c:v>420</c:v>
                </c:pt>
                <c:pt idx="202">
                  <c:v>421</c:v>
                </c:pt>
                <c:pt idx="203">
                  <c:v>422</c:v>
                </c:pt>
                <c:pt idx="204">
                  <c:v>423</c:v>
                </c:pt>
                <c:pt idx="205">
                  <c:v>424</c:v>
                </c:pt>
                <c:pt idx="206">
                  <c:v>425</c:v>
                </c:pt>
                <c:pt idx="207">
                  <c:v>426</c:v>
                </c:pt>
                <c:pt idx="208">
                  <c:v>427</c:v>
                </c:pt>
                <c:pt idx="209">
                  <c:v>428</c:v>
                </c:pt>
                <c:pt idx="210">
                  <c:v>429</c:v>
                </c:pt>
                <c:pt idx="211">
                  <c:v>430</c:v>
                </c:pt>
                <c:pt idx="212">
                  <c:v>431</c:v>
                </c:pt>
                <c:pt idx="213">
                  <c:v>432</c:v>
                </c:pt>
                <c:pt idx="214">
                  <c:v>433</c:v>
                </c:pt>
                <c:pt idx="215">
                  <c:v>434</c:v>
                </c:pt>
                <c:pt idx="216">
                  <c:v>435</c:v>
                </c:pt>
                <c:pt idx="217">
                  <c:v>436</c:v>
                </c:pt>
                <c:pt idx="218">
                  <c:v>437</c:v>
                </c:pt>
                <c:pt idx="219">
                  <c:v>438</c:v>
                </c:pt>
                <c:pt idx="220">
                  <c:v>439</c:v>
                </c:pt>
                <c:pt idx="221">
                  <c:v>440</c:v>
                </c:pt>
                <c:pt idx="222">
                  <c:v>441</c:v>
                </c:pt>
                <c:pt idx="223">
                  <c:v>442</c:v>
                </c:pt>
                <c:pt idx="224">
                  <c:v>443</c:v>
                </c:pt>
                <c:pt idx="225">
                  <c:v>444</c:v>
                </c:pt>
                <c:pt idx="226">
                  <c:v>445</c:v>
                </c:pt>
                <c:pt idx="227">
                  <c:v>446</c:v>
                </c:pt>
                <c:pt idx="228">
                  <c:v>447</c:v>
                </c:pt>
                <c:pt idx="229">
                  <c:v>448</c:v>
                </c:pt>
                <c:pt idx="230">
                  <c:v>449</c:v>
                </c:pt>
                <c:pt idx="231">
                  <c:v>450</c:v>
                </c:pt>
                <c:pt idx="232">
                  <c:v>451</c:v>
                </c:pt>
                <c:pt idx="233">
                  <c:v>452</c:v>
                </c:pt>
                <c:pt idx="234">
                  <c:v>453</c:v>
                </c:pt>
                <c:pt idx="235">
                  <c:v>454</c:v>
                </c:pt>
                <c:pt idx="236">
                  <c:v>455</c:v>
                </c:pt>
                <c:pt idx="237">
                  <c:v>456</c:v>
                </c:pt>
                <c:pt idx="238">
                  <c:v>457</c:v>
                </c:pt>
                <c:pt idx="239">
                  <c:v>458</c:v>
                </c:pt>
                <c:pt idx="240">
                  <c:v>459</c:v>
                </c:pt>
                <c:pt idx="241">
                  <c:v>460</c:v>
                </c:pt>
                <c:pt idx="242">
                  <c:v>461</c:v>
                </c:pt>
                <c:pt idx="243">
                  <c:v>462</c:v>
                </c:pt>
                <c:pt idx="244">
                  <c:v>463</c:v>
                </c:pt>
                <c:pt idx="245">
                  <c:v>464</c:v>
                </c:pt>
                <c:pt idx="246">
                  <c:v>465</c:v>
                </c:pt>
                <c:pt idx="247">
                  <c:v>466</c:v>
                </c:pt>
                <c:pt idx="248">
                  <c:v>467</c:v>
                </c:pt>
                <c:pt idx="249">
                  <c:v>468</c:v>
                </c:pt>
                <c:pt idx="250">
                  <c:v>469</c:v>
                </c:pt>
                <c:pt idx="251">
                  <c:v>470</c:v>
                </c:pt>
                <c:pt idx="252">
                  <c:v>471</c:v>
                </c:pt>
                <c:pt idx="253">
                  <c:v>472</c:v>
                </c:pt>
                <c:pt idx="254">
                  <c:v>473</c:v>
                </c:pt>
                <c:pt idx="255">
                  <c:v>474</c:v>
                </c:pt>
                <c:pt idx="256">
                  <c:v>475</c:v>
                </c:pt>
                <c:pt idx="257">
                  <c:v>476</c:v>
                </c:pt>
                <c:pt idx="258">
                  <c:v>477</c:v>
                </c:pt>
                <c:pt idx="259">
                  <c:v>478</c:v>
                </c:pt>
                <c:pt idx="260">
                  <c:v>479</c:v>
                </c:pt>
                <c:pt idx="261">
                  <c:v>480</c:v>
                </c:pt>
                <c:pt idx="262">
                  <c:v>481</c:v>
                </c:pt>
                <c:pt idx="263">
                  <c:v>482</c:v>
                </c:pt>
                <c:pt idx="264">
                  <c:v>483</c:v>
                </c:pt>
                <c:pt idx="265">
                  <c:v>484</c:v>
                </c:pt>
                <c:pt idx="266">
                  <c:v>485</c:v>
                </c:pt>
                <c:pt idx="267">
                  <c:v>486</c:v>
                </c:pt>
                <c:pt idx="268">
                  <c:v>487</c:v>
                </c:pt>
                <c:pt idx="269">
                  <c:v>488</c:v>
                </c:pt>
                <c:pt idx="270">
                  <c:v>489</c:v>
                </c:pt>
                <c:pt idx="271">
                  <c:v>490</c:v>
                </c:pt>
                <c:pt idx="272">
                  <c:v>491</c:v>
                </c:pt>
                <c:pt idx="273">
                  <c:v>492</c:v>
                </c:pt>
                <c:pt idx="274">
                  <c:v>493</c:v>
                </c:pt>
                <c:pt idx="275">
                  <c:v>494</c:v>
                </c:pt>
                <c:pt idx="276">
                  <c:v>495</c:v>
                </c:pt>
                <c:pt idx="277">
                  <c:v>496</c:v>
                </c:pt>
                <c:pt idx="278">
                  <c:v>497</c:v>
                </c:pt>
                <c:pt idx="279">
                  <c:v>498</c:v>
                </c:pt>
                <c:pt idx="280">
                  <c:v>499</c:v>
                </c:pt>
                <c:pt idx="281">
                  <c:v>500</c:v>
                </c:pt>
              </c:numCache>
            </c:numRef>
          </c:cat>
          <c:val>
            <c:numRef>
              <c:f>Bates!$H$28:$H$309</c:f>
              <c:numCache>
                <c:formatCode>General</c:formatCode>
                <c:ptCount val="2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55.55555555555555</c:v>
                </c:pt>
                <c:pt idx="9">
                  <c:v>55.55555555555555</c:v>
                </c:pt>
                <c:pt idx="10">
                  <c:v>55.55555555555555</c:v>
                </c:pt>
                <c:pt idx="11">
                  <c:v>55.55555555555555</c:v>
                </c:pt>
                <c:pt idx="12">
                  <c:v>55.55555555555555</c:v>
                </c:pt>
                <c:pt idx="13">
                  <c:v>55.55555555555555</c:v>
                </c:pt>
                <c:pt idx="14">
                  <c:v>111.1111111111111</c:v>
                </c:pt>
                <c:pt idx="15">
                  <c:v>55.55555555555555</c:v>
                </c:pt>
                <c:pt idx="16">
                  <c:v>55.55555555555555</c:v>
                </c:pt>
                <c:pt idx="17">
                  <c:v>55.55555555555555</c:v>
                </c:pt>
                <c:pt idx="18">
                  <c:v>55.55555555555555</c:v>
                </c:pt>
                <c:pt idx="19">
                  <c:v>55.55555555555555</c:v>
                </c:pt>
                <c:pt idx="20">
                  <c:v>55.55555555555555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55.55555555555555</c:v>
                </c:pt>
                <c:pt idx="45">
                  <c:v>55.55555555555555</c:v>
                </c:pt>
                <c:pt idx="46">
                  <c:v>55.55555555555555</c:v>
                </c:pt>
                <c:pt idx="47">
                  <c:v>55.55555555555555</c:v>
                </c:pt>
                <c:pt idx="48">
                  <c:v>55.55555555555555</c:v>
                </c:pt>
                <c:pt idx="49">
                  <c:v>55.55555555555555</c:v>
                </c:pt>
                <c:pt idx="50">
                  <c:v>55.55555555555555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55.55555555555555</c:v>
                </c:pt>
                <c:pt idx="57">
                  <c:v>55.55555555555555</c:v>
                </c:pt>
                <c:pt idx="58">
                  <c:v>55.55555555555555</c:v>
                </c:pt>
                <c:pt idx="59">
                  <c:v>55.55555555555555</c:v>
                </c:pt>
                <c:pt idx="60">
                  <c:v>55.55555555555555</c:v>
                </c:pt>
                <c:pt idx="61">
                  <c:v>55.55555555555555</c:v>
                </c:pt>
                <c:pt idx="62">
                  <c:v>55.55555555555555</c:v>
                </c:pt>
                <c:pt idx="63">
                  <c:v>0</c:v>
                </c:pt>
                <c:pt idx="64">
                  <c:v>0</c:v>
                </c:pt>
                <c:pt idx="65">
                  <c:v>55.55555555555555</c:v>
                </c:pt>
                <c:pt idx="66">
                  <c:v>55.55555555555555</c:v>
                </c:pt>
                <c:pt idx="67">
                  <c:v>55.55555555555555</c:v>
                </c:pt>
                <c:pt idx="68">
                  <c:v>55.55555555555555</c:v>
                </c:pt>
                <c:pt idx="69">
                  <c:v>55.55555555555555</c:v>
                </c:pt>
                <c:pt idx="70">
                  <c:v>55.55555555555555</c:v>
                </c:pt>
                <c:pt idx="71">
                  <c:v>222.2222222222222</c:v>
                </c:pt>
                <c:pt idx="72">
                  <c:v>166.66666666666666</c:v>
                </c:pt>
                <c:pt idx="73">
                  <c:v>166.66666666666666</c:v>
                </c:pt>
                <c:pt idx="74">
                  <c:v>166.66666666666666</c:v>
                </c:pt>
                <c:pt idx="75">
                  <c:v>166.66666666666666</c:v>
                </c:pt>
                <c:pt idx="76">
                  <c:v>166.66666666666666</c:v>
                </c:pt>
                <c:pt idx="77">
                  <c:v>166.66666666666666</c:v>
                </c:pt>
                <c:pt idx="78">
                  <c:v>166.66666666666666</c:v>
                </c:pt>
                <c:pt idx="79">
                  <c:v>166.66666666666666</c:v>
                </c:pt>
                <c:pt idx="80">
                  <c:v>166.66666666666666</c:v>
                </c:pt>
                <c:pt idx="81">
                  <c:v>166.66666666666666</c:v>
                </c:pt>
                <c:pt idx="82">
                  <c:v>166.66666666666666</c:v>
                </c:pt>
                <c:pt idx="83">
                  <c:v>444.4444444444444</c:v>
                </c:pt>
                <c:pt idx="84">
                  <c:v>555.55555555555554</c:v>
                </c:pt>
                <c:pt idx="85">
                  <c:v>388.88888888888891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388.88888888888891</c:v>
                </c:pt>
                <c:pt idx="91">
                  <c:v>388.88888888888891</c:v>
                </c:pt>
                <c:pt idx="92">
                  <c:v>388.88888888888891</c:v>
                </c:pt>
                <c:pt idx="93">
                  <c:v>277.77777777777777</c:v>
                </c:pt>
                <c:pt idx="94">
                  <c:v>277.77777777777777</c:v>
                </c:pt>
                <c:pt idx="95">
                  <c:v>277.77777777777777</c:v>
                </c:pt>
                <c:pt idx="96">
                  <c:v>277.77777777777777</c:v>
                </c:pt>
                <c:pt idx="97">
                  <c:v>111.1111111111111</c:v>
                </c:pt>
                <c:pt idx="98">
                  <c:v>55.55555555555555</c:v>
                </c:pt>
                <c:pt idx="99">
                  <c:v>55.55555555555555</c:v>
                </c:pt>
                <c:pt idx="100">
                  <c:v>55.55555555555555</c:v>
                </c:pt>
                <c:pt idx="101">
                  <c:v>55.55555555555555</c:v>
                </c:pt>
                <c:pt idx="102">
                  <c:v>55.55555555555555</c:v>
                </c:pt>
                <c:pt idx="103">
                  <c:v>55.55555555555555</c:v>
                </c:pt>
                <c:pt idx="104">
                  <c:v>55.55555555555555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55.55555555555555</c:v>
                </c:pt>
                <c:pt idx="113">
                  <c:v>55.55555555555555</c:v>
                </c:pt>
                <c:pt idx="114">
                  <c:v>55.55555555555555</c:v>
                </c:pt>
                <c:pt idx="115">
                  <c:v>55.55555555555555</c:v>
                </c:pt>
                <c:pt idx="116">
                  <c:v>55.55555555555555</c:v>
                </c:pt>
                <c:pt idx="117">
                  <c:v>55.55555555555555</c:v>
                </c:pt>
                <c:pt idx="118">
                  <c:v>55.55555555555555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55.55555555555555</c:v>
                </c:pt>
                <c:pt idx="127">
                  <c:v>55.55555555555555</c:v>
                </c:pt>
                <c:pt idx="128">
                  <c:v>55.55555555555555</c:v>
                </c:pt>
                <c:pt idx="129">
                  <c:v>55.55555555555555</c:v>
                </c:pt>
                <c:pt idx="130">
                  <c:v>55.55555555555555</c:v>
                </c:pt>
                <c:pt idx="131">
                  <c:v>55.55555555555555</c:v>
                </c:pt>
                <c:pt idx="132">
                  <c:v>55.55555555555555</c:v>
                </c:pt>
                <c:pt idx="133">
                  <c:v>55.55555555555555</c:v>
                </c:pt>
                <c:pt idx="134">
                  <c:v>55.55555555555555</c:v>
                </c:pt>
                <c:pt idx="135">
                  <c:v>55.55555555555555</c:v>
                </c:pt>
                <c:pt idx="136">
                  <c:v>55.55555555555555</c:v>
                </c:pt>
                <c:pt idx="137">
                  <c:v>55.55555555555555</c:v>
                </c:pt>
                <c:pt idx="138">
                  <c:v>55.55555555555555</c:v>
                </c:pt>
                <c:pt idx="139">
                  <c:v>55.55555555555555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55.55555555555555</c:v>
                </c:pt>
                <c:pt idx="148">
                  <c:v>55.55555555555555</c:v>
                </c:pt>
                <c:pt idx="149">
                  <c:v>111.1111111111111</c:v>
                </c:pt>
                <c:pt idx="150">
                  <c:v>111.1111111111111</c:v>
                </c:pt>
                <c:pt idx="151">
                  <c:v>111.1111111111111</c:v>
                </c:pt>
                <c:pt idx="152">
                  <c:v>111.1111111111111</c:v>
                </c:pt>
                <c:pt idx="153">
                  <c:v>111.1111111111111</c:v>
                </c:pt>
                <c:pt idx="154">
                  <c:v>55.55555555555555</c:v>
                </c:pt>
                <c:pt idx="155">
                  <c:v>55.55555555555555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55.55555555555555</c:v>
                </c:pt>
                <c:pt idx="178">
                  <c:v>222.2222222222222</c:v>
                </c:pt>
                <c:pt idx="179">
                  <c:v>222.2222222222222</c:v>
                </c:pt>
                <c:pt idx="180">
                  <c:v>333.33333333333331</c:v>
                </c:pt>
                <c:pt idx="181">
                  <c:v>333.33333333333331</c:v>
                </c:pt>
                <c:pt idx="182">
                  <c:v>333.33333333333331</c:v>
                </c:pt>
                <c:pt idx="183">
                  <c:v>388.88888888888891</c:v>
                </c:pt>
                <c:pt idx="184">
                  <c:v>333.33333333333331</c:v>
                </c:pt>
                <c:pt idx="185">
                  <c:v>222.2222222222222</c:v>
                </c:pt>
                <c:pt idx="186">
                  <c:v>222.2222222222222</c:v>
                </c:pt>
                <c:pt idx="187">
                  <c:v>111.1111111111111</c:v>
                </c:pt>
                <c:pt idx="188">
                  <c:v>388.88888888888891</c:v>
                </c:pt>
                <c:pt idx="189">
                  <c:v>444.4444444444444</c:v>
                </c:pt>
                <c:pt idx="190">
                  <c:v>611.11111111111109</c:v>
                </c:pt>
                <c:pt idx="191">
                  <c:v>611.11111111111109</c:v>
                </c:pt>
                <c:pt idx="192">
                  <c:v>555.55555555555554</c:v>
                </c:pt>
                <c:pt idx="193">
                  <c:v>555.55555555555554</c:v>
                </c:pt>
                <c:pt idx="194">
                  <c:v>555.55555555555554</c:v>
                </c:pt>
                <c:pt idx="195">
                  <c:v>277.77777777777777</c:v>
                </c:pt>
                <c:pt idx="196">
                  <c:v>222.2222222222222</c:v>
                </c:pt>
                <c:pt idx="197">
                  <c:v>166.66666666666666</c:v>
                </c:pt>
                <c:pt idx="198">
                  <c:v>166.66666666666666</c:v>
                </c:pt>
                <c:pt idx="199">
                  <c:v>166.66666666666666</c:v>
                </c:pt>
                <c:pt idx="200">
                  <c:v>166.66666666666666</c:v>
                </c:pt>
                <c:pt idx="201">
                  <c:v>166.66666666666666</c:v>
                </c:pt>
                <c:pt idx="202">
                  <c:v>222.2222222222222</c:v>
                </c:pt>
                <c:pt idx="203">
                  <c:v>222.2222222222222</c:v>
                </c:pt>
                <c:pt idx="204">
                  <c:v>55.55555555555555</c:v>
                </c:pt>
                <c:pt idx="205">
                  <c:v>55.55555555555555</c:v>
                </c:pt>
                <c:pt idx="206">
                  <c:v>55.55555555555555</c:v>
                </c:pt>
                <c:pt idx="207">
                  <c:v>55.55555555555555</c:v>
                </c:pt>
                <c:pt idx="208">
                  <c:v>55.55555555555555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55.55555555555555</c:v>
                </c:pt>
                <c:pt idx="217">
                  <c:v>55.55555555555555</c:v>
                </c:pt>
                <c:pt idx="218">
                  <c:v>166.66666666666666</c:v>
                </c:pt>
                <c:pt idx="219">
                  <c:v>222.2222222222222</c:v>
                </c:pt>
                <c:pt idx="220">
                  <c:v>222.2222222222222</c:v>
                </c:pt>
                <c:pt idx="221">
                  <c:v>222.2222222222222</c:v>
                </c:pt>
                <c:pt idx="222">
                  <c:v>222.2222222222222</c:v>
                </c:pt>
                <c:pt idx="223">
                  <c:v>555.55555555555554</c:v>
                </c:pt>
                <c:pt idx="224">
                  <c:v>611.11111111111109</c:v>
                </c:pt>
                <c:pt idx="225">
                  <c:v>1555.5555555555557</c:v>
                </c:pt>
                <c:pt idx="226">
                  <c:v>1500.0000000000002</c:v>
                </c:pt>
                <c:pt idx="227">
                  <c:v>2500</c:v>
                </c:pt>
                <c:pt idx="228">
                  <c:v>2500</c:v>
                </c:pt>
                <c:pt idx="229">
                  <c:v>2500</c:v>
                </c:pt>
                <c:pt idx="230">
                  <c:v>3833.3333333333339</c:v>
                </c:pt>
                <c:pt idx="231">
                  <c:v>3777.7777777777774</c:v>
                </c:pt>
                <c:pt idx="232">
                  <c:v>2888.8888888888891</c:v>
                </c:pt>
                <c:pt idx="233">
                  <c:v>2888.8888888888891</c:v>
                </c:pt>
                <c:pt idx="234">
                  <c:v>1944.4444444444443</c:v>
                </c:pt>
                <c:pt idx="235">
                  <c:v>1944.4444444444443</c:v>
                </c:pt>
                <c:pt idx="236">
                  <c:v>1944.4444444444443</c:v>
                </c:pt>
                <c:pt idx="237">
                  <c:v>388.88888888888891</c:v>
                </c:pt>
                <c:pt idx="238">
                  <c:v>388.88888888888891</c:v>
                </c:pt>
                <c:pt idx="239">
                  <c:v>277.77777777777777</c:v>
                </c:pt>
                <c:pt idx="240">
                  <c:v>277.77777777777777</c:v>
                </c:pt>
                <c:pt idx="241">
                  <c:v>277.77777777777777</c:v>
                </c:pt>
                <c:pt idx="242">
                  <c:v>277.77777777777777</c:v>
                </c:pt>
                <c:pt idx="243">
                  <c:v>277.77777777777777</c:v>
                </c:pt>
                <c:pt idx="244">
                  <c:v>222.2222222222222</c:v>
                </c:pt>
                <c:pt idx="245">
                  <c:v>222.2222222222222</c:v>
                </c:pt>
                <c:pt idx="246">
                  <c:v>222.2222222222222</c:v>
                </c:pt>
                <c:pt idx="247">
                  <c:v>222.2222222222222</c:v>
                </c:pt>
                <c:pt idx="248">
                  <c:v>166.66666666666666</c:v>
                </c:pt>
                <c:pt idx="249">
                  <c:v>166.66666666666666</c:v>
                </c:pt>
                <c:pt idx="250">
                  <c:v>166.66666666666666</c:v>
                </c:pt>
                <c:pt idx="251">
                  <c:v>111.1111111111111</c:v>
                </c:pt>
                <c:pt idx="252">
                  <c:v>111.1111111111111</c:v>
                </c:pt>
                <c:pt idx="253">
                  <c:v>111.1111111111111</c:v>
                </c:pt>
                <c:pt idx="254">
                  <c:v>111.1111111111111</c:v>
                </c:pt>
                <c:pt idx="255">
                  <c:v>111.1111111111111</c:v>
                </c:pt>
                <c:pt idx="256">
                  <c:v>111.1111111111111</c:v>
                </c:pt>
                <c:pt idx="257">
                  <c:v>111.1111111111111</c:v>
                </c:pt>
                <c:pt idx="258">
                  <c:v>55.55555555555555</c:v>
                </c:pt>
                <c:pt idx="259">
                  <c:v>55.55555555555555</c:v>
                </c:pt>
                <c:pt idx="260">
                  <c:v>55.55555555555555</c:v>
                </c:pt>
                <c:pt idx="261">
                  <c:v>55.55555555555555</c:v>
                </c:pt>
                <c:pt idx="262">
                  <c:v>55.55555555555555</c:v>
                </c:pt>
                <c:pt idx="263">
                  <c:v>55.55555555555555</c:v>
                </c:pt>
                <c:pt idx="264">
                  <c:v>55.55555555555555</c:v>
                </c:pt>
                <c:pt idx="265">
                  <c:v>55.55555555555555</c:v>
                </c:pt>
                <c:pt idx="266">
                  <c:v>55.55555555555555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69-8840-8046-B814E6FBDB83}"/>
            </c:ext>
          </c:extLst>
        </c:ser>
        <c:ser>
          <c:idx val="1"/>
          <c:order val="1"/>
          <c:tx>
            <c:v>Androscoggin Data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Bates!$Z$28:$Z$309</c:f>
              <c:numCache>
                <c:formatCode>General</c:formatCode>
                <c:ptCount val="282"/>
                <c:pt idx="0">
                  <c:v>2.1257142857142854</c:v>
                </c:pt>
                <c:pt idx="1">
                  <c:v>1.7271428571428571</c:v>
                </c:pt>
                <c:pt idx="2">
                  <c:v>1.5942857142857143</c:v>
                </c:pt>
                <c:pt idx="3">
                  <c:v>1.4614285714285715</c:v>
                </c:pt>
                <c:pt idx="4">
                  <c:v>1.9928571428571431</c:v>
                </c:pt>
                <c:pt idx="5">
                  <c:v>1.86</c:v>
                </c:pt>
                <c:pt idx="6">
                  <c:v>1.8599999999999999</c:v>
                </c:pt>
                <c:pt idx="7">
                  <c:v>1.7271428571428571</c:v>
                </c:pt>
                <c:pt idx="8">
                  <c:v>1.9928571428571427</c:v>
                </c:pt>
                <c:pt idx="9">
                  <c:v>2.391428571428571</c:v>
                </c:pt>
                <c:pt idx="10">
                  <c:v>2.1257142857142859</c:v>
                </c:pt>
                <c:pt idx="11">
                  <c:v>2.6585714285714284</c:v>
                </c:pt>
                <c:pt idx="12">
                  <c:v>2.7914285714285714</c:v>
                </c:pt>
                <c:pt idx="13">
                  <c:v>2.5257142857142858</c:v>
                </c:pt>
                <c:pt idx="14">
                  <c:v>2.7914285714285714</c:v>
                </c:pt>
                <c:pt idx="15">
                  <c:v>2.6585714285714284</c:v>
                </c:pt>
                <c:pt idx="16">
                  <c:v>2.6585714285714284</c:v>
                </c:pt>
                <c:pt idx="17">
                  <c:v>2.3928571428571428</c:v>
                </c:pt>
                <c:pt idx="18">
                  <c:v>1.3285714285714287</c:v>
                </c:pt>
                <c:pt idx="19">
                  <c:v>1.4614285714285715</c:v>
                </c:pt>
                <c:pt idx="20">
                  <c:v>1.4614285714285715</c:v>
                </c:pt>
                <c:pt idx="21">
                  <c:v>1.3285714285714287</c:v>
                </c:pt>
                <c:pt idx="22">
                  <c:v>1.1957142857142855</c:v>
                </c:pt>
                <c:pt idx="23">
                  <c:v>1.4614285714285715</c:v>
                </c:pt>
                <c:pt idx="24">
                  <c:v>1.9928571428571431</c:v>
                </c:pt>
                <c:pt idx="25">
                  <c:v>1.86</c:v>
                </c:pt>
                <c:pt idx="26">
                  <c:v>2.3928571428571428</c:v>
                </c:pt>
                <c:pt idx="27">
                  <c:v>3.7228571428571433</c:v>
                </c:pt>
                <c:pt idx="28">
                  <c:v>3.7228571428571433</c:v>
                </c:pt>
                <c:pt idx="29">
                  <c:v>4.1214285714285719</c:v>
                </c:pt>
                <c:pt idx="30">
                  <c:v>3.5899999999999994</c:v>
                </c:pt>
                <c:pt idx="31">
                  <c:v>4.3885714285714288</c:v>
                </c:pt>
                <c:pt idx="32">
                  <c:v>5.3185714285714285</c:v>
                </c:pt>
                <c:pt idx="33">
                  <c:v>5.451428571428572</c:v>
                </c:pt>
                <c:pt idx="34">
                  <c:v>4.652857142857143</c:v>
                </c:pt>
                <c:pt idx="35">
                  <c:v>4.5200000000000005</c:v>
                </c:pt>
                <c:pt idx="36">
                  <c:v>4.9185714285714282</c:v>
                </c:pt>
                <c:pt idx="37">
                  <c:v>5.3171428571428567</c:v>
                </c:pt>
                <c:pt idx="38">
                  <c:v>4.9185714285714273</c:v>
                </c:pt>
                <c:pt idx="39">
                  <c:v>4.2542857142857136</c:v>
                </c:pt>
                <c:pt idx="40">
                  <c:v>3.8542857142857136</c:v>
                </c:pt>
                <c:pt idx="41">
                  <c:v>3.5885714285714281</c:v>
                </c:pt>
                <c:pt idx="42">
                  <c:v>4.7857142857142856</c:v>
                </c:pt>
                <c:pt idx="43">
                  <c:v>5.8500000000000005</c:v>
                </c:pt>
                <c:pt idx="44">
                  <c:v>7.047142857142858</c:v>
                </c:pt>
                <c:pt idx="45">
                  <c:v>6.5142857142857142</c:v>
                </c:pt>
                <c:pt idx="46">
                  <c:v>6.9128571428571428</c:v>
                </c:pt>
                <c:pt idx="47">
                  <c:v>7.4457142857142866</c:v>
                </c:pt>
                <c:pt idx="48">
                  <c:v>7.5785714285714283</c:v>
                </c:pt>
                <c:pt idx="49">
                  <c:v>6.9128571428571428</c:v>
                </c:pt>
                <c:pt idx="50">
                  <c:v>5.7157142857142853</c:v>
                </c:pt>
                <c:pt idx="51">
                  <c:v>4.6514285714285704</c:v>
                </c:pt>
                <c:pt idx="52">
                  <c:v>4.9171428571428573</c:v>
                </c:pt>
                <c:pt idx="53">
                  <c:v>5.4500000000000011</c:v>
                </c:pt>
                <c:pt idx="54">
                  <c:v>5.3171428571428567</c:v>
                </c:pt>
                <c:pt idx="55">
                  <c:v>5.8500000000000005</c:v>
                </c:pt>
                <c:pt idx="56">
                  <c:v>5.5842857142857145</c:v>
                </c:pt>
                <c:pt idx="57">
                  <c:v>5.7171428571428562</c:v>
                </c:pt>
                <c:pt idx="58">
                  <c:v>5.3185714285714285</c:v>
                </c:pt>
                <c:pt idx="59">
                  <c:v>5.1857142857142851</c:v>
                </c:pt>
                <c:pt idx="60">
                  <c:v>4.387142857142857</c:v>
                </c:pt>
                <c:pt idx="61">
                  <c:v>3.4557142857142855</c:v>
                </c:pt>
                <c:pt idx="62">
                  <c:v>2.5242857142857145</c:v>
                </c:pt>
                <c:pt idx="63">
                  <c:v>2.922857142857143</c:v>
                </c:pt>
                <c:pt idx="64">
                  <c:v>2.1257142857142854</c:v>
                </c:pt>
                <c:pt idx="65">
                  <c:v>1.8599999999999999</c:v>
                </c:pt>
                <c:pt idx="66">
                  <c:v>1.4614285714285715</c:v>
                </c:pt>
                <c:pt idx="67">
                  <c:v>1.7271428571428573</c:v>
                </c:pt>
                <c:pt idx="68">
                  <c:v>1.8599999999999999</c:v>
                </c:pt>
                <c:pt idx="69">
                  <c:v>1.9928571428571427</c:v>
                </c:pt>
                <c:pt idx="70">
                  <c:v>1.7271428571428571</c:v>
                </c:pt>
                <c:pt idx="71">
                  <c:v>2.1257142857142854</c:v>
                </c:pt>
                <c:pt idx="72">
                  <c:v>2.9242857142857139</c:v>
                </c:pt>
                <c:pt idx="73">
                  <c:v>3.5885714285714281</c:v>
                </c:pt>
                <c:pt idx="74">
                  <c:v>3.7214285714285711</c:v>
                </c:pt>
                <c:pt idx="75">
                  <c:v>3.8542857142857136</c:v>
                </c:pt>
                <c:pt idx="76">
                  <c:v>4.9185714285714282</c:v>
                </c:pt>
                <c:pt idx="77">
                  <c:v>5.4514285714285711</c:v>
                </c:pt>
                <c:pt idx="78">
                  <c:v>5.717142857142858</c:v>
                </c:pt>
                <c:pt idx="79">
                  <c:v>5.9828571428571431</c:v>
                </c:pt>
                <c:pt idx="80">
                  <c:v>7.1800000000000006</c:v>
                </c:pt>
                <c:pt idx="81">
                  <c:v>10.371428571428572</c:v>
                </c:pt>
                <c:pt idx="82">
                  <c:v>10.371428571428572</c:v>
                </c:pt>
                <c:pt idx="83">
                  <c:v>15.955714285714285</c:v>
                </c:pt>
                <c:pt idx="84">
                  <c:v>17.95</c:v>
                </c:pt>
                <c:pt idx="85">
                  <c:v>19.28</c:v>
                </c:pt>
                <c:pt idx="86">
                  <c:v>23.13571428571429</c:v>
                </c:pt>
                <c:pt idx="87">
                  <c:v>30.182857142857141</c:v>
                </c:pt>
                <c:pt idx="88">
                  <c:v>28.72</c:v>
                </c:pt>
                <c:pt idx="89">
                  <c:v>30.448571428571427</c:v>
                </c:pt>
                <c:pt idx="90">
                  <c:v>26.192857142857147</c:v>
                </c:pt>
                <c:pt idx="91">
                  <c:v>26.990000000000002</c:v>
                </c:pt>
                <c:pt idx="92">
                  <c:v>27.255714285714287</c:v>
                </c:pt>
                <c:pt idx="93">
                  <c:v>24.995714285714286</c:v>
                </c:pt>
                <c:pt idx="94">
                  <c:v>21.272857142857141</c:v>
                </c:pt>
                <c:pt idx="95">
                  <c:v>21.272857142857141</c:v>
                </c:pt>
                <c:pt idx="96">
                  <c:v>24.862857142857145</c:v>
                </c:pt>
                <c:pt idx="97">
                  <c:v>24.862857142857145</c:v>
                </c:pt>
                <c:pt idx="98">
                  <c:v>23.798571428571432</c:v>
                </c:pt>
                <c:pt idx="99">
                  <c:v>24.597142857142863</c:v>
                </c:pt>
                <c:pt idx="100">
                  <c:v>24.59714285714286</c:v>
                </c:pt>
                <c:pt idx="101">
                  <c:v>19.278571428571428</c:v>
                </c:pt>
                <c:pt idx="102">
                  <c:v>16.885714285714286</c:v>
                </c:pt>
                <c:pt idx="103">
                  <c:v>16.619999999999997</c:v>
                </c:pt>
                <c:pt idx="104">
                  <c:v>22.604285714285712</c:v>
                </c:pt>
                <c:pt idx="105">
                  <c:v>24.332857142857144</c:v>
                </c:pt>
                <c:pt idx="106">
                  <c:v>23.401428571428571</c:v>
                </c:pt>
                <c:pt idx="107">
                  <c:v>25.128571428571426</c:v>
                </c:pt>
                <c:pt idx="108">
                  <c:v>27.25571428571428</c:v>
                </c:pt>
                <c:pt idx="109">
                  <c:v>29.117142857142852</c:v>
                </c:pt>
                <c:pt idx="110">
                  <c:v>26.19142857142857</c:v>
                </c:pt>
                <c:pt idx="111">
                  <c:v>26.05857142857143</c:v>
                </c:pt>
                <c:pt idx="112">
                  <c:v>24.064285714285713</c:v>
                </c:pt>
                <c:pt idx="113">
                  <c:v>27.122857142857146</c:v>
                </c:pt>
                <c:pt idx="114">
                  <c:v>30.845714285714287</c:v>
                </c:pt>
                <c:pt idx="115">
                  <c:v>31.777142857142852</c:v>
                </c:pt>
                <c:pt idx="116">
                  <c:v>31.511428571428571</c:v>
                </c:pt>
                <c:pt idx="117">
                  <c:v>30.315714285714282</c:v>
                </c:pt>
                <c:pt idx="118">
                  <c:v>35.767142857142858</c:v>
                </c:pt>
                <c:pt idx="119">
                  <c:v>36.831428571428567</c:v>
                </c:pt>
                <c:pt idx="120">
                  <c:v>32.442857142857143</c:v>
                </c:pt>
                <c:pt idx="121">
                  <c:v>26.592857142857145</c:v>
                </c:pt>
                <c:pt idx="122">
                  <c:v>27.390000000000004</c:v>
                </c:pt>
                <c:pt idx="123">
                  <c:v>29.517142857142861</c:v>
                </c:pt>
                <c:pt idx="124">
                  <c:v>30.845714285714287</c:v>
                </c:pt>
                <c:pt idx="125">
                  <c:v>24.994285714285716</c:v>
                </c:pt>
                <c:pt idx="126">
                  <c:v>29.514285714285712</c:v>
                </c:pt>
                <c:pt idx="127">
                  <c:v>36.694285714285719</c:v>
                </c:pt>
                <c:pt idx="128">
                  <c:v>42.01285714285715</c:v>
                </c:pt>
                <c:pt idx="129">
                  <c:v>44.405714285714289</c:v>
                </c:pt>
                <c:pt idx="130">
                  <c:v>40.682857142857138</c:v>
                </c:pt>
                <c:pt idx="131">
                  <c:v>38.821428571428569</c:v>
                </c:pt>
                <c:pt idx="132">
                  <c:v>32.307142857142857</c:v>
                </c:pt>
                <c:pt idx="133">
                  <c:v>34.568571428571431</c:v>
                </c:pt>
                <c:pt idx="134">
                  <c:v>37.627142857142857</c:v>
                </c:pt>
                <c:pt idx="135">
                  <c:v>36.697142857142858</c:v>
                </c:pt>
                <c:pt idx="136">
                  <c:v>37.230000000000004</c:v>
                </c:pt>
                <c:pt idx="137">
                  <c:v>38.692857142857143</c:v>
                </c:pt>
                <c:pt idx="138">
                  <c:v>41.219999999999992</c:v>
                </c:pt>
                <c:pt idx="139">
                  <c:v>43.480000000000004</c:v>
                </c:pt>
                <c:pt idx="140">
                  <c:v>42.681428571428576</c:v>
                </c:pt>
                <c:pt idx="141">
                  <c:v>42.017142857142858</c:v>
                </c:pt>
                <c:pt idx="142">
                  <c:v>45.74</c:v>
                </c:pt>
                <c:pt idx="143">
                  <c:v>42.415714285714287</c:v>
                </c:pt>
                <c:pt idx="144">
                  <c:v>50.525714285714287</c:v>
                </c:pt>
                <c:pt idx="145">
                  <c:v>55.711428571428563</c:v>
                </c:pt>
                <c:pt idx="146">
                  <c:v>56.375714285714288</c:v>
                </c:pt>
                <c:pt idx="147">
                  <c:v>55.844285714285711</c:v>
                </c:pt>
                <c:pt idx="148">
                  <c:v>58.23714285714285</c:v>
                </c:pt>
                <c:pt idx="149">
                  <c:v>59.965714285714284</c:v>
                </c:pt>
                <c:pt idx="150">
                  <c:v>68.608571428571437</c:v>
                </c:pt>
                <c:pt idx="151">
                  <c:v>60.365714285714276</c:v>
                </c:pt>
                <c:pt idx="152">
                  <c:v>58.371428571428574</c:v>
                </c:pt>
                <c:pt idx="153">
                  <c:v>60.5</c:v>
                </c:pt>
                <c:pt idx="154">
                  <c:v>66.61571428571429</c:v>
                </c:pt>
                <c:pt idx="155">
                  <c:v>63.424285714285716</c:v>
                </c:pt>
                <c:pt idx="156">
                  <c:v>60.365714285714276</c:v>
                </c:pt>
                <c:pt idx="157">
                  <c:v>54.781428571428577</c:v>
                </c:pt>
                <c:pt idx="158">
                  <c:v>59.301428571428566</c:v>
                </c:pt>
                <c:pt idx="159">
                  <c:v>52.785714285714292</c:v>
                </c:pt>
                <c:pt idx="160">
                  <c:v>53.715714285714284</c:v>
                </c:pt>
                <c:pt idx="161">
                  <c:v>50.39142857142857</c:v>
                </c:pt>
                <c:pt idx="162">
                  <c:v>45.472857142857144</c:v>
                </c:pt>
                <c:pt idx="163">
                  <c:v>38.824285714285722</c:v>
                </c:pt>
                <c:pt idx="164">
                  <c:v>40.418571428571433</c:v>
                </c:pt>
                <c:pt idx="165">
                  <c:v>38.955714285714286</c:v>
                </c:pt>
                <c:pt idx="166">
                  <c:v>40.418571428571433</c:v>
                </c:pt>
                <c:pt idx="167">
                  <c:v>37.094285714285718</c:v>
                </c:pt>
                <c:pt idx="168">
                  <c:v>29.781428571428574</c:v>
                </c:pt>
                <c:pt idx="169">
                  <c:v>26.855714285714289</c:v>
                </c:pt>
                <c:pt idx="170">
                  <c:v>29.914285714285715</c:v>
                </c:pt>
                <c:pt idx="171">
                  <c:v>24.197142857142858</c:v>
                </c:pt>
                <c:pt idx="172">
                  <c:v>22.202857142857145</c:v>
                </c:pt>
                <c:pt idx="173">
                  <c:v>22.601428571428574</c:v>
                </c:pt>
                <c:pt idx="174">
                  <c:v>20.607142857142858</c:v>
                </c:pt>
                <c:pt idx="175">
                  <c:v>18.34714285714286</c:v>
                </c:pt>
                <c:pt idx="176">
                  <c:v>18.612857142857141</c:v>
                </c:pt>
                <c:pt idx="177">
                  <c:v>15.954285714285717</c:v>
                </c:pt>
                <c:pt idx="178">
                  <c:v>17.151428571428571</c:v>
                </c:pt>
                <c:pt idx="179">
                  <c:v>16.487142857142857</c:v>
                </c:pt>
                <c:pt idx="180">
                  <c:v>16.752857142857142</c:v>
                </c:pt>
                <c:pt idx="181">
                  <c:v>16.752857142857142</c:v>
                </c:pt>
                <c:pt idx="182">
                  <c:v>15.557142857142855</c:v>
                </c:pt>
                <c:pt idx="183">
                  <c:v>14.892857142857141</c:v>
                </c:pt>
                <c:pt idx="184">
                  <c:v>14.094285714285714</c:v>
                </c:pt>
                <c:pt idx="185">
                  <c:v>11.435714285714285</c:v>
                </c:pt>
                <c:pt idx="186">
                  <c:v>12.1</c:v>
                </c:pt>
                <c:pt idx="187">
                  <c:v>11.435714285714285</c:v>
                </c:pt>
                <c:pt idx="188">
                  <c:v>10.77142857142857</c:v>
                </c:pt>
                <c:pt idx="189">
                  <c:v>11.302857142857141</c:v>
                </c:pt>
                <c:pt idx="190">
                  <c:v>11.967142857142859</c:v>
                </c:pt>
                <c:pt idx="191">
                  <c:v>12.498571428571427</c:v>
                </c:pt>
                <c:pt idx="192">
                  <c:v>14.758571428571429</c:v>
                </c:pt>
                <c:pt idx="193">
                  <c:v>14.758571428571429</c:v>
                </c:pt>
                <c:pt idx="194">
                  <c:v>15.157142857142858</c:v>
                </c:pt>
                <c:pt idx="195">
                  <c:v>15.821428571428571</c:v>
                </c:pt>
                <c:pt idx="196">
                  <c:v>16.485714285714284</c:v>
                </c:pt>
                <c:pt idx="197">
                  <c:v>15.422857142857143</c:v>
                </c:pt>
                <c:pt idx="198">
                  <c:v>13.56142857142857</c:v>
                </c:pt>
                <c:pt idx="199">
                  <c:v>13.028571428571428</c:v>
                </c:pt>
                <c:pt idx="200">
                  <c:v>12.098571428571429</c:v>
                </c:pt>
                <c:pt idx="201">
                  <c:v>11.567142857142857</c:v>
                </c:pt>
                <c:pt idx="202">
                  <c:v>10.371428571428572</c:v>
                </c:pt>
                <c:pt idx="203">
                  <c:v>9.9728571428571424</c:v>
                </c:pt>
                <c:pt idx="204">
                  <c:v>10.77</c:v>
                </c:pt>
                <c:pt idx="205">
                  <c:v>12.1</c:v>
                </c:pt>
                <c:pt idx="206">
                  <c:v>11.70142857142857</c:v>
                </c:pt>
                <c:pt idx="207">
                  <c:v>11.568571428571429</c:v>
                </c:pt>
                <c:pt idx="208">
                  <c:v>11.302857142857144</c:v>
                </c:pt>
                <c:pt idx="209">
                  <c:v>13.297142857142857</c:v>
                </c:pt>
                <c:pt idx="210">
                  <c:v>12.765714285714285</c:v>
                </c:pt>
                <c:pt idx="211">
                  <c:v>13.031428571428572</c:v>
                </c:pt>
                <c:pt idx="212">
                  <c:v>13.962857142857144</c:v>
                </c:pt>
                <c:pt idx="213">
                  <c:v>15.558571428571428</c:v>
                </c:pt>
                <c:pt idx="214">
                  <c:v>15.558571428571428</c:v>
                </c:pt>
                <c:pt idx="215">
                  <c:v>15.824285714285713</c:v>
                </c:pt>
                <c:pt idx="216">
                  <c:v>14.892857142857142</c:v>
                </c:pt>
                <c:pt idx="217">
                  <c:v>15.424285714285714</c:v>
                </c:pt>
                <c:pt idx="218">
                  <c:v>14.892857142857141</c:v>
                </c:pt>
                <c:pt idx="219">
                  <c:v>14.892857142857141</c:v>
                </c:pt>
                <c:pt idx="220">
                  <c:v>14.361428571428572</c:v>
                </c:pt>
                <c:pt idx="221">
                  <c:v>15.824285714285713</c:v>
                </c:pt>
                <c:pt idx="222">
                  <c:v>17.818571428571428</c:v>
                </c:pt>
                <c:pt idx="223">
                  <c:v>17.419999999999998</c:v>
                </c:pt>
                <c:pt idx="224">
                  <c:v>18.617142857142856</c:v>
                </c:pt>
                <c:pt idx="225">
                  <c:v>19.414285714285715</c:v>
                </c:pt>
                <c:pt idx="226">
                  <c:v>19.812857142857144</c:v>
                </c:pt>
                <c:pt idx="227">
                  <c:v>26.727142857142859</c:v>
                </c:pt>
                <c:pt idx="228">
                  <c:v>27.657142857142855</c:v>
                </c:pt>
                <c:pt idx="229">
                  <c:v>31.778571428571428</c:v>
                </c:pt>
                <c:pt idx="230">
                  <c:v>38.825714285714291</c:v>
                </c:pt>
                <c:pt idx="231">
                  <c:v>43.08</c:v>
                </c:pt>
                <c:pt idx="232">
                  <c:v>47.068571428571431</c:v>
                </c:pt>
                <c:pt idx="233">
                  <c:v>53.715714285714292</c:v>
                </c:pt>
                <c:pt idx="234">
                  <c:v>50.258571428571422</c:v>
                </c:pt>
                <c:pt idx="235">
                  <c:v>53.848571428571425</c:v>
                </c:pt>
                <c:pt idx="236">
                  <c:v>50.79</c:v>
                </c:pt>
                <c:pt idx="237">
                  <c:v>45.33857142857142</c:v>
                </c:pt>
                <c:pt idx="238">
                  <c:v>48.13</c:v>
                </c:pt>
                <c:pt idx="239">
                  <c:v>53.315714285714293</c:v>
                </c:pt>
                <c:pt idx="240">
                  <c:v>56.374285714285712</c:v>
                </c:pt>
                <c:pt idx="241">
                  <c:v>65.415714285714287</c:v>
                </c:pt>
                <c:pt idx="242">
                  <c:v>66.745714285714286</c:v>
                </c:pt>
                <c:pt idx="243">
                  <c:v>78.712857142857146</c:v>
                </c:pt>
                <c:pt idx="244">
                  <c:v>79.775714285714301</c:v>
                </c:pt>
                <c:pt idx="245">
                  <c:v>84.164285714285711</c:v>
                </c:pt>
                <c:pt idx="246">
                  <c:v>80.308571428571426</c:v>
                </c:pt>
                <c:pt idx="247">
                  <c:v>78.44714285714285</c:v>
                </c:pt>
                <c:pt idx="248">
                  <c:v>70.734285714285718</c:v>
                </c:pt>
                <c:pt idx="249">
                  <c:v>70.068571428571431</c:v>
                </c:pt>
                <c:pt idx="250">
                  <c:v>59.032857142857146</c:v>
                </c:pt>
                <c:pt idx="251">
                  <c:v>61.825714285714284</c:v>
                </c:pt>
                <c:pt idx="252">
                  <c:v>59.032857142857146</c:v>
                </c:pt>
                <c:pt idx="253">
                  <c:v>57.437142857142852</c:v>
                </c:pt>
                <c:pt idx="254">
                  <c:v>50.522857142857141</c:v>
                </c:pt>
                <c:pt idx="255">
                  <c:v>47.465714285714284</c:v>
                </c:pt>
                <c:pt idx="256">
                  <c:v>47.465714285714284</c:v>
                </c:pt>
                <c:pt idx="257">
                  <c:v>52.917142857142849</c:v>
                </c:pt>
                <c:pt idx="258">
                  <c:v>52.118571428571435</c:v>
                </c:pt>
                <c:pt idx="259">
                  <c:v>53.050000000000004</c:v>
                </c:pt>
                <c:pt idx="260">
                  <c:v>55.97571428571429</c:v>
                </c:pt>
                <c:pt idx="261">
                  <c:v>59.167142857142871</c:v>
                </c:pt>
                <c:pt idx="262">
                  <c:v>61.028571428571432</c:v>
                </c:pt>
                <c:pt idx="263">
                  <c:v>61.161428571428573</c:v>
                </c:pt>
                <c:pt idx="264">
                  <c:v>56.241428571428564</c:v>
                </c:pt>
                <c:pt idx="265">
                  <c:v>53.184285714285707</c:v>
                </c:pt>
                <c:pt idx="266">
                  <c:v>46.668571428571433</c:v>
                </c:pt>
                <c:pt idx="267">
                  <c:v>42.680000000000007</c:v>
                </c:pt>
                <c:pt idx="268">
                  <c:v>41.617142857142859</c:v>
                </c:pt>
                <c:pt idx="269">
                  <c:v>40.287142857142854</c:v>
                </c:pt>
                <c:pt idx="270">
                  <c:v>34.702857142857141</c:v>
                </c:pt>
                <c:pt idx="271">
                  <c:v>33.372857142857143</c:v>
                </c:pt>
                <c:pt idx="272">
                  <c:v>34.968571428571423</c:v>
                </c:pt>
                <c:pt idx="273">
                  <c:v>32.708571428571425</c:v>
                </c:pt>
                <c:pt idx="274">
                  <c:v>33.107142857142854</c:v>
                </c:pt>
                <c:pt idx="275">
                  <c:v>31.111428571428569</c:v>
                </c:pt>
                <c:pt idx="276">
                  <c:v>28.585714285714285</c:v>
                </c:pt>
                <c:pt idx="277">
                  <c:v>30.048571428571424</c:v>
                </c:pt>
                <c:pt idx="278">
                  <c:v>27.655714285714282</c:v>
                </c:pt>
                <c:pt idx="279">
                  <c:v>24.597142857142853</c:v>
                </c:pt>
                <c:pt idx="280">
                  <c:v>21.938571428571429</c:v>
                </c:pt>
                <c:pt idx="281">
                  <c:v>18.481428571428573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69-8840-8046-B814E6FBD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0640815"/>
        <c:axId val="1460642463"/>
      </c:lineChart>
      <c:catAx>
        <c:axId val="146064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42463"/>
        <c:crosses val="autoZero"/>
        <c:auto val="1"/>
        <c:lblAlgn val="ctr"/>
        <c:lblOffset val="100"/>
        <c:noMultiLvlLbl val="0"/>
      </c:catAx>
      <c:valAx>
        <c:axId val="146064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4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Bates College and Androscoggin county new cases  7 -day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bg2">
                <a:lumMod val="85000"/>
                <a:alpha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Bates!$A$28:$A$309</c:f>
              <c:numCache>
                <c:formatCode>m/d/yy</c:formatCode>
                <c:ptCount val="282"/>
                <c:pt idx="0">
                  <c:v>44061</c:v>
                </c:pt>
                <c:pt idx="1">
                  <c:v>44062</c:v>
                </c:pt>
                <c:pt idx="2">
                  <c:v>44063</c:v>
                </c:pt>
                <c:pt idx="3">
                  <c:v>44064</c:v>
                </c:pt>
                <c:pt idx="4">
                  <c:v>44065</c:v>
                </c:pt>
                <c:pt idx="5">
                  <c:v>44066</c:v>
                </c:pt>
                <c:pt idx="6">
                  <c:v>44067</c:v>
                </c:pt>
                <c:pt idx="7">
                  <c:v>44068</c:v>
                </c:pt>
                <c:pt idx="8">
                  <c:v>44069</c:v>
                </c:pt>
                <c:pt idx="9">
                  <c:v>44070</c:v>
                </c:pt>
                <c:pt idx="10">
                  <c:v>44071</c:v>
                </c:pt>
                <c:pt idx="11">
                  <c:v>44072</c:v>
                </c:pt>
                <c:pt idx="12">
                  <c:v>44073</c:v>
                </c:pt>
                <c:pt idx="13">
                  <c:v>44074</c:v>
                </c:pt>
                <c:pt idx="14">
                  <c:v>44075</c:v>
                </c:pt>
                <c:pt idx="15">
                  <c:v>44076</c:v>
                </c:pt>
                <c:pt idx="16">
                  <c:v>44077</c:v>
                </c:pt>
                <c:pt idx="17">
                  <c:v>44078</c:v>
                </c:pt>
                <c:pt idx="18">
                  <c:v>44079</c:v>
                </c:pt>
                <c:pt idx="19">
                  <c:v>44080</c:v>
                </c:pt>
                <c:pt idx="20">
                  <c:v>44081</c:v>
                </c:pt>
                <c:pt idx="21">
                  <c:v>44082</c:v>
                </c:pt>
                <c:pt idx="22">
                  <c:v>44083</c:v>
                </c:pt>
                <c:pt idx="23">
                  <c:v>44084</c:v>
                </c:pt>
                <c:pt idx="24">
                  <c:v>44085</c:v>
                </c:pt>
                <c:pt idx="25">
                  <c:v>44086</c:v>
                </c:pt>
                <c:pt idx="26">
                  <c:v>44087</c:v>
                </c:pt>
                <c:pt idx="27">
                  <c:v>44088</c:v>
                </c:pt>
                <c:pt idx="28">
                  <c:v>44089</c:v>
                </c:pt>
                <c:pt idx="29">
                  <c:v>44090</c:v>
                </c:pt>
                <c:pt idx="30">
                  <c:v>44091</c:v>
                </c:pt>
                <c:pt idx="31">
                  <c:v>44092</c:v>
                </c:pt>
                <c:pt idx="32">
                  <c:v>44093</c:v>
                </c:pt>
                <c:pt idx="33">
                  <c:v>44094</c:v>
                </c:pt>
                <c:pt idx="34">
                  <c:v>44095</c:v>
                </c:pt>
                <c:pt idx="35">
                  <c:v>44096</c:v>
                </c:pt>
                <c:pt idx="36">
                  <c:v>44097</c:v>
                </c:pt>
                <c:pt idx="37">
                  <c:v>44098</c:v>
                </c:pt>
                <c:pt idx="38">
                  <c:v>44099</c:v>
                </c:pt>
                <c:pt idx="39">
                  <c:v>44100</c:v>
                </c:pt>
                <c:pt idx="40">
                  <c:v>44101</c:v>
                </c:pt>
                <c:pt idx="41">
                  <c:v>44102</c:v>
                </c:pt>
                <c:pt idx="42">
                  <c:v>44103</c:v>
                </c:pt>
                <c:pt idx="43">
                  <c:v>44104</c:v>
                </c:pt>
                <c:pt idx="44">
                  <c:v>44105</c:v>
                </c:pt>
                <c:pt idx="45">
                  <c:v>44106</c:v>
                </c:pt>
                <c:pt idx="46">
                  <c:v>44107</c:v>
                </c:pt>
                <c:pt idx="47">
                  <c:v>44108</c:v>
                </c:pt>
                <c:pt idx="48">
                  <c:v>44109</c:v>
                </c:pt>
                <c:pt idx="49">
                  <c:v>44110</c:v>
                </c:pt>
                <c:pt idx="50">
                  <c:v>44111</c:v>
                </c:pt>
                <c:pt idx="51">
                  <c:v>44112</c:v>
                </c:pt>
                <c:pt idx="52">
                  <c:v>44113</c:v>
                </c:pt>
                <c:pt idx="53">
                  <c:v>44114</c:v>
                </c:pt>
                <c:pt idx="54">
                  <c:v>44115</c:v>
                </c:pt>
                <c:pt idx="55">
                  <c:v>44116</c:v>
                </c:pt>
                <c:pt idx="56">
                  <c:v>44117</c:v>
                </c:pt>
                <c:pt idx="57">
                  <c:v>44118</c:v>
                </c:pt>
                <c:pt idx="58">
                  <c:v>44119</c:v>
                </c:pt>
                <c:pt idx="59">
                  <c:v>44120</c:v>
                </c:pt>
                <c:pt idx="60">
                  <c:v>44121</c:v>
                </c:pt>
                <c:pt idx="61">
                  <c:v>44122</c:v>
                </c:pt>
                <c:pt idx="62">
                  <c:v>44123</c:v>
                </c:pt>
                <c:pt idx="63">
                  <c:v>44124</c:v>
                </c:pt>
                <c:pt idx="64">
                  <c:v>44125</c:v>
                </c:pt>
                <c:pt idx="65">
                  <c:v>44126</c:v>
                </c:pt>
                <c:pt idx="66">
                  <c:v>44127</c:v>
                </c:pt>
                <c:pt idx="67">
                  <c:v>44128</c:v>
                </c:pt>
                <c:pt idx="68">
                  <c:v>44129</c:v>
                </c:pt>
                <c:pt idx="69">
                  <c:v>44130</c:v>
                </c:pt>
                <c:pt idx="70">
                  <c:v>44131</c:v>
                </c:pt>
                <c:pt idx="71">
                  <c:v>44132</c:v>
                </c:pt>
                <c:pt idx="72">
                  <c:v>44133</c:v>
                </c:pt>
                <c:pt idx="73">
                  <c:v>44134</c:v>
                </c:pt>
                <c:pt idx="74">
                  <c:v>44135</c:v>
                </c:pt>
                <c:pt idx="75">
                  <c:v>44136</c:v>
                </c:pt>
                <c:pt idx="76">
                  <c:v>44137</c:v>
                </c:pt>
                <c:pt idx="77">
                  <c:v>44138</c:v>
                </c:pt>
                <c:pt idx="78">
                  <c:v>44139</c:v>
                </c:pt>
                <c:pt idx="79">
                  <c:v>44140</c:v>
                </c:pt>
                <c:pt idx="80">
                  <c:v>44141</c:v>
                </c:pt>
                <c:pt idx="81">
                  <c:v>44142</c:v>
                </c:pt>
                <c:pt idx="82">
                  <c:v>44143</c:v>
                </c:pt>
                <c:pt idx="83">
                  <c:v>44144</c:v>
                </c:pt>
                <c:pt idx="84">
                  <c:v>44145</c:v>
                </c:pt>
                <c:pt idx="85">
                  <c:v>44146</c:v>
                </c:pt>
                <c:pt idx="86">
                  <c:v>44147</c:v>
                </c:pt>
                <c:pt idx="87">
                  <c:v>44148</c:v>
                </c:pt>
                <c:pt idx="88">
                  <c:v>44149</c:v>
                </c:pt>
                <c:pt idx="89">
                  <c:v>44150</c:v>
                </c:pt>
                <c:pt idx="90">
                  <c:v>44151</c:v>
                </c:pt>
                <c:pt idx="91">
                  <c:v>44152</c:v>
                </c:pt>
                <c:pt idx="92">
                  <c:v>44153</c:v>
                </c:pt>
                <c:pt idx="93">
                  <c:v>44154</c:v>
                </c:pt>
                <c:pt idx="94">
                  <c:v>44155</c:v>
                </c:pt>
                <c:pt idx="95">
                  <c:v>44156</c:v>
                </c:pt>
                <c:pt idx="96">
                  <c:v>44157</c:v>
                </c:pt>
                <c:pt idx="97">
                  <c:v>44158</c:v>
                </c:pt>
                <c:pt idx="98">
                  <c:v>44159</c:v>
                </c:pt>
                <c:pt idx="99">
                  <c:v>44160</c:v>
                </c:pt>
                <c:pt idx="100">
                  <c:v>44161</c:v>
                </c:pt>
                <c:pt idx="101">
                  <c:v>44162</c:v>
                </c:pt>
                <c:pt idx="102">
                  <c:v>44163</c:v>
                </c:pt>
                <c:pt idx="103">
                  <c:v>44164</c:v>
                </c:pt>
                <c:pt idx="104">
                  <c:v>44165</c:v>
                </c:pt>
                <c:pt idx="105">
                  <c:v>44166</c:v>
                </c:pt>
                <c:pt idx="106">
                  <c:v>44167</c:v>
                </c:pt>
                <c:pt idx="107">
                  <c:v>44168</c:v>
                </c:pt>
                <c:pt idx="108">
                  <c:v>44169</c:v>
                </c:pt>
                <c:pt idx="109">
                  <c:v>44170</c:v>
                </c:pt>
                <c:pt idx="110">
                  <c:v>44171</c:v>
                </c:pt>
                <c:pt idx="111">
                  <c:v>44172</c:v>
                </c:pt>
                <c:pt idx="112">
                  <c:v>44173</c:v>
                </c:pt>
                <c:pt idx="113">
                  <c:v>44174</c:v>
                </c:pt>
                <c:pt idx="114">
                  <c:v>44175</c:v>
                </c:pt>
                <c:pt idx="115">
                  <c:v>44176</c:v>
                </c:pt>
                <c:pt idx="116">
                  <c:v>44177</c:v>
                </c:pt>
                <c:pt idx="117">
                  <c:v>44178</c:v>
                </c:pt>
                <c:pt idx="118">
                  <c:v>44179</c:v>
                </c:pt>
                <c:pt idx="119">
                  <c:v>44180</c:v>
                </c:pt>
                <c:pt idx="120">
                  <c:v>44181</c:v>
                </c:pt>
                <c:pt idx="121">
                  <c:v>44182</c:v>
                </c:pt>
                <c:pt idx="122">
                  <c:v>44183</c:v>
                </c:pt>
                <c:pt idx="123">
                  <c:v>44184</c:v>
                </c:pt>
                <c:pt idx="124">
                  <c:v>44185</c:v>
                </c:pt>
                <c:pt idx="125">
                  <c:v>44186</c:v>
                </c:pt>
                <c:pt idx="126">
                  <c:v>44187</c:v>
                </c:pt>
                <c:pt idx="127">
                  <c:v>44188</c:v>
                </c:pt>
                <c:pt idx="128">
                  <c:v>44189</c:v>
                </c:pt>
                <c:pt idx="129">
                  <c:v>44190</c:v>
                </c:pt>
                <c:pt idx="130">
                  <c:v>44191</c:v>
                </c:pt>
                <c:pt idx="131">
                  <c:v>44192</c:v>
                </c:pt>
                <c:pt idx="132">
                  <c:v>44193</c:v>
                </c:pt>
                <c:pt idx="133">
                  <c:v>44194</c:v>
                </c:pt>
                <c:pt idx="134">
                  <c:v>44195</c:v>
                </c:pt>
                <c:pt idx="135">
                  <c:v>44196</c:v>
                </c:pt>
                <c:pt idx="136">
                  <c:v>44197</c:v>
                </c:pt>
                <c:pt idx="137">
                  <c:v>44198</c:v>
                </c:pt>
                <c:pt idx="138">
                  <c:v>44199</c:v>
                </c:pt>
                <c:pt idx="139">
                  <c:v>44200</c:v>
                </c:pt>
                <c:pt idx="140">
                  <c:v>44201</c:v>
                </c:pt>
                <c:pt idx="141">
                  <c:v>44202</c:v>
                </c:pt>
                <c:pt idx="142">
                  <c:v>44203</c:v>
                </c:pt>
                <c:pt idx="143">
                  <c:v>44204</c:v>
                </c:pt>
                <c:pt idx="144">
                  <c:v>44205</c:v>
                </c:pt>
                <c:pt idx="145">
                  <c:v>44206</c:v>
                </c:pt>
                <c:pt idx="146">
                  <c:v>44207</c:v>
                </c:pt>
                <c:pt idx="147">
                  <c:v>44208</c:v>
                </c:pt>
                <c:pt idx="148">
                  <c:v>44209</c:v>
                </c:pt>
                <c:pt idx="149">
                  <c:v>44210</c:v>
                </c:pt>
                <c:pt idx="150">
                  <c:v>44211</c:v>
                </c:pt>
                <c:pt idx="151">
                  <c:v>44212</c:v>
                </c:pt>
                <c:pt idx="152">
                  <c:v>44213</c:v>
                </c:pt>
                <c:pt idx="153">
                  <c:v>44214</c:v>
                </c:pt>
                <c:pt idx="154">
                  <c:v>44215</c:v>
                </c:pt>
                <c:pt idx="155">
                  <c:v>44216</c:v>
                </c:pt>
                <c:pt idx="156">
                  <c:v>44217</c:v>
                </c:pt>
                <c:pt idx="157">
                  <c:v>44218</c:v>
                </c:pt>
                <c:pt idx="158">
                  <c:v>44219</c:v>
                </c:pt>
                <c:pt idx="159">
                  <c:v>44220</c:v>
                </c:pt>
                <c:pt idx="160">
                  <c:v>44221</c:v>
                </c:pt>
                <c:pt idx="161">
                  <c:v>44222</c:v>
                </c:pt>
                <c:pt idx="162">
                  <c:v>44223</c:v>
                </c:pt>
                <c:pt idx="163">
                  <c:v>44224</c:v>
                </c:pt>
                <c:pt idx="164">
                  <c:v>44225</c:v>
                </c:pt>
                <c:pt idx="165">
                  <c:v>44226</c:v>
                </c:pt>
                <c:pt idx="166">
                  <c:v>44227</c:v>
                </c:pt>
                <c:pt idx="167">
                  <c:v>44228</c:v>
                </c:pt>
                <c:pt idx="168">
                  <c:v>44229</c:v>
                </c:pt>
                <c:pt idx="169">
                  <c:v>44230</c:v>
                </c:pt>
                <c:pt idx="170">
                  <c:v>44231</c:v>
                </c:pt>
                <c:pt idx="171">
                  <c:v>44232</c:v>
                </c:pt>
                <c:pt idx="172">
                  <c:v>44233</c:v>
                </c:pt>
                <c:pt idx="173">
                  <c:v>44234</c:v>
                </c:pt>
                <c:pt idx="174">
                  <c:v>44235</c:v>
                </c:pt>
                <c:pt idx="175">
                  <c:v>44236</c:v>
                </c:pt>
                <c:pt idx="176">
                  <c:v>44237</c:v>
                </c:pt>
                <c:pt idx="177">
                  <c:v>44238</c:v>
                </c:pt>
                <c:pt idx="178">
                  <c:v>44239</c:v>
                </c:pt>
                <c:pt idx="179">
                  <c:v>44240</c:v>
                </c:pt>
                <c:pt idx="180">
                  <c:v>44241</c:v>
                </c:pt>
                <c:pt idx="181">
                  <c:v>44242</c:v>
                </c:pt>
                <c:pt idx="182">
                  <c:v>44243</c:v>
                </c:pt>
                <c:pt idx="183">
                  <c:v>44244</c:v>
                </c:pt>
                <c:pt idx="184">
                  <c:v>44245</c:v>
                </c:pt>
                <c:pt idx="185">
                  <c:v>44246</c:v>
                </c:pt>
                <c:pt idx="186">
                  <c:v>44247</c:v>
                </c:pt>
                <c:pt idx="187">
                  <c:v>44248</c:v>
                </c:pt>
                <c:pt idx="188">
                  <c:v>44249</c:v>
                </c:pt>
                <c:pt idx="189">
                  <c:v>44250</c:v>
                </c:pt>
                <c:pt idx="190">
                  <c:v>44251</c:v>
                </c:pt>
                <c:pt idx="191">
                  <c:v>44252</c:v>
                </c:pt>
                <c:pt idx="192">
                  <c:v>44253</c:v>
                </c:pt>
                <c:pt idx="193">
                  <c:v>44254</c:v>
                </c:pt>
                <c:pt idx="194">
                  <c:v>44255</c:v>
                </c:pt>
                <c:pt idx="195">
                  <c:v>44256</c:v>
                </c:pt>
                <c:pt idx="196">
                  <c:v>44257</c:v>
                </c:pt>
                <c:pt idx="197">
                  <c:v>44258</c:v>
                </c:pt>
                <c:pt idx="198">
                  <c:v>44259</c:v>
                </c:pt>
                <c:pt idx="199">
                  <c:v>44260</c:v>
                </c:pt>
                <c:pt idx="200">
                  <c:v>44261</c:v>
                </c:pt>
                <c:pt idx="201">
                  <c:v>44262</c:v>
                </c:pt>
                <c:pt idx="202">
                  <c:v>44263</c:v>
                </c:pt>
                <c:pt idx="203">
                  <c:v>44264</c:v>
                </c:pt>
                <c:pt idx="204">
                  <c:v>44265</c:v>
                </c:pt>
                <c:pt idx="205">
                  <c:v>44266</c:v>
                </c:pt>
                <c:pt idx="206">
                  <c:v>44267</c:v>
                </c:pt>
                <c:pt idx="207">
                  <c:v>44268</c:v>
                </c:pt>
                <c:pt idx="208">
                  <c:v>44269</c:v>
                </c:pt>
                <c:pt idx="209">
                  <c:v>44270</c:v>
                </c:pt>
                <c:pt idx="210">
                  <c:v>44271</c:v>
                </c:pt>
                <c:pt idx="211">
                  <c:v>44272</c:v>
                </c:pt>
                <c:pt idx="212">
                  <c:v>44273</c:v>
                </c:pt>
                <c:pt idx="213">
                  <c:v>44274</c:v>
                </c:pt>
                <c:pt idx="214">
                  <c:v>44275</c:v>
                </c:pt>
                <c:pt idx="215">
                  <c:v>44276</c:v>
                </c:pt>
                <c:pt idx="216">
                  <c:v>44277</c:v>
                </c:pt>
                <c:pt idx="217">
                  <c:v>44278</c:v>
                </c:pt>
                <c:pt idx="218">
                  <c:v>44279</c:v>
                </c:pt>
                <c:pt idx="219">
                  <c:v>44280</c:v>
                </c:pt>
                <c:pt idx="220">
                  <c:v>44281</c:v>
                </c:pt>
                <c:pt idx="221">
                  <c:v>44282</c:v>
                </c:pt>
                <c:pt idx="222">
                  <c:v>44283</c:v>
                </c:pt>
                <c:pt idx="223">
                  <c:v>44284</c:v>
                </c:pt>
                <c:pt idx="224">
                  <c:v>44285</c:v>
                </c:pt>
                <c:pt idx="225">
                  <c:v>44286</c:v>
                </c:pt>
                <c:pt idx="226">
                  <c:v>44287</c:v>
                </c:pt>
                <c:pt idx="227">
                  <c:v>44288</c:v>
                </c:pt>
                <c:pt idx="228">
                  <c:v>44289</c:v>
                </c:pt>
                <c:pt idx="229">
                  <c:v>44290</c:v>
                </c:pt>
                <c:pt idx="230">
                  <c:v>44291</c:v>
                </c:pt>
                <c:pt idx="231">
                  <c:v>44292</c:v>
                </c:pt>
                <c:pt idx="232">
                  <c:v>44293</c:v>
                </c:pt>
                <c:pt idx="233">
                  <c:v>44294</c:v>
                </c:pt>
                <c:pt idx="234">
                  <c:v>44295</c:v>
                </c:pt>
                <c:pt idx="235">
                  <c:v>44296</c:v>
                </c:pt>
                <c:pt idx="236">
                  <c:v>44297</c:v>
                </c:pt>
                <c:pt idx="237">
                  <c:v>44298</c:v>
                </c:pt>
                <c:pt idx="238">
                  <c:v>44299</c:v>
                </c:pt>
                <c:pt idx="239">
                  <c:v>44300</c:v>
                </c:pt>
                <c:pt idx="240">
                  <c:v>44301</c:v>
                </c:pt>
                <c:pt idx="241">
                  <c:v>44302</c:v>
                </c:pt>
                <c:pt idx="242">
                  <c:v>44303</c:v>
                </c:pt>
                <c:pt idx="243">
                  <c:v>44304</c:v>
                </c:pt>
                <c:pt idx="244">
                  <c:v>44305</c:v>
                </c:pt>
                <c:pt idx="245">
                  <c:v>44306</c:v>
                </c:pt>
                <c:pt idx="246">
                  <c:v>44307</c:v>
                </c:pt>
                <c:pt idx="247">
                  <c:v>44308</c:v>
                </c:pt>
                <c:pt idx="248">
                  <c:v>44309</c:v>
                </c:pt>
                <c:pt idx="249">
                  <c:v>44310</c:v>
                </c:pt>
                <c:pt idx="250">
                  <c:v>44311</c:v>
                </c:pt>
                <c:pt idx="251">
                  <c:v>44312</c:v>
                </c:pt>
                <c:pt idx="252">
                  <c:v>44313</c:v>
                </c:pt>
                <c:pt idx="253">
                  <c:v>44314</c:v>
                </c:pt>
                <c:pt idx="254">
                  <c:v>44315</c:v>
                </c:pt>
                <c:pt idx="255">
                  <c:v>44316</c:v>
                </c:pt>
                <c:pt idx="256">
                  <c:v>44317</c:v>
                </c:pt>
                <c:pt idx="257">
                  <c:v>44318</c:v>
                </c:pt>
                <c:pt idx="258">
                  <c:v>44319</c:v>
                </c:pt>
                <c:pt idx="259">
                  <c:v>44320</c:v>
                </c:pt>
                <c:pt idx="260">
                  <c:v>44321</c:v>
                </c:pt>
                <c:pt idx="261">
                  <c:v>44322</c:v>
                </c:pt>
                <c:pt idx="262">
                  <c:v>44323</c:v>
                </c:pt>
                <c:pt idx="263">
                  <c:v>44324</c:v>
                </c:pt>
                <c:pt idx="264">
                  <c:v>44325</c:v>
                </c:pt>
                <c:pt idx="265">
                  <c:v>44326</c:v>
                </c:pt>
                <c:pt idx="266">
                  <c:v>44327</c:v>
                </c:pt>
                <c:pt idx="267">
                  <c:v>44328</c:v>
                </c:pt>
                <c:pt idx="268">
                  <c:v>44329</c:v>
                </c:pt>
                <c:pt idx="269">
                  <c:v>44330</c:v>
                </c:pt>
                <c:pt idx="270">
                  <c:v>44331</c:v>
                </c:pt>
                <c:pt idx="271">
                  <c:v>44332</c:v>
                </c:pt>
                <c:pt idx="272">
                  <c:v>44333</c:v>
                </c:pt>
                <c:pt idx="273">
                  <c:v>44334</c:v>
                </c:pt>
                <c:pt idx="274">
                  <c:v>44335</c:v>
                </c:pt>
                <c:pt idx="275">
                  <c:v>44336</c:v>
                </c:pt>
                <c:pt idx="276">
                  <c:v>44337</c:v>
                </c:pt>
                <c:pt idx="277">
                  <c:v>44338</c:v>
                </c:pt>
                <c:pt idx="278">
                  <c:v>44339</c:v>
                </c:pt>
                <c:pt idx="279">
                  <c:v>44340</c:v>
                </c:pt>
                <c:pt idx="280">
                  <c:v>44341</c:v>
                </c:pt>
                <c:pt idx="281">
                  <c:v>44342</c:v>
                </c:pt>
              </c:numCache>
            </c:numRef>
          </c:cat>
          <c:val>
            <c:numRef>
              <c:f>Bates!$D$28:$D$309</c:f>
              <c:numCache>
                <c:formatCode>General</c:formatCode>
                <c:ptCount val="2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A6-1D4D-A55D-49D15371D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69475711"/>
        <c:axId val="1069473263"/>
      </c:barChart>
      <c:lineChart>
        <c:grouping val="standard"/>
        <c:varyColors val="0"/>
        <c:ser>
          <c:idx val="0"/>
          <c:order val="0"/>
          <c:tx>
            <c:v>Bates College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Bates!$A$28:$A$309</c:f>
              <c:numCache>
                <c:formatCode>m/d/yy</c:formatCode>
                <c:ptCount val="282"/>
                <c:pt idx="0">
                  <c:v>44061</c:v>
                </c:pt>
                <c:pt idx="1">
                  <c:v>44062</c:v>
                </c:pt>
                <c:pt idx="2">
                  <c:v>44063</c:v>
                </c:pt>
                <c:pt idx="3">
                  <c:v>44064</c:v>
                </c:pt>
                <c:pt idx="4">
                  <c:v>44065</c:v>
                </c:pt>
                <c:pt idx="5">
                  <c:v>44066</c:v>
                </c:pt>
                <c:pt idx="6">
                  <c:v>44067</c:v>
                </c:pt>
                <c:pt idx="7">
                  <c:v>44068</c:v>
                </c:pt>
                <c:pt idx="8">
                  <c:v>44069</c:v>
                </c:pt>
                <c:pt idx="9">
                  <c:v>44070</c:v>
                </c:pt>
                <c:pt idx="10">
                  <c:v>44071</c:v>
                </c:pt>
                <c:pt idx="11">
                  <c:v>44072</c:v>
                </c:pt>
                <c:pt idx="12">
                  <c:v>44073</c:v>
                </c:pt>
                <c:pt idx="13">
                  <c:v>44074</c:v>
                </c:pt>
                <c:pt idx="14">
                  <c:v>44075</c:v>
                </c:pt>
                <c:pt idx="15">
                  <c:v>44076</c:v>
                </c:pt>
                <c:pt idx="16">
                  <c:v>44077</c:v>
                </c:pt>
                <c:pt idx="17">
                  <c:v>44078</c:v>
                </c:pt>
                <c:pt idx="18">
                  <c:v>44079</c:v>
                </c:pt>
                <c:pt idx="19">
                  <c:v>44080</c:v>
                </c:pt>
                <c:pt idx="20">
                  <c:v>44081</c:v>
                </c:pt>
                <c:pt idx="21">
                  <c:v>44082</c:v>
                </c:pt>
                <c:pt idx="22">
                  <c:v>44083</c:v>
                </c:pt>
                <c:pt idx="23">
                  <c:v>44084</c:v>
                </c:pt>
                <c:pt idx="24">
                  <c:v>44085</c:v>
                </c:pt>
                <c:pt idx="25">
                  <c:v>44086</c:v>
                </c:pt>
                <c:pt idx="26">
                  <c:v>44087</c:v>
                </c:pt>
                <c:pt idx="27">
                  <c:v>44088</c:v>
                </c:pt>
                <c:pt idx="28">
                  <c:v>44089</c:v>
                </c:pt>
                <c:pt idx="29">
                  <c:v>44090</c:v>
                </c:pt>
                <c:pt idx="30">
                  <c:v>44091</c:v>
                </c:pt>
                <c:pt idx="31">
                  <c:v>44092</c:v>
                </c:pt>
                <c:pt idx="32">
                  <c:v>44093</c:v>
                </c:pt>
                <c:pt idx="33">
                  <c:v>44094</c:v>
                </c:pt>
                <c:pt idx="34">
                  <c:v>44095</c:v>
                </c:pt>
                <c:pt idx="35">
                  <c:v>44096</c:v>
                </c:pt>
                <c:pt idx="36">
                  <c:v>44097</c:v>
                </c:pt>
                <c:pt idx="37">
                  <c:v>44098</c:v>
                </c:pt>
                <c:pt idx="38">
                  <c:v>44099</c:v>
                </c:pt>
                <c:pt idx="39">
                  <c:v>44100</c:v>
                </c:pt>
                <c:pt idx="40">
                  <c:v>44101</c:v>
                </c:pt>
                <c:pt idx="41">
                  <c:v>44102</c:v>
                </c:pt>
                <c:pt idx="42">
                  <c:v>44103</c:v>
                </c:pt>
                <c:pt idx="43">
                  <c:v>44104</c:v>
                </c:pt>
                <c:pt idx="44">
                  <c:v>44105</c:v>
                </c:pt>
                <c:pt idx="45">
                  <c:v>44106</c:v>
                </c:pt>
                <c:pt idx="46">
                  <c:v>44107</c:v>
                </c:pt>
                <c:pt idx="47">
                  <c:v>44108</c:v>
                </c:pt>
                <c:pt idx="48">
                  <c:v>44109</c:v>
                </c:pt>
                <c:pt idx="49">
                  <c:v>44110</c:v>
                </c:pt>
                <c:pt idx="50">
                  <c:v>44111</c:v>
                </c:pt>
                <c:pt idx="51">
                  <c:v>44112</c:v>
                </c:pt>
                <c:pt idx="52">
                  <c:v>44113</c:v>
                </c:pt>
                <c:pt idx="53">
                  <c:v>44114</c:v>
                </c:pt>
                <c:pt idx="54">
                  <c:v>44115</c:v>
                </c:pt>
                <c:pt idx="55">
                  <c:v>44116</c:v>
                </c:pt>
                <c:pt idx="56">
                  <c:v>44117</c:v>
                </c:pt>
                <c:pt idx="57">
                  <c:v>44118</c:v>
                </c:pt>
                <c:pt idx="58">
                  <c:v>44119</c:v>
                </c:pt>
                <c:pt idx="59">
                  <c:v>44120</c:v>
                </c:pt>
                <c:pt idx="60">
                  <c:v>44121</c:v>
                </c:pt>
                <c:pt idx="61">
                  <c:v>44122</c:v>
                </c:pt>
                <c:pt idx="62">
                  <c:v>44123</c:v>
                </c:pt>
                <c:pt idx="63">
                  <c:v>44124</c:v>
                </c:pt>
                <c:pt idx="64">
                  <c:v>44125</c:v>
                </c:pt>
                <c:pt idx="65">
                  <c:v>44126</c:v>
                </c:pt>
                <c:pt idx="66">
                  <c:v>44127</c:v>
                </c:pt>
                <c:pt idx="67">
                  <c:v>44128</c:v>
                </c:pt>
                <c:pt idx="68">
                  <c:v>44129</c:v>
                </c:pt>
                <c:pt idx="69">
                  <c:v>44130</c:v>
                </c:pt>
                <c:pt idx="70">
                  <c:v>44131</c:v>
                </c:pt>
                <c:pt idx="71">
                  <c:v>44132</c:v>
                </c:pt>
                <c:pt idx="72">
                  <c:v>44133</c:v>
                </c:pt>
                <c:pt idx="73">
                  <c:v>44134</c:v>
                </c:pt>
                <c:pt idx="74">
                  <c:v>44135</c:v>
                </c:pt>
                <c:pt idx="75">
                  <c:v>44136</c:v>
                </c:pt>
                <c:pt idx="76">
                  <c:v>44137</c:v>
                </c:pt>
                <c:pt idx="77">
                  <c:v>44138</c:v>
                </c:pt>
                <c:pt idx="78">
                  <c:v>44139</c:v>
                </c:pt>
                <c:pt idx="79">
                  <c:v>44140</c:v>
                </c:pt>
                <c:pt idx="80">
                  <c:v>44141</c:v>
                </c:pt>
                <c:pt idx="81">
                  <c:v>44142</c:v>
                </c:pt>
                <c:pt idx="82">
                  <c:v>44143</c:v>
                </c:pt>
                <c:pt idx="83">
                  <c:v>44144</c:v>
                </c:pt>
                <c:pt idx="84">
                  <c:v>44145</c:v>
                </c:pt>
                <c:pt idx="85">
                  <c:v>44146</c:v>
                </c:pt>
                <c:pt idx="86">
                  <c:v>44147</c:v>
                </c:pt>
                <c:pt idx="87">
                  <c:v>44148</c:v>
                </c:pt>
                <c:pt idx="88">
                  <c:v>44149</c:v>
                </c:pt>
                <c:pt idx="89">
                  <c:v>44150</c:v>
                </c:pt>
                <c:pt idx="90">
                  <c:v>44151</c:v>
                </c:pt>
                <c:pt idx="91">
                  <c:v>44152</c:v>
                </c:pt>
                <c:pt idx="92">
                  <c:v>44153</c:v>
                </c:pt>
                <c:pt idx="93">
                  <c:v>44154</c:v>
                </c:pt>
                <c:pt idx="94">
                  <c:v>44155</c:v>
                </c:pt>
                <c:pt idx="95">
                  <c:v>44156</c:v>
                </c:pt>
                <c:pt idx="96">
                  <c:v>44157</c:v>
                </c:pt>
                <c:pt idx="97">
                  <c:v>44158</c:v>
                </c:pt>
                <c:pt idx="98">
                  <c:v>44159</c:v>
                </c:pt>
                <c:pt idx="99">
                  <c:v>44160</c:v>
                </c:pt>
                <c:pt idx="100">
                  <c:v>44161</c:v>
                </c:pt>
                <c:pt idx="101">
                  <c:v>44162</c:v>
                </c:pt>
                <c:pt idx="102">
                  <c:v>44163</c:v>
                </c:pt>
                <c:pt idx="103">
                  <c:v>44164</c:v>
                </c:pt>
                <c:pt idx="104">
                  <c:v>44165</c:v>
                </c:pt>
                <c:pt idx="105">
                  <c:v>44166</c:v>
                </c:pt>
                <c:pt idx="106">
                  <c:v>44167</c:v>
                </c:pt>
                <c:pt idx="107">
                  <c:v>44168</c:v>
                </c:pt>
                <c:pt idx="108">
                  <c:v>44169</c:v>
                </c:pt>
                <c:pt idx="109">
                  <c:v>44170</c:v>
                </c:pt>
                <c:pt idx="110">
                  <c:v>44171</c:v>
                </c:pt>
                <c:pt idx="111">
                  <c:v>44172</c:v>
                </c:pt>
                <c:pt idx="112">
                  <c:v>44173</c:v>
                </c:pt>
                <c:pt idx="113">
                  <c:v>44174</c:v>
                </c:pt>
                <c:pt idx="114">
                  <c:v>44175</c:v>
                </c:pt>
                <c:pt idx="115">
                  <c:v>44176</c:v>
                </c:pt>
                <c:pt idx="116">
                  <c:v>44177</c:v>
                </c:pt>
                <c:pt idx="117">
                  <c:v>44178</c:v>
                </c:pt>
                <c:pt idx="118">
                  <c:v>44179</c:v>
                </c:pt>
                <c:pt idx="119">
                  <c:v>44180</c:v>
                </c:pt>
                <c:pt idx="120">
                  <c:v>44181</c:v>
                </c:pt>
                <c:pt idx="121">
                  <c:v>44182</c:v>
                </c:pt>
                <c:pt idx="122">
                  <c:v>44183</c:v>
                </c:pt>
                <c:pt idx="123">
                  <c:v>44184</c:v>
                </c:pt>
                <c:pt idx="124">
                  <c:v>44185</c:v>
                </c:pt>
                <c:pt idx="125">
                  <c:v>44186</c:v>
                </c:pt>
                <c:pt idx="126">
                  <c:v>44187</c:v>
                </c:pt>
                <c:pt idx="127">
                  <c:v>44188</c:v>
                </c:pt>
                <c:pt idx="128">
                  <c:v>44189</c:v>
                </c:pt>
                <c:pt idx="129">
                  <c:v>44190</c:v>
                </c:pt>
                <c:pt idx="130">
                  <c:v>44191</c:v>
                </c:pt>
                <c:pt idx="131">
                  <c:v>44192</c:v>
                </c:pt>
                <c:pt idx="132">
                  <c:v>44193</c:v>
                </c:pt>
                <c:pt idx="133">
                  <c:v>44194</c:v>
                </c:pt>
                <c:pt idx="134">
                  <c:v>44195</c:v>
                </c:pt>
                <c:pt idx="135">
                  <c:v>44196</c:v>
                </c:pt>
                <c:pt idx="136">
                  <c:v>44197</c:v>
                </c:pt>
                <c:pt idx="137">
                  <c:v>44198</c:v>
                </c:pt>
                <c:pt idx="138">
                  <c:v>44199</c:v>
                </c:pt>
                <c:pt idx="139">
                  <c:v>44200</c:v>
                </c:pt>
                <c:pt idx="140">
                  <c:v>44201</c:v>
                </c:pt>
                <c:pt idx="141">
                  <c:v>44202</c:v>
                </c:pt>
                <c:pt idx="142">
                  <c:v>44203</c:v>
                </c:pt>
                <c:pt idx="143">
                  <c:v>44204</c:v>
                </c:pt>
                <c:pt idx="144">
                  <c:v>44205</c:v>
                </c:pt>
                <c:pt idx="145">
                  <c:v>44206</c:v>
                </c:pt>
                <c:pt idx="146">
                  <c:v>44207</c:v>
                </c:pt>
                <c:pt idx="147">
                  <c:v>44208</c:v>
                </c:pt>
                <c:pt idx="148">
                  <c:v>44209</c:v>
                </c:pt>
                <c:pt idx="149">
                  <c:v>44210</c:v>
                </c:pt>
                <c:pt idx="150">
                  <c:v>44211</c:v>
                </c:pt>
                <c:pt idx="151">
                  <c:v>44212</c:v>
                </c:pt>
                <c:pt idx="152">
                  <c:v>44213</c:v>
                </c:pt>
                <c:pt idx="153">
                  <c:v>44214</c:v>
                </c:pt>
                <c:pt idx="154">
                  <c:v>44215</c:v>
                </c:pt>
                <c:pt idx="155">
                  <c:v>44216</c:v>
                </c:pt>
                <c:pt idx="156">
                  <c:v>44217</c:v>
                </c:pt>
                <c:pt idx="157">
                  <c:v>44218</c:v>
                </c:pt>
                <c:pt idx="158">
                  <c:v>44219</c:v>
                </c:pt>
                <c:pt idx="159">
                  <c:v>44220</c:v>
                </c:pt>
                <c:pt idx="160">
                  <c:v>44221</c:v>
                </c:pt>
                <c:pt idx="161">
                  <c:v>44222</c:v>
                </c:pt>
                <c:pt idx="162">
                  <c:v>44223</c:v>
                </c:pt>
                <c:pt idx="163">
                  <c:v>44224</c:v>
                </c:pt>
                <c:pt idx="164">
                  <c:v>44225</c:v>
                </c:pt>
                <c:pt idx="165">
                  <c:v>44226</c:v>
                </c:pt>
                <c:pt idx="166">
                  <c:v>44227</c:v>
                </c:pt>
                <c:pt idx="167">
                  <c:v>44228</c:v>
                </c:pt>
                <c:pt idx="168">
                  <c:v>44229</c:v>
                </c:pt>
                <c:pt idx="169">
                  <c:v>44230</c:v>
                </c:pt>
                <c:pt idx="170">
                  <c:v>44231</c:v>
                </c:pt>
                <c:pt idx="171">
                  <c:v>44232</c:v>
                </c:pt>
                <c:pt idx="172">
                  <c:v>44233</c:v>
                </c:pt>
                <c:pt idx="173">
                  <c:v>44234</c:v>
                </c:pt>
                <c:pt idx="174">
                  <c:v>44235</c:v>
                </c:pt>
                <c:pt idx="175">
                  <c:v>44236</c:v>
                </c:pt>
                <c:pt idx="176">
                  <c:v>44237</c:v>
                </c:pt>
                <c:pt idx="177">
                  <c:v>44238</c:v>
                </c:pt>
                <c:pt idx="178">
                  <c:v>44239</c:v>
                </c:pt>
                <c:pt idx="179">
                  <c:v>44240</c:v>
                </c:pt>
                <c:pt idx="180">
                  <c:v>44241</c:v>
                </c:pt>
                <c:pt idx="181">
                  <c:v>44242</c:v>
                </c:pt>
                <c:pt idx="182">
                  <c:v>44243</c:v>
                </c:pt>
                <c:pt idx="183">
                  <c:v>44244</c:v>
                </c:pt>
                <c:pt idx="184">
                  <c:v>44245</c:v>
                </c:pt>
                <c:pt idx="185">
                  <c:v>44246</c:v>
                </c:pt>
                <c:pt idx="186">
                  <c:v>44247</c:v>
                </c:pt>
                <c:pt idx="187">
                  <c:v>44248</c:v>
                </c:pt>
                <c:pt idx="188">
                  <c:v>44249</c:v>
                </c:pt>
                <c:pt idx="189">
                  <c:v>44250</c:v>
                </c:pt>
                <c:pt idx="190">
                  <c:v>44251</c:v>
                </c:pt>
                <c:pt idx="191">
                  <c:v>44252</c:v>
                </c:pt>
                <c:pt idx="192">
                  <c:v>44253</c:v>
                </c:pt>
                <c:pt idx="193">
                  <c:v>44254</c:v>
                </c:pt>
                <c:pt idx="194">
                  <c:v>44255</c:v>
                </c:pt>
                <c:pt idx="195">
                  <c:v>44256</c:v>
                </c:pt>
                <c:pt idx="196">
                  <c:v>44257</c:v>
                </c:pt>
                <c:pt idx="197">
                  <c:v>44258</c:v>
                </c:pt>
                <c:pt idx="198">
                  <c:v>44259</c:v>
                </c:pt>
                <c:pt idx="199">
                  <c:v>44260</c:v>
                </c:pt>
                <c:pt idx="200">
                  <c:v>44261</c:v>
                </c:pt>
                <c:pt idx="201">
                  <c:v>44262</c:v>
                </c:pt>
                <c:pt idx="202">
                  <c:v>44263</c:v>
                </c:pt>
                <c:pt idx="203">
                  <c:v>44264</c:v>
                </c:pt>
                <c:pt idx="204">
                  <c:v>44265</c:v>
                </c:pt>
                <c:pt idx="205">
                  <c:v>44266</c:v>
                </c:pt>
                <c:pt idx="206">
                  <c:v>44267</c:v>
                </c:pt>
                <c:pt idx="207">
                  <c:v>44268</c:v>
                </c:pt>
                <c:pt idx="208">
                  <c:v>44269</c:v>
                </c:pt>
                <c:pt idx="209">
                  <c:v>44270</c:v>
                </c:pt>
                <c:pt idx="210">
                  <c:v>44271</c:v>
                </c:pt>
                <c:pt idx="211">
                  <c:v>44272</c:v>
                </c:pt>
                <c:pt idx="212">
                  <c:v>44273</c:v>
                </c:pt>
                <c:pt idx="213">
                  <c:v>44274</c:v>
                </c:pt>
                <c:pt idx="214">
                  <c:v>44275</c:v>
                </c:pt>
                <c:pt idx="215">
                  <c:v>44276</c:v>
                </c:pt>
                <c:pt idx="216">
                  <c:v>44277</c:v>
                </c:pt>
                <c:pt idx="217">
                  <c:v>44278</c:v>
                </c:pt>
                <c:pt idx="218">
                  <c:v>44279</c:v>
                </c:pt>
                <c:pt idx="219">
                  <c:v>44280</c:v>
                </c:pt>
                <c:pt idx="220">
                  <c:v>44281</c:v>
                </c:pt>
                <c:pt idx="221">
                  <c:v>44282</c:v>
                </c:pt>
                <c:pt idx="222">
                  <c:v>44283</c:v>
                </c:pt>
                <c:pt idx="223">
                  <c:v>44284</c:v>
                </c:pt>
                <c:pt idx="224">
                  <c:v>44285</c:v>
                </c:pt>
                <c:pt idx="225">
                  <c:v>44286</c:v>
                </c:pt>
                <c:pt idx="226">
                  <c:v>44287</c:v>
                </c:pt>
                <c:pt idx="227">
                  <c:v>44288</c:v>
                </c:pt>
                <c:pt idx="228">
                  <c:v>44289</c:v>
                </c:pt>
                <c:pt idx="229">
                  <c:v>44290</c:v>
                </c:pt>
                <c:pt idx="230">
                  <c:v>44291</c:v>
                </c:pt>
                <c:pt idx="231">
                  <c:v>44292</c:v>
                </c:pt>
                <c:pt idx="232">
                  <c:v>44293</c:v>
                </c:pt>
                <c:pt idx="233">
                  <c:v>44294</c:v>
                </c:pt>
                <c:pt idx="234">
                  <c:v>44295</c:v>
                </c:pt>
                <c:pt idx="235">
                  <c:v>44296</c:v>
                </c:pt>
                <c:pt idx="236">
                  <c:v>44297</c:v>
                </c:pt>
                <c:pt idx="237">
                  <c:v>44298</c:v>
                </c:pt>
                <c:pt idx="238">
                  <c:v>44299</c:v>
                </c:pt>
                <c:pt idx="239">
                  <c:v>44300</c:v>
                </c:pt>
                <c:pt idx="240">
                  <c:v>44301</c:v>
                </c:pt>
                <c:pt idx="241">
                  <c:v>44302</c:v>
                </c:pt>
                <c:pt idx="242">
                  <c:v>44303</c:v>
                </c:pt>
                <c:pt idx="243">
                  <c:v>44304</c:v>
                </c:pt>
                <c:pt idx="244">
                  <c:v>44305</c:v>
                </c:pt>
                <c:pt idx="245">
                  <c:v>44306</c:v>
                </c:pt>
                <c:pt idx="246">
                  <c:v>44307</c:v>
                </c:pt>
                <c:pt idx="247">
                  <c:v>44308</c:v>
                </c:pt>
                <c:pt idx="248">
                  <c:v>44309</c:v>
                </c:pt>
                <c:pt idx="249">
                  <c:v>44310</c:v>
                </c:pt>
                <c:pt idx="250">
                  <c:v>44311</c:v>
                </c:pt>
                <c:pt idx="251">
                  <c:v>44312</c:v>
                </c:pt>
                <c:pt idx="252">
                  <c:v>44313</c:v>
                </c:pt>
                <c:pt idx="253">
                  <c:v>44314</c:v>
                </c:pt>
                <c:pt idx="254">
                  <c:v>44315</c:v>
                </c:pt>
                <c:pt idx="255">
                  <c:v>44316</c:v>
                </c:pt>
                <c:pt idx="256">
                  <c:v>44317</c:v>
                </c:pt>
                <c:pt idx="257">
                  <c:v>44318</c:v>
                </c:pt>
                <c:pt idx="258">
                  <c:v>44319</c:v>
                </c:pt>
                <c:pt idx="259">
                  <c:v>44320</c:v>
                </c:pt>
                <c:pt idx="260">
                  <c:v>44321</c:v>
                </c:pt>
                <c:pt idx="261">
                  <c:v>44322</c:v>
                </c:pt>
                <c:pt idx="262">
                  <c:v>44323</c:v>
                </c:pt>
                <c:pt idx="263">
                  <c:v>44324</c:v>
                </c:pt>
                <c:pt idx="264">
                  <c:v>44325</c:v>
                </c:pt>
                <c:pt idx="265">
                  <c:v>44326</c:v>
                </c:pt>
                <c:pt idx="266">
                  <c:v>44327</c:v>
                </c:pt>
                <c:pt idx="267">
                  <c:v>44328</c:v>
                </c:pt>
                <c:pt idx="268">
                  <c:v>44329</c:v>
                </c:pt>
                <c:pt idx="269">
                  <c:v>44330</c:v>
                </c:pt>
                <c:pt idx="270">
                  <c:v>44331</c:v>
                </c:pt>
                <c:pt idx="271">
                  <c:v>44332</c:v>
                </c:pt>
                <c:pt idx="272">
                  <c:v>44333</c:v>
                </c:pt>
                <c:pt idx="273">
                  <c:v>44334</c:v>
                </c:pt>
                <c:pt idx="274">
                  <c:v>44335</c:v>
                </c:pt>
                <c:pt idx="275">
                  <c:v>44336</c:v>
                </c:pt>
                <c:pt idx="276">
                  <c:v>44337</c:v>
                </c:pt>
                <c:pt idx="277">
                  <c:v>44338</c:v>
                </c:pt>
                <c:pt idx="278">
                  <c:v>44339</c:v>
                </c:pt>
                <c:pt idx="279">
                  <c:v>44340</c:v>
                </c:pt>
                <c:pt idx="280">
                  <c:v>44341</c:v>
                </c:pt>
                <c:pt idx="281">
                  <c:v>44342</c:v>
                </c:pt>
              </c:numCache>
            </c:numRef>
          </c:cat>
          <c:val>
            <c:numRef>
              <c:f>Bates!$H$28:$H$309</c:f>
              <c:numCache>
                <c:formatCode>General</c:formatCode>
                <c:ptCount val="2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55.55555555555555</c:v>
                </c:pt>
                <c:pt idx="9">
                  <c:v>55.55555555555555</c:v>
                </c:pt>
                <c:pt idx="10">
                  <c:v>55.55555555555555</c:v>
                </c:pt>
                <c:pt idx="11">
                  <c:v>55.55555555555555</c:v>
                </c:pt>
                <c:pt idx="12">
                  <c:v>55.55555555555555</c:v>
                </c:pt>
                <c:pt idx="13">
                  <c:v>55.55555555555555</c:v>
                </c:pt>
                <c:pt idx="14">
                  <c:v>111.1111111111111</c:v>
                </c:pt>
                <c:pt idx="15">
                  <c:v>55.55555555555555</c:v>
                </c:pt>
                <c:pt idx="16">
                  <c:v>55.55555555555555</c:v>
                </c:pt>
                <c:pt idx="17">
                  <c:v>55.55555555555555</c:v>
                </c:pt>
                <c:pt idx="18">
                  <c:v>55.55555555555555</c:v>
                </c:pt>
                <c:pt idx="19">
                  <c:v>55.55555555555555</c:v>
                </c:pt>
                <c:pt idx="20">
                  <c:v>55.55555555555555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55.55555555555555</c:v>
                </c:pt>
                <c:pt idx="45">
                  <c:v>55.55555555555555</c:v>
                </c:pt>
                <c:pt idx="46">
                  <c:v>55.55555555555555</c:v>
                </c:pt>
                <c:pt idx="47">
                  <c:v>55.55555555555555</c:v>
                </c:pt>
                <c:pt idx="48">
                  <c:v>55.55555555555555</c:v>
                </c:pt>
                <c:pt idx="49">
                  <c:v>55.55555555555555</c:v>
                </c:pt>
                <c:pt idx="50">
                  <c:v>55.55555555555555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55.55555555555555</c:v>
                </c:pt>
                <c:pt idx="57">
                  <c:v>55.55555555555555</c:v>
                </c:pt>
                <c:pt idx="58">
                  <c:v>55.55555555555555</c:v>
                </c:pt>
                <c:pt idx="59">
                  <c:v>55.55555555555555</c:v>
                </c:pt>
                <c:pt idx="60">
                  <c:v>55.55555555555555</c:v>
                </c:pt>
                <c:pt idx="61">
                  <c:v>55.55555555555555</c:v>
                </c:pt>
                <c:pt idx="62">
                  <c:v>55.55555555555555</c:v>
                </c:pt>
                <c:pt idx="63">
                  <c:v>0</c:v>
                </c:pt>
                <c:pt idx="64">
                  <c:v>0</c:v>
                </c:pt>
                <c:pt idx="65">
                  <c:v>55.55555555555555</c:v>
                </c:pt>
                <c:pt idx="66">
                  <c:v>55.55555555555555</c:v>
                </c:pt>
                <c:pt idx="67">
                  <c:v>55.55555555555555</c:v>
                </c:pt>
                <c:pt idx="68">
                  <c:v>55.55555555555555</c:v>
                </c:pt>
                <c:pt idx="69">
                  <c:v>55.55555555555555</c:v>
                </c:pt>
                <c:pt idx="70">
                  <c:v>55.55555555555555</c:v>
                </c:pt>
                <c:pt idx="71">
                  <c:v>222.2222222222222</c:v>
                </c:pt>
                <c:pt idx="72">
                  <c:v>166.66666666666666</c:v>
                </c:pt>
                <c:pt idx="73">
                  <c:v>166.66666666666666</c:v>
                </c:pt>
                <c:pt idx="74">
                  <c:v>166.66666666666666</c:v>
                </c:pt>
                <c:pt idx="75">
                  <c:v>166.66666666666666</c:v>
                </c:pt>
                <c:pt idx="76">
                  <c:v>166.66666666666666</c:v>
                </c:pt>
                <c:pt idx="77">
                  <c:v>166.66666666666666</c:v>
                </c:pt>
                <c:pt idx="78">
                  <c:v>166.66666666666666</c:v>
                </c:pt>
                <c:pt idx="79">
                  <c:v>166.66666666666666</c:v>
                </c:pt>
                <c:pt idx="80">
                  <c:v>166.66666666666666</c:v>
                </c:pt>
                <c:pt idx="81">
                  <c:v>166.66666666666666</c:v>
                </c:pt>
                <c:pt idx="82">
                  <c:v>166.66666666666666</c:v>
                </c:pt>
                <c:pt idx="83">
                  <c:v>444.4444444444444</c:v>
                </c:pt>
                <c:pt idx="84">
                  <c:v>555.55555555555554</c:v>
                </c:pt>
                <c:pt idx="85">
                  <c:v>388.88888888888891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388.88888888888891</c:v>
                </c:pt>
                <c:pt idx="91">
                  <c:v>388.88888888888891</c:v>
                </c:pt>
                <c:pt idx="92">
                  <c:v>388.88888888888891</c:v>
                </c:pt>
                <c:pt idx="93">
                  <c:v>277.77777777777777</c:v>
                </c:pt>
                <c:pt idx="94">
                  <c:v>277.77777777777777</c:v>
                </c:pt>
                <c:pt idx="95">
                  <c:v>277.77777777777777</c:v>
                </c:pt>
                <c:pt idx="96">
                  <c:v>277.77777777777777</c:v>
                </c:pt>
                <c:pt idx="97">
                  <c:v>111.1111111111111</c:v>
                </c:pt>
                <c:pt idx="98">
                  <c:v>55.55555555555555</c:v>
                </c:pt>
                <c:pt idx="99">
                  <c:v>55.55555555555555</c:v>
                </c:pt>
                <c:pt idx="100">
                  <c:v>55.55555555555555</c:v>
                </c:pt>
                <c:pt idx="101">
                  <c:v>55.55555555555555</c:v>
                </c:pt>
                <c:pt idx="102">
                  <c:v>55.55555555555555</c:v>
                </c:pt>
                <c:pt idx="103">
                  <c:v>55.55555555555555</c:v>
                </c:pt>
                <c:pt idx="104">
                  <c:v>55.55555555555555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55.55555555555555</c:v>
                </c:pt>
                <c:pt idx="113">
                  <c:v>55.55555555555555</c:v>
                </c:pt>
                <c:pt idx="114">
                  <c:v>55.55555555555555</c:v>
                </c:pt>
                <c:pt idx="115">
                  <c:v>55.55555555555555</c:v>
                </c:pt>
                <c:pt idx="116">
                  <c:v>55.55555555555555</c:v>
                </c:pt>
                <c:pt idx="117">
                  <c:v>55.55555555555555</c:v>
                </c:pt>
                <c:pt idx="118">
                  <c:v>55.55555555555555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55.55555555555555</c:v>
                </c:pt>
                <c:pt idx="127">
                  <c:v>55.55555555555555</c:v>
                </c:pt>
                <c:pt idx="128">
                  <c:v>55.55555555555555</c:v>
                </c:pt>
                <c:pt idx="129">
                  <c:v>55.55555555555555</c:v>
                </c:pt>
                <c:pt idx="130">
                  <c:v>55.55555555555555</c:v>
                </c:pt>
                <c:pt idx="131">
                  <c:v>55.55555555555555</c:v>
                </c:pt>
                <c:pt idx="132">
                  <c:v>55.55555555555555</c:v>
                </c:pt>
                <c:pt idx="133">
                  <c:v>55.55555555555555</c:v>
                </c:pt>
                <c:pt idx="134">
                  <c:v>55.55555555555555</c:v>
                </c:pt>
                <c:pt idx="135">
                  <c:v>55.55555555555555</c:v>
                </c:pt>
                <c:pt idx="136">
                  <c:v>55.55555555555555</c:v>
                </c:pt>
                <c:pt idx="137">
                  <c:v>55.55555555555555</c:v>
                </c:pt>
                <c:pt idx="138">
                  <c:v>55.55555555555555</c:v>
                </c:pt>
                <c:pt idx="139">
                  <c:v>55.55555555555555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55.55555555555555</c:v>
                </c:pt>
                <c:pt idx="148">
                  <c:v>55.55555555555555</c:v>
                </c:pt>
                <c:pt idx="149">
                  <c:v>111.1111111111111</c:v>
                </c:pt>
                <c:pt idx="150">
                  <c:v>111.1111111111111</c:v>
                </c:pt>
                <c:pt idx="151">
                  <c:v>111.1111111111111</c:v>
                </c:pt>
                <c:pt idx="152">
                  <c:v>111.1111111111111</c:v>
                </c:pt>
                <c:pt idx="153">
                  <c:v>111.1111111111111</c:v>
                </c:pt>
                <c:pt idx="154">
                  <c:v>55.55555555555555</c:v>
                </c:pt>
                <c:pt idx="155">
                  <c:v>55.55555555555555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55.55555555555555</c:v>
                </c:pt>
                <c:pt idx="178">
                  <c:v>222.2222222222222</c:v>
                </c:pt>
                <c:pt idx="179">
                  <c:v>222.2222222222222</c:v>
                </c:pt>
                <c:pt idx="180">
                  <c:v>333.33333333333331</c:v>
                </c:pt>
                <c:pt idx="181">
                  <c:v>333.33333333333331</c:v>
                </c:pt>
                <c:pt idx="182">
                  <c:v>333.33333333333331</c:v>
                </c:pt>
                <c:pt idx="183">
                  <c:v>388.88888888888891</c:v>
                </c:pt>
                <c:pt idx="184">
                  <c:v>333.33333333333331</c:v>
                </c:pt>
                <c:pt idx="185">
                  <c:v>222.2222222222222</c:v>
                </c:pt>
                <c:pt idx="186">
                  <c:v>222.2222222222222</c:v>
                </c:pt>
                <c:pt idx="187">
                  <c:v>111.1111111111111</c:v>
                </c:pt>
                <c:pt idx="188">
                  <c:v>388.88888888888891</c:v>
                </c:pt>
                <c:pt idx="189">
                  <c:v>444.4444444444444</c:v>
                </c:pt>
                <c:pt idx="190">
                  <c:v>611.11111111111109</c:v>
                </c:pt>
                <c:pt idx="191">
                  <c:v>611.11111111111109</c:v>
                </c:pt>
                <c:pt idx="192">
                  <c:v>555.55555555555554</c:v>
                </c:pt>
                <c:pt idx="193">
                  <c:v>555.55555555555554</c:v>
                </c:pt>
                <c:pt idx="194">
                  <c:v>555.55555555555554</c:v>
                </c:pt>
                <c:pt idx="195">
                  <c:v>277.77777777777777</c:v>
                </c:pt>
                <c:pt idx="196">
                  <c:v>222.2222222222222</c:v>
                </c:pt>
                <c:pt idx="197">
                  <c:v>166.66666666666666</c:v>
                </c:pt>
                <c:pt idx="198">
                  <c:v>166.66666666666666</c:v>
                </c:pt>
                <c:pt idx="199">
                  <c:v>166.66666666666666</c:v>
                </c:pt>
                <c:pt idx="200">
                  <c:v>166.66666666666666</c:v>
                </c:pt>
                <c:pt idx="201">
                  <c:v>166.66666666666666</c:v>
                </c:pt>
                <c:pt idx="202">
                  <c:v>222.2222222222222</c:v>
                </c:pt>
                <c:pt idx="203">
                  <c:v>222.2222222222222</c:v>
                </c:pt>
                <c:pt idx="204">
                  <c:v>55.55555555555555</c:v>
                </c:pt>
                <c:pt idx="205">
                  <c:v>55.55555555555555</c:v>
                </c:pt>
                <c:pt idx="206">
                  <c:v>55.55555555555555</c:v>
                </c:pt>
                <c:pt idx="207">
                  <c:v>55.55555555555555</c:v>
                </c:pt>
                <c:pt idx="208">
                  <c:v>55.55555555555555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55.55555555555555</c:v>
                </c:pt>
                <c:pt idx="217">
                  <c:v>55.55555555555555</c:v>
                </c:pt>
                <c:pt idx="218">
                  <c:v>166.66666666666666</c:v>
                </c:pt>
                <c:pt idx="219">
                  <c:v>222.2222222222222</c:v>
                </c:pt>
                <c:pt idx="220">
                  <c:v>222.2222222222222</c:v>
                </c:pt>
                <c:pt idx="221">
                  <c:v>222.2222222222222</c:v>
                </c:pt>
                <c:pt idx="222">
                  <c:v>222.2222222222222</c:v>
                </c:pt>
                <c:pt idx="223">
                  <c:v>555.55555555555554</c:v>
                </c:pt>
                <c:pt idx="224">
                  <c:v>611.11111111111109</c:v>
                </c:pt>
                <c:pt idx="225">
                  <c:v>1555.5555555555557</c:v>
                </c:pt>
                <c:pt idx="226">
                  <c:v>1500.0000000000002</c:v>
                </c:pt>
                <c:pt idx="227">
                  <c:v>2500</c:v>
                </c:pt>
                <c:pt idx="228">
                  <c:v>2500</c:v>
                </c:pt>
                <c:pt idx="229">
                  <c:v>2500</c:v>
                </c:pt>
                <c:pt idx="230">
                  <c:v>3833.3333333333339</c:v>
                </c:pt>
                <c:pt idx="231">
                  <c:v>3777.7777777777774</c:v>
                </c:pt>
                <c:pt idx="232">
                  <c:v>2888.8888888888891</c:v>
                </c:pt>
                <c:pt idx="233">
                  <c:v>2888.8888888888891</c:v>
                </c:pt>
                <c:pt idx="234">
                  <c:v>1944.4444444444443</c:v>
                </c:pt>
                <c:pt idx="235">
                  <c:v>1944.4444444444443</c:v>
                </c:pt>
                <c:pt idx="236">
                  <c:v>1944.4444444444443</c:v>
                </c:pt>
                <c:pt idx="237">
                  <c:v>388.88888888888891</c:v>
                </c:pt>
                <c:pt idx="238">
                  <c:v>388.88888888888891</c:v>
                </c:pt>
                <c:pt idx="239">
                  <c:v>277.77777777777777</c:v>
                </c:pt>
                <c:pt idx="240">
                  <c:v>277.77777777777777</c:v>
                </c:pt>
                <c:pt idx="241">
                  <c:v>277.77777777777777</c:v>
                </c:pt>
                <c:pt idx="242">
                  <c:v>277.77777777777777</c:v>
                </c:pt>
                <c:pt idx="243">
                  <c:v>277.77777777777777</c:v>
                </c:pt>
                <c:pt idx="244">
                  <c:v>222.2222222222222</c:v>
                </c:pt>
                <c:pt idx="245">
                  <c:v>222.2222222222222</c:v>
                </c:pt>
                <c:pt idx="246">
                  <c:v>222.2222222222222</c:v>
                </c:pt>
                <c:pt idx="247">
                  <c:v>222.2222222222222</c:v>
                </c:pt>
                <c:pt idx="248">
                  <c:v>166.66666666666666</c:v>
                </c:pt>
                <c:pt idx="249">
                  <c:v>166.66666666666666</c:v>
                </c:pt>
                <c:pt idx="250">
                  <c:v>166.66666666666666</c:v>
                </c:pt>
                <c:pt idx="251">
                  <c:v>111.1111111111111</c:v>
                </c:pt>
                <c:pt idx="252">
                  <c:v>111.1111111111111</c:v>
                </c:pt>
                <c:pt idx="253">
                  <c:v>111.1111111111111</c:v>
                </c:pt>
                <c:pt idx="254">
                  <c:v>111.1111111111111</c:v>
                </c:pt>
                <c:pt idx="255">
                  <c:v>111.1111111111111</c:v>
                </c:pt>
                <c:pt idx="256">
                  <c:v>111.1111111111111</c:v>
                </c:pt>
                <c:pt idx="257">
                  <c:v>111.1111111111111</c:v>
                </c:pt>
                <c:pt idx="258">
                  <c:v>55.55555555555555</c:v>
                </c:pt>
                <c:pt idx="259">
                  <c:v>55.55555555555555</c:v>
                </c:pt>
                <c:pt idx="260">
                  <c:v>55.55555555555555</c:v>
                </c:pt>
                <c:pt idx="261">
                  <c:v>55.55555555555555</c:v>
                </c:pt>
                <c:pt idx="262">
                  <c:v>55.55555555555555</c:v>
                </c:pt>
                <c:pt idx="263">
                  <c:v>55.55555555555555</c:v>
                </c:pt>
                <c:pt idx="264">
                  <c:v>55.55555555555555</c:v>
                </c:pt>
                <c:pt idx="265">
                  <c:v>55.55555555555555</c:v>
                </c:pt>
                <c:pt idx="266">
                  <c:v>55.55555555555555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E-914D-AA78-8CA433DCF620}"/>
            </c:ext>
          </c:extLst>
        </c:ser>
        <c:ser>
          <c:idx val="1"/>
          <c:order val="1"/>
          <c:tx>
            <c:v>Androscoggin County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Bates!$A$28:$A$309</c:f>
              <c:numCache>
                <c:formatCode>m/d/yy</c:formatCode>
                <c:ptCount val="282"/>
                <c:pt idx="0">
                  <c:v>44061</c:v>
                </c:pt>
                <c:pt idx="1">
                  <c:v>44062</c:v>
                </c:pt>
                <c:pt idx="2">
                  <c:v>44063</c:v>
                </c:pt>
                <c:pt idx="3">
                  <c:v>44064</c:v>
                </c:pt>
                <c:pt idx="4">
                  <c:v>44065</c:v>
                </c:pt>
                <c:pt idx="5">
                  <c:v>44066</c:v>
                </c:pt>
                <c:pt idx="6">
                  <c:v>44067</c:v>
                </c:pt>
                <c:pt idx="7">
                  <c:v>44068</c:v>
                </c:pt>
                <c:pt idx="8">
                  <c:v>44069</c:v>
                </c:pt>
                <c:pt idx="9">
                  <c:v>44070</c:v>
                </c:pt>
                <c:pt idx="10">
                  <c:v>44071</c:v>
                </c:pt>
                <c:pt idx="11">
                  <c:v>44072</c:v>
                </c:pt>
                <c:pt idx="12">
                  <c:v>44073</c:v>
                </c:pt>
                <c:pt idx="13">
                  <c:v>44074</c:v>
                </c:pt>
                <c:pt idx="14">
                  <c:v>44075</c:v>
                </c:pt>
                <c:pt idx="15">
                  <c:v>44076</c:v>
                </c:pt>
                <c:pt idx="16">
                  <c:v>44077</c:v>
                </c:pt>
                <c:pt idx="17">
                  <c:v>44078</c:v>
                </c:pt>
                <c:pt idx="18">
                  <c:v>44079</c:v>
                </c:pt>
                <c:pt idx="19">
                  <c:v>44080</c:v>
                </c:pt>
                <c:pt idx="20">
                  <c:v>44081</c:v>
                </c:pt>
                <c:pt idx="21">
                  <c:v>44082</c:v>
                </c:pt>
                <c:pt idx="22">
                  <c:v>44083</c:v>
                </c:pt>
                <c:pt idx="23">
                  <c:v>44084</c:v>
                </c:pt>
                <c:pt idx="24">
                  <c:v>44085</c:v>
                </c:pt>
                <c:pt idx="25">
                  <c:v>44086</c:v>
                </c:pt>
                <c:pt idx="26">
                  <c:v>44087</c:v>
                </c:pt>
                <c:pt idx="27">
                  <c:v>44088</c:v>
                </c:pt>
                <c:pt idx="28">
                  <c:v>44089</c:v>
                </c:pt>
                <c:pt idx="29">
                  <c:v>44090</c:v>
                </c:pt>
                <c:pt idx="30">
                  <c:v>44091</c:v>
                </c:pt>
                <c:pt idx="31">
                  <c:v>44092</c:v>
                </c:pt>
                <c:pt idx="32">
                  <c:v>44093</c:v>
                </c:pt>
                <c:pt idx="33">
                  <c:v>44094</c:v>
                </c:pt>
                <c:pt idx="34">
                  <c:v>44095</c:v>
                </c:pt>
                <c:pt idx="35">
                  <c:v>44096</c:v>
                </c:pt>
                <c:pt idx="36">
                  <c:v>44097</c:v>
                </c:pt>
                <c:pt idx="37">
                  <c:v>44098</c:v>
                </c:pt>
                <c:pt idx="38">
                  <c:v>44099</c:v>
                </c:pt>
                <c:pt idx="39">
                  <c:v>44100</c:v>
                </c:pt>
                <c:pt idx="40">
                  <c:v>44101</c:v>
                </c:pt>
                <c:pt idx="41">
                  <c:v>44102</c:v>
                </c:pt>
                <c:pt idx="42">
                  <c:v>44103</c:v>
                </c:pt>
                <c:pt idx="43">
                  <c:v>44104</c:v>
                </c:pt>
                <c:pt idx="44">
                  <c:v>44105</c:v>
                </c:pt>
                <c:pt idx="45">
                  <c:v>44106</c:v>
                </c:pt>
                <c:pt idx="46">
                  <c:v>44107</c:v>
                </c:pt>
                <c:pt idx="47">
                  <c:v>44108</c:v>
                </c:pt>
                <c:pt idx="48">
                  <c:v>44109</c:v>
                </c:pt>
                <c:pt idx="49">
                  <c:v>44110</c:v>
                </c:pt>
                <c:pt idx="50">
                  <c:v>44111</c:v>
                </c:pt>
                <c:pt idx="51">
                  <c:v>44112</c:v>
                </c:pt>
                <c:pt idx="52">
                  <c:v>44113</c:v>
                </c:pt>
                <c:pt idx="53">
                  <c:v>44114</c:v>
                </c:pt>
                <c:pt idx="54">
                  <c:v>44115</c:v>
                </c:pt>
                <c:pt idx="55">
                  <c:v>44116</c:v>
                </c:pt>
                <c:pt idx="56">
                  <c:v>44117</c:v>
                </c:pt>
                <c:pt idx="57">
                  <c:v>44118</c:v>
                </c:pt>
                <c:pt idx="58">
                  <c:v>44119</c:v>
                </c:pt>
                <c:pt idx="59">
                  <c:v>44120</c:v>
                </c:pt>
                <c:pt idx="60">
                  <c:v>44121</c:v>
                </c:pt>
                <c:pt idx="61">
                  <c:v>44122</c:v>
                </c:pt>
                <c:pt idx="62">
                  <c:v>44123</c:v>
                </c:pt>
                <c:pt idx="63">
                  <c:v>44124</c:v>
                </c:pt>
                <c:pt idx="64">
                  <c:v>44125</c:v>
                </c:pt>
                <c:pt idx="65">
                  <c:v>44126</c:v>
                </c:pt>
                <c:pt idx="66">
                  <c:v>44127</c:v>
                </c:pt>
                <c:pt idx="67">
                  <c:v>44128</c:v>
                </c:pt>
                <c:pt idx="68">
                  <c:v>44129</c:v>
                </c:pt>
                <c:pt idx="69">
                  <c:v>44130</c:v>
                </c:pt>
                <c:pt idx="70">
                  <c:v>44131</c:v>
                </c:pt>
                <c:pt idx="71">
                  <c:v>44132</c:v>
                </c:pt>
                <c:pt idx="72">
                  <c:v>44133</c:v>
                </c:pt>
                <c:pt idx="73">
                  <c:v>44134</c:v>
                </c:pt>
                <c:pt idx="74">
                  <c:v>44135</c:v>
                </c:pt>
                <c:pt idx="75">
                  <c:v>44136</c:v>
                </c:pt>
                <c:pt idx="76">
                  <c:v>44137</c:v>
                </c:pt>
                <c:pt idx="77">
                  <c:v>44138</c:v>
                </c:pt>
                <c:pt idx="78">
                  <c:v>44139</c:v>
                </c:pt>
                <c:pt idx="79">
                  <c:v>44140</c:v>
                </c:pt>
                <c:pt idx="80">
                  <c:v>44141</c:v>
                </c:pt>
                <c:pt idx="81">
                  <c:v>44142</c:v>
                </c:pt>
                <c:pt idx="82">
                  <c:v>44143</c:v>
                </c:pt>
                <c:pt idx="83">
                  <c:v>44144</c:v>
                </c:pt>
                <c:pt idx="84">
                  <c:v>44145</c:v>
                </c:pt>
                <c:pt idx="85">
                  <c:v>44146</c:v>
                </c:pt>
                <c:pt idx="86">
                  <c:v>44147</c:v>
                </c:pt>
                <c:pt idx="87">
                  <c:v>44148</c:v>
                </c:pt>
                <c:pt idx="88">
                  <c:v>44149</c:v>
                </c:pt>
                <c:pt idx="89">
                  <c:v>44150</c:v>
                </c:pt>
                <c:pt idx="90">
                  <c:v>44151</c:v>
                </c:pt>
                <c:pt idx="91">
                  <c:v>44152</c:v>
                </c:pt>
                <c:pt idx="92">
                  <c:v>44153</c:v>
                </c:pt>
                <c:pt idx="93">
                  <c:v>44154</c:v>
                </c:pt>
                <c:pt idx="94">
                  <c:v>44155</c:v>
                </c:pt>
                <c:pt idx="95">
                  <c:v>44156</c:v>
                </c:pt>
                <c:pt idx="96">
                  <c:v>44157</c:v>
                </c:pt>
                <c:pt idx="97">
                  <c:v>44158</c:v>
                </c:pt>
                <c:pt idx="98">
                  <c:v>44159</c:v>
                </c:pt>
                <c:pt idx="99">
                  <c:v>44160</c:v>
                </c:pt>
                <c:pt idx="100">
                  <c:v>44161</c:v>
                </c:pt>
                <c:pt idx="101">
                  <c:v>44162</c:v>
                </c:pt>
                <c:pt idx="102">
                  <c:v>44163</c:v>
                </c:pt>
                <c:pt idx="103">
                  <c:v>44164</c:v>
                </c:pt>
                <c:pt idx="104">
                  <c:v>44165</c:v>
                </c:pt>
                <c:pt idx="105">
                  <c:v>44166</c:v>
                </c:pt>
                <c:pt idx="106">
                  <c:v>44167</c:v>
                </c:pt>
                <c:pt idx="107">
                  <c:v>44168</c:v>
                </c:pt>
                <c:pt idx="108">
                  <c:v>44169</c:v>
                </c:pt>
                <c:pt idx="109">
                  <c:v>44170</c:v>
                </c:pt>
                <c:pt idx="110">
                  <c:v>44171</c:v>
                </c:pt>
                <c:pt idx="111">
                  <c:v>44172</c:v>
                </c:pt>
                <c:pt idx="112">
                  <c:v>44173</c:v>
                </c:pt>
                <c:pt idx="113">
                  <c:v>44174</c:v>
                </c:pt>
                <c:pt idx="114">
                  <c:v>44175</c:v>
                </c:pt>
                <c:pt idx="115">
                  <c:v>44176</c:v>
                </c:pt>
                <c:pt idx="116">
                  <c:v>44177</c:v>
                </c:pt>
                <c:pt idx="117">
                  <c:v>44178</c:v>
                </c:pt>
                <c:pt idx="118">
                  <c:v>44179</c:v>
                </c:pt>
                <c:pt idx="119">
                  <c:v>44180</c:v>
                </c:pt>
                <c:pt idx="120">
                  <c:v>44181</c:v>
                </c:pt>
                <c:pt idx="121">
                  <c:v>44182</c:v>
                </c:pt>
                <c:pt idx="122">
                  <c:v>44183</c:v>
                </c:pt>
                <c:pt idx="123">
                  <c:v>44184</c:v>
                </c:pt>
                <c:pt idx="124">
                  <c:v>44185</c:v>
                </c:pt>
                <c:pt idx="125">
                  <c:v>44186</c:v>
                </c:pt>
                <c:pt idx="126">
                  <c:v>44187</c:v>
                </c:pt>
                <c:pt idx="127">
                  <c:v>44188</c:v>
                </c:pt>
                <c:pt idx="128">
                  <c:v>44189</c:v>
                </c:pt>
                <c:pt idx="129">
                  <c:v>44190</c:v>
                </c:pt>
                <c:pt idx="130">
                  <c:v>44191</c:v>
                </c:pt>
                <c:pt idx="131">
                  <c:v>44192</c:v>
                </c:pt>
                <c:pt idx="132">
                  <c:v>44193</c:v>
                </c:pt>
                <c:pt idx="133">
                  <c:v>44194</c:v>
                </c:pt>
                <c:pt idx="134">
                  <c:v>44195</c:v>
                </c:pt>
                <c:pt idx="135">
                  <c:v>44196</c:v>
                </c:pt>
                <c:pt idx="136">
                  <c:v>44197</c:v>
                </c:pt>
                <c:pt idx="137">
                  <c:v>44198</c:v>
                </c:pt>
                <c:pt idx="138">
                  <c:v>44199</c:v>
                </c:pt>
                <c:pt idx="139">
                  <c:v>44200</c:v>
                </c:pt>
                <c:pt idx="140">
                  <c:v>44201</c:v>
                </c:pt>
                <c:pt idx="141">
                  <c:v>44202</c:v>
                </c:pt>
                <c:pt idx="142">
                  <c:v>44203</c:v>
                </c:pt>
                <c:pt idx="143">
                  <c:v>44204</c:v>
                </c:pt>
                <c:pt idx="144">
                  <c:v>44205</c:v>
                </c:pt>
                <c:pt idx="145">
                  <c:v>44206</c:v>
                </c:pt>
                <c:pt idx="146">
                  <c:v>44207</c:v>
                </c:pt>
                <c:pt idx="147">
                  <c:v>44208</c:v>
                </c:pt>
                <c:pt idx="148">
                  <c:v>44209</c:v>
                </c:pt>
                <c:pt idx="149">
                  <c:v>44210</c:v>
                </c:pt>
                <c:pt idx="150">
                  <c:v>44211</c:v>
                </c:pt>
                <c:pt idx="151">
                  <c:v>44212</c:v>
                </c:pt>
                <c:pt idx="152">
                  <c:v>44213</c:v>
                </c:pt>
                <c:pt idx="153">
                  <c:v>44214</c:v>
                </c:pt>
                <c:pt idx="154">
                  <c:v>44215</c:v>
                </c:pt>
                <c:pt idx="155">
                  <c:v>44216</c:v>
                </c:pt>
                <c:pt idx="156">
                  <c:v>44217</c:v>
                </c:pt>
                <c:pt idx="157">
                  <c:v>44218</c:v>
                </c:pt>
                <c:pt idx="158">
                  <c:v>44219</c:v>
                </c:pt>
                <c:pt idx="159">
                  <c:v>44220</c:v>
                </c:pt>
                <c:pt idx="160">
                  <c:v>44221</c:v>
                </c:pt>
                <c:pt idx="161">
                  <c:v>44222</c:v>
                </c:pt>
                <c:pt idx="162">
                  <c:v>44223</c:v>
                </c:pt>
                <c:pt idx="163">
                  <c:v>44224</c:v>
                </c:pt>
                <c:pt idx="164">
                  <c:v>44225</c:v>
                </c:pt>
                <c:pt idx="165">
                  <c:v>44226</c:v>
                </c:pt>
                <c:pt idx="166">
                  <c:v>44227</c:v>
                </c:pt>
                <c:pt idx="167">
                  <c:v>44228</c:v>
                </c:pt>
                <c:pt idx="168">
                  <c:v>44229</c:v>
                </c:pt>
                <c:pt idx="169">
                  <c:v>44230</c:v>
                </c:pt>
                <c:pt idx="170">
                  <c:v>44231</c:v>
                </c:pt>
                <c:pt idx="171">
                  <c:v>44232</c:v>
                </c:pt>
                <c:pt idx="172">
                  <c:v>44233</c:v>
                </c:pt>
                <c:pt idx="173">
                  <c:v>44234</c:v>
                </c:pt>
                <c:pt idx="174">
                  <c:v>44235</c:v>
                </c:pt>
                <c:pt idx="175">
                  <c:v>44236</c:v>
                </c:pt>
                <c:pt idx="176">
                  <c:v>44237</c:v>
                </c:pt>
                <c:pt idx="177">
                  <c:v>44238</c:v>
                </c:pt>
                <c:pt idx="178">
                  <c:v>44239</c:v>
                </c:pt>
                <c:pt idx="179">
                  <c:v>44240</c:v>
                </c:pt>
                <c:pt idx="180">
                  <c:v>44241</c:v>
                </c:pt>
                <c:pt idx="181">
                  <c:v>44242</c:v>
                </c:pt>
                <c:pt idx="182">
                  <c:v>44243</c:v>
                </c:pt>
                <c:pt idx="183">
                  <c:v>44244</c:v>
                </c:pt>
                <c:pt idx="184">
                  <c:v>44245</c:v>
                </c:pt>
                <c:pt idx="185">
                  <c:v>44246</c:v>
                </c:pt>
                <c:pt idx="186">
                  <c:v>44247</c:v>
                </c:pt>
                <c:pt idx="187">
                  <c:v>44248</c:v>
                </c:pt>
                <c:pt idx="188">
                  <c:v>44249</c:v>
                </c:pt>
                <c:pt idx="189">
                  <c:v>44250</c:v>
                </c:pt>
                <c:pt idx="190">
                  <c:v>44251</c:v>
                </c:pt>
                <c:pt idx="191">
                  <c:v>44252</c:v>
                </c:pt>
                <c:pt idx="192">
                  <c:v>44253</c:v>
                </c:pt>
                <c:pt idx="193">
                  <c:v>44254</c:v>
                </c:pt>
                <c:pt idx="194">
                  <c:v>44255</c:v>
                </c:pt>
                <c:pt idx="195">
                  <c:v>44256</c:v>
                </c:pt>
                <c:pt idx="196">
                  <c:v>44257</c:v>
                </c:pt>
                <c:pt idx="197">
                  <c:v>44258</c:v>
                </c:pt>
                <c:pt idx="198">
                  <c:v>44259</c:v>
                </c:pt>
                <c:pt idx="199">
                  <c:v>44260</c:v>
                </c:pt>
                <c:pt idx="200">
                  <c:v>44261</c:v>
                </c:pt>
                <c:pt idx="201">
                  <c:v>44262</c:v>
                </c:pt>
                <c:pt idx="202">
                  <c:v>44263</c:v>
                </c:pt>
                <c:pt idx="203">
                  <c:v>44264</c:v>
                </c:pt>
                <c:pt idx="204">
                  <c:v>44265</c:v>
                </c:pt>
                <c:pt idx="205">
                  <c:v>44266</c:v>
                </c:pt>
                <c:pt idx="206">
                  <c:v>44267</c:v>
                </c:pt>
                <c:pt idx="207">
                  <c:v>44268</c:v>
                </c:pt>
                <c:pt idx="208">
                  <c:v>44269</c:v>
                </c:pt>
                <c:pt idx="209">
                  <c:v>44270</c:v>
                </c:pt>
                <c:pt idx="210">
                  <c:v>44271</c:v>
                </c:pt>
                <c:pt idx="211">
                  <c:v>44272</c:v>
                </c:pt>
                <c:pt idx="212">
                  <c:v>44273</c:v>
                </c:pt>
                <c:pt idx="213">
                  <c:v>44274</c:v>
                </c:pt>
                <c:pt idx="214">
                  <c:v>44275</c:v>
                </c:pt>
                <c:pt idx="215">
                  <c:v>44276</c:v>
                </c:pt>
                <c:pt idx="216">
                  <c:v>44277</c:v>
                </c:pt>
                <c:pt idx="217">
                  <c:v>44278</c:v>
                </c:pt>
                <c:pt idx="218">
                  <c:v>44279</c:v>
                </c:pt>
                <c:pt idx="219">
                  <c:v>44280</c:v>
                </c:pt>
                <c:pt idx="220">
                  <c:v>44281</c:v>
                </c:pt>
                <c:pt idx="221">
                  <c:v>44282</c:v>
                </c:pt>
                <c:pt idx="222">
                  <c:v>44283</c:v>
                </c:pt>
                <c:pt idx="223">
                  <c:v>44284</c:v>
                </c:pt>
                <c:pt idx="224">
                  <c:v>44285</c:v>
                </c:pt>
                <c:pt idx="225">
                  <c:v>44286</c:v>
                </c:pt>
                <c:pt idx="226">
                  <c:v>44287</c:v>
                </c:pt>
                <c:pt idx="227">
                  <c:v>44288</c:v>
                </c:pt>
                <c:pt idx="228">
                  <c:v>44289</c:v>
                </c:pt>
                <c:pt idx="229">
                  <c:v>44290</c:v>
                </c:pt>
                <c:pt idx="230">
                  <c:v>44291</c:v>
                </c:pt>
                <c:pt idx="231">
                  <c:v>44292</c:v>
                </c:pt>
                <c:pt idx="232">
                  <c:v>44293</c:v>
                </c:pt>
                <c:pt idx="233">
                  <c:v>44294</c:v>
                </c:pt>
                <c:pt idx="234">
                  <c:v>44295</c:v>
                </c:pt>
                <c:pt idx="235">
                  <c:v>44296</c:v>
                </c:pt>
                <c:pt idx="236">
                  <c:v>44297</c:v>
                </c:pt>
                <c:pt idx="237">
                  <c:v>44298</c:v>
                </c:pt>
                <c:pt idx="238">
                  <c:v>44299</c:v>
                </c:pt>
                <c:pt idx="239">
                  <c:v>44300</c:v>
                </c:pt>
                <c:pt idx="240">
                  <c:v>44301</c:v>
                </c:pt>
                <c:pt idx="241">
                  <c:v>44302</c:v>
                </c:pt>
                <c:pt idx="242">
                  <c:v>44303</c:v>
                </c:pt>
                <c:pt idx="243">
                  <c:v>44304</c:v>
                </c:pt>
                <c:pt idx="244">
                  <c:v>44305</c:v>
                </c:pt>
                <c:pt idx="245">
                  <c:v>44306</c:v>
                </c:pt>
                <c:pt idx="246">
                  <c:v>44307</c:v>
                </c:pt>
                <c:pt idx="247">
                  <c:v>44308</c:v>
                </c:pt>
                <c:pt idx="248">
                  <c:v>44309</c:v>
                </c:pt>
                <c:pt idx="249">
                  <c:v>44310</c:v>
                </c:pt>
                <c:pt idx="250">
                  <c:v>44311</c:v>
                </c:pt>
                <c:pt idx="251">
                  <c:v>44312</c:v>
                </c:pt>
                <c:pt idx="252">
                  <c:v>44313</c:v>
                </c:pt>
                <c:pt idx="253">
                  <c:v>44314</c:v>
                </c:pt>
                <c:pt idx="254">
                  <c:v>44315</c:v>
                </c:pt>
                <c:pt idx="255">
                  <c:v>44316</c:v>
                </c:pt>
                <c:pt idx="256">
                  <c:v>44317</c:v>
                </c:pt>
                <c:pt idx="257">
                  <c:v>44318</c:v>
                </c:pt>
                <c:pt idx="258">
                  <c:v>44319</c:v>
                </c:pt>
                <c:pt idx="259">
                  <c:v>44320</c:v>
                </c:pt>
                <c:pt idx="260">
                  <c:v>44321</c:v>
                </c:pt>
                <c:pt idx="261">
                  <c:v>44322</c:v>
                </c:pt>
                <c:pt idx="262">
                  <c:v>44323</c:v>
                </c:pt>
                <c:pt idx="263">
                  <c:v>44324</c:v>
                </c:pt>
                <c:pt idx="264">
                  <c:v>44325</c:v>
                </c:pt>
                <c:pt idx="265">
                  <c:v>44326</c:v>
                </c:pt>
                <c:pt idx="266">
                  <c:v>44327</c:v>
                </c:pt>
                <c:pt idx="267">
                  <c:v>44328</c:v>
                </c:pt>
                <c:pt idx="268">
                  <c:v>44329</c:v>
                </c:pt>
                <c:pt idx="269">
                  <c:v>44330</c:v>
                </c:pt>
                <c:pt idx="270">
                  <c:v>44331</c:v>
                </c:pt>
                <c:pt idx="271">
                  <c:v>44332</c:v>
                </c:pt>
                <c:pt idx="272">
                  <c:v>44333</c:v>
                </c:pt>
                <c:pt idx="273">
                  <c:v>44334</c:v>
                </c:pt>
                <c:pt idx="274">
                  <c:v>44335</c:v>
                </c:pt>
                <c:pt idx="275">
                  <c:v>44336</c:v>
                </c:pt>
                <c:pt idx="276">
                  <c:v>44337</c:v>
                </c:pt>
                <c:pt idx="277">
                  <c:v>44338</c:v>
                </c:pt>
                <c:pt idx="278">
                  <c:v>44339</c:v>
                </c:pt>
                <c:pt idx="279">
                  <c:v>44340</c:v>
                </c:pt>
                <c:pt idx="280">
                  <c:v>44341</c:v>
                </c:pt>
                <c:pt idx="281">
                  <c:v>44342</c:v>
                </c:pt>
              </c:numCache>
            </c:numRef>
          </c:cat>
          <c:val>
            <c:numRef>
              <c:f>Bates!$Z$28:$Z$309</c:f>
              <c:numCache>
                <c:formatCode>General</c:formatCode>
                <c:ptCount val="282"/>
                <c:pt idx="0">
                  <c:v>2.1257142857142854</c:v>
                </c:pt>
                <c:pt idx="1">
                  <c:v>1.7271428571428571</c:v>
                </c:pt>
                <c:pt idx="2">
                  <c:v>1.5942857142857143</c:v>
                </c:pt>
                <c:pt idx="3">
                  <c:v>1.4614285714285715</c:v>
                </c:pt>
                <c:pt idx="4">
                  <c:v>1.9928571428571431</c:v>
                </c:pt>
                <c:pt idx="5">
                  <c:v>1.86</c:v>
                </c:pt>
                <c:pt idx="6">
                  <c:v>1.8599999999999999</c:v>
                </c:pt>
                <c:pt idx="7">
                  <c:v>1.7271428571428571</c:v>
                </c:pt>
                <c:pt idx="8">
                  <c:v>1.9928571428571427</c:v>
                </c:pt>
                <c:pt idx="9">
                  <c:v>2.391428571428571</c:v>
                </c:pt>
                <c:pt idx="10">
                  <c:v>2.1257142857142859</c:v>
                </c:pt>
                <c:pt idx="11">
                  <c:v>2.6585714285714284</c:v>
                </c:pt>
                <c:pt idx="12">
                  <c:v>2.7914285714285714</c:v>
                </c:pt>
                <c:pt idx="13">
                  <c:v>2.5257142857142858</c:v>
                </c:pt>
                <c:pt idx="14">
                  <c:v>2.7914285714285714</c:v>
                </c:pt>
                <c:pt idx="15">
                  <c:v>2.6585714285714284</c:v>
                </c:pt>
                <c:pt idx="16">
                  <c:v>2.6585714285714284</c:v>
                </c:pt>
                <c:pt idx="17">
                  <c:v>2.3928571428571428</c:v>
                </c:pt>
                <c:pt idx="18">
                  <c:v>1.3285714285714287</c:v>
                </c:pt>
                <c:pt idx="19">
                  <c:v>1.4614285714285715</c:v>
                </c:pt>
                <c:pt idx="20">
                  <c:v>1.4614285714285715</c:v>
                </c:pt>
                <c:pt idx="21">
                  <c:v>1.3285714285714287</c:v>
                </c:pt>
                <c:pt idx="22">
                  <c:v>1.1957142857142855</c:v>
                </c:pt>
                <c:pt idx="23">
                  <c:v>1.4614285714285715</c:v>
                </c:pt>
                <c:pt idx="24">
                  <c:v>1.9928571428571431</c:v>
                </c:pt>
                <c:pt idx="25">
                  <c:v>1.86</c:v>
                </c:pt>
                <c:pt idx="26">
                  <c:v>2.3928571428571428</c:v>
                </c:pt>
                <c:pt idx="27">
                  <c:v>3.7228571428571433</c:v>
                </c:pt>
                <c:pt idx="28">
                  <c:v>3.7228571428571433</c:v>
                </c:pt>
                <c:pt idx="29">
                  <c:v>4.1214285714285719</c:v>
                </c:pt>
                <c:pt idx="30">
                  <c:v>3.5899999999999994</c:v>
                </c:pt>
                <c:pt idx="31">
                  <c:v>4.3885714285714288</c:v>
                </c:pt>
                <c:pt idx="32">
                  <c:v>5.3185714285714285</c:v>
                </c:pt>
                <c:pt idx="33">
                  <c:v>5.451428571428572</c:v>
                </c:pt>
                <c:pt idx="34">
                  <c:v>4.652857142857143</c:v>
                </c:pt>
                <c:pt idx="35">
                  <c:v>4.5200000000000005</c:v>
                </c:pt>
                <c:pt idx="36">
                  <c:v>4.9185714285714282</c:v>
                </c:pt>
                <c:pt idx="37">
                  <c:v>5.3171428571428567</c:v>
                </c:pt>
                <c:pt idx="38">
                  <c:v>4.9185714285714273</c:v>
                </c:pt>
                <c:pt idx="39">
                  <c:v>4.2542857142857136</c:v>
                </c:pt>
                <c:pt idx="40">
                  <c:v>3.8542857142857136</c:v>
                </c:pt>
                <c:pt idx="41">
                  <c:v>3.5885714285714281</c:v>
                </c:pt>
                <c:pt idx="42">
                  <c:v>4.7857142857142856</c:v>
                </c:pt>
                <c:pt idx="43">
                  <c:v>5.8500000000000005</c:v>
                </c:pt>
                <c:pt idx="44">
                  <c:v>7.047142857142858</c:v>
                </c:pt>
                <c:pt idx="45">
                  <c:v>6.5142857142857142</c:v>
                </c:pt>
                <c:pt idx="46">
                  <c:v>6.9128571428571428</c:v>
                </c:pt>
                <c:pt idx="47">
                  <c:v>7.4457142857142866</c:v>
                </c:pt>
                <c:pt idx="48">
                  <c:v>7.5785714285714283</c:v>
                </c:pt>
                <c:pt idx="49">
                  <c:v>6.9128571428571428</c:v>
                </c:pt>
                <c:pt idx="50">
                  <c:v>5.7157142857142853</c:v>
                </c:pt>
                <c:pt idx="51">
                  <c:v>4.6514285714285704</c:v>
                </c:pt>
                <c:pt idx="52">
                  <c:v>4.9171428571428573</c:v>
                </c:pt>
                <c:pt idx="53">
                  <c:v>5.4500000000000011</c:v>
                </c:pt>
                <c:pt idx="54">
                  <c:v>5.3171428571428567</c:v>
                </c:pt>
                <c:pt idx="55">
                  <c:v>5.8500000000000005</c:v>
                </c:pt>
                <c:pt idx="56">
                  <c:v>5.5842857142857145</c:v>
                </c:pt>
                <c:pt idx="57">
                  <c:v>5.7171428571428562</c:v>
                </c:pt>
                <c:pt idx="58">
                  <c:v>5.3185714285714285</c:v>
                </c:pt>
                <c:pt idx="59">
                  <c:v>5.1857142857142851</c:v>
                </c:pt>
                <c:pt idx="60">
                  <c:v>4.387142857142857</c:v>
                </c:pt>
                <c:pt idx="61">
                  <c:v>3.4557142857142855</c:v>
                </c:pt>
                <c:pt idx="62">
                  <c:v>2.5242857142857145</c:v>
                </c:pt>
                <c:pt idx="63">
                  <c:v>2.922857142857143</c:v>
                </c:pt>
                <c:pt idx="64">
                  <c:v>2.1257142857142854</c:v>
                </c:pt>
                <c:pt idx="65">
                  <c:v>1.8599999999999999</c:v>
                </c:pt>
                <c:pt idx="66">
                  <c:v>1.4614285714285715</c:v>
                </c:pt>
                <c:pt idx="67">
                  <c:v>1.7271428571428573</c:v>
                </c:pt>
                <c:pt idx="68">
                  <c:v>1.8599999999999999</c:v>
                </c:pt>
                <c:pt idx="69">
                  <c:v>1.9928571428571427</c:v>
                </c:pt>
                <c:pt idx="70">
                  <c:v>1.7271428571428571</c:v>
                </c:pt>
                <c:pt idx="71">
                  <c:v>2.1257142857142854</c:v>
                </c:pt>
                <c:pt idx="72">
                  <c:v>2.9242857142857139</c:v>
                </c:pt>
                <c:pt idx="73">
                  <c:v>3.5885714285714281</c:v>
                </c:pt>
                <c:pt idx="74">
                  <c:v>3.7214285714285711</c:v>
                </c:pt>
                <c:pt idx="75">
                  <c:v>3.8542857142857136</c:v>
                </c:pt>
                <c:pt idx="76">
                  <c:v>4.9185714285714282</c:v>
                </c:pt>
                <c:pt idx="77">
                  <c:v>5.4514285714285711</c:v>
                </c:pt>
                <c:pt idx="78">
                  <c:v>5.717142857142858</c:v>
                </c:pt>
                <c:pt idx="79">
                  <c:v>5.9828571428571431</c:v>
                </c:pt>
                <c:pt idx="80">
                  <c:v>7.1800000000000006</c:v>
                </c:pt>
                <c:pt idx="81">
                  <c:v>10.371428571428572</c:v>
                </c:pt>
                <c:pt idx="82">
                  <c:v>10.371428571428572</c:v>
                </c:pt>
                <c:pt idx="83">
                  <c:v>15.955714285714285</c:v>
                </c:pt>
                <c:pt idx="84">
                  <c:v>17.95</c:v>
                </c:pt>
                <c:pt idx="85">
                  <c:v>19.28</c:v>
                </c:pt>
                <c:pt idx="86">
                  <c:v>23.13571428571429</c:v>
                </c:pt>
                <c:pt idx="87">
                  <c:v>30.182857142857141</c:v>
                </c:pt>
                <c:pt idx="88">
                  <c:v>28.72</c:v>
                </c:pt>
                <c:pt idx="89">
                  <c:v>30.448571428571427</c:v>
                </c:pt>
                <c:pt idx="90">
                  <c:v>26.192857142857147</c:v>
                </c:pt>
                <c:pt idx="91">
                  <c:v>26.990000000000002</c:v>
                </c:pt>
                <c:pt idx="92">
                  <c:v>27.255714285714287</c:v>
                </c:pt>
                <c:pt idx="93">
                  <c:v>24.995714285714286</c:v>
                </c:pt>
                <c:pt idx="94">
                  <c:v>21.272857142857141</c:v>
                </c:pt>
                <c:pt idx="95">
                  <c:v>21.272857142857141</c:v>
                </c:pt>
                <c:pt idx="96">
                  <c:v>24.862857142857145</c:v>
                </c:pt>
                <c:pt idx="97">
                  <c:v>24.862857142857145</c:v>
                </c:pt>
                <c:pt idx="98">
                  <c:v>23.798571428571432</c:v>
                </c:pt>
                <c:pt idx="99">
                  <c:v>24.597142857142863</c:v>
                </c:pt>
                <c:pt idx="100">
                  <c:v>24.59714285714286</c:v>
                </c:pt>
                <c:pt idx="101">
                  <c:v>19.278571428571428</c:v>
                </c:pt>
                <c:pt idx="102">
                  <c:v>16.885714285714286</c:v>
                </c:pt>
                <c:pt idx="103">
                  <c:v>16.619999999999997</c:v>
                </c:pt>
                <c:pt idx="104">
                  <c:v>22.604285714285712</c:v>
                </c:pt>
                <c:pt idx="105">
                  <c:v>24.332857142857144</c:v>
                </c:pt>
                <c:pt idx="106">
                  <c:v>23.401428571428571</c:v>
                </c:pt>
                <c:pt idx="107">
                  <c:v>25.128571428571426</c:v>
                </c:pt>
                <c:pt idx="108">
                  <c:v>27.25571428571428</c:v>
                </c:pt>
                <c:pt idx="109">
                  <c:v>29.117142857142852</c:v>
                </c:pt>
                <c:pt idx="110">
                  <c:v>26.19142857142857</c:v>
                </c:pt>
                <c:pt idx="111">
                  <c:v>26.05857142857143</c:v>
                </c:pt>
                <c:pt idx="112">
                  <c:v>24.064285714285713</c:v>
                </c:pt>
                <c:pt idx="113">
                  <c:v>27.122857142857146</c:v>
                </c:pt>
                <c:pt idx="114">
                  <c:v>30.845714285714287</c:v>
                </c:pt>
                <c:pt idx="115">
                  <c:v>31.777142857142852</c:v>
                </c:pt>
                <c:pt idx="116">
                  <c:v>31.511428571428571</c:v>
                </c:pt>
                <c:pt idx="117">
                  <c:v>30.315714285714282</c:v>
                </c:pt>
                <c:pt idx="118">
                  <c:v>35.767142857142858</c:v>
                </c:pt>
                <c:pt idx="119">
                  <c:v>36.831428571428567</c:v>
                </c:pt>
                <c:pt idx="120">
                  <c:v>32.442857142857143</c:v>
                </c:pt>
                <c:pt idx="121">
                  <c:v>26.592857142857145</c:v>
                </c:pt>
                <c:pt idx="122">
                  <c:v>27.390000000000004</c:v>
                </c:pt>
                <c:pt idx="123">
                  <c:v>29.517142857142861</c:v>
                </c:pt>
                <c:pt idx="124">
                  <c:v>30.845714285714287</c:v>
                </c:pt>
                <c:pt idx="125">
                  <c:v>24.994285714285716</c:v>
                </c:pt>
                <c:pt idx="126">
                  <c:v>29.514285714285712</c:v>
                </c:pt>
                <c:pt idx="127">
                  <c:v>36.694285714285719</c:v>
                </c:pt>
                <c:pt idx="128">
                  <c:v>42.01285714285715</c:v>
                </c:pt>
                <c:pt idx="129">
                  <c:v>44.405714285714289</c:v>
                </c:pt>
                <c:pt idx="130">
                  <c:v>40.682857142857138</c:v>
                </c:pt>
                <c:pt idx="131">
                  <c:v>38.821428571428569</c:v>
                </c:pt>
                <c:pt idx="132">
                  <c:v>32.307142857142857</c:v>
                </c:pt>
                <c:pt idx="133">
                  <c:v>34.568571428571431</c:v>
                </c:pt>
                <c:pt idx="134">
                  <c:v>37.627142857142857</c:v>
                </c:pt>
                <c:pt idx="135">
                  <c:v>36.697142857142858</c:v>
                </c:pt>
                <c:pt idx="136">
                  <c:v>37.230000000000004</c:v>
                </c:pt>
                <c:pt idx="137">
                  <c:v>38.692857142857143</c:v>
                </c:pt>
                <c:pt idx="138">
                  <c:v>41.219999999999992</c:v>
                </c:pt>
                <c:pt idx="139">
                  <c:v>43.480000000000004</c:v>
                </c:pt>
                <c:pt idx="140">
                  <c:v>42.681428571428576</c:v>
                </c:pt>
                <c:pt idx="141">
                  <c:v>42.017142857142858</c:v>
                </c:pt>
                <c:pt idx="142">
                  <c:v>45.74</c:v>
                </c:pt>
                <c:pt idx="143">
                  <c:v>42.415714285714287</c:v>
                </c:pt>
                <c:pt idx="144">
                  <c:v>50.525714285714287</c:v>
                </c:pt>
                <c:pt idx="145">
                  <c:v>55.711428571428563</c:v>
                </c:pt>
                <c:pt idx="146">
                  <c:v>56.375714285714288</c:v>
                </c:pt>
                <c:pt idx="147">
                  <c:v>55.844285714285711</c:v>
                </c:pt>
                <c:pt idx="148">
                  <c:v>58.23714285714285</c:v>
                </c:pt>
                <c:pt idx="149">
                  <c:v>59.965714285714284</c:v>
                </c:pt>
                <c:pt idx="150">
                  <c:v>68.608571428571437</c:v>
                </c:pt>
                <c:pt idx="151">
                  <c:v>60.365714285714276</c:v>
                </c:pt>
                <c:pt idx="152">
                  <c:v>58.371428571428574</c:v>
                </c:pt>
                <c:pt idx="153">
                  <c:v>60.5</c:v>
                </c:pt>
                <c:pt idx="154">
                  <c:v>66.61571428571429</c:v>
                </c:pt>
                <c:pt idx="155">
                  <c:v>63.424285714285716</c:v>
                </c:pt>
                <c:pt idx="156">
                  <c:v>60.365714285714276</c:v>
                </c:pt>
                <c:pt idx="157">
                  <c:v>54.781428571428577</c:v>
                </c:pt>
                <c:pt idx="158">
                  <c:v>59.301428571428566</c:v>
                </c:pt>
                <c:pt idx="159">
                  <c:v>52.785714285714292</c:v>
                </c:pt>
                <c:pt idx="160">
                  <c:v>53.715714285714284</c:v>
                </c:pt>
                <c:pt idx="161">
                  <c:v>50.39142857142857</c:v>
                </c:pt>
                <c:pt idx="162">
                  <c:v>45.472857142857144</c:v>
                </c:pt>
                <c:pt idx="163">
                  <c:v>38.824285714285722</c:v>
                </c:pt>
                <c:pt idx="164">
                  <c:v>40.418571428571433</c:v>
                </c:pt>
                <c:pt idx="165">
                  <c:v>38.955714285714286</c:v>
                </c:pt>
                <c:pt idx="166">
                  <c:v>40.418571428571433</c:v>
                </c:pt>
                <c:pt idx="167">
                  <c:v>37.094285714285718</c:v>
                </c:pt>
                <c:pt idx="168">
                  <c:v>29.781428571428574</c:v>
                </c:pt>
                <c:pt idx="169">
                  <c:v>26.855714285714289</c:v>
                </c:pt>
                <c:pt idx="170">
                  <c:v>29.914285714285715</c:v>
                </c:pt>
                <c:pt idx="171">
                  <c:v>24.197142857142858</c:v>
                </c:pt>
                <c:pt idx="172">
                  <c:v>22.202857142857145</c:v>
                </c:pt>
                <c:pt idx="173">
                  <c:v>22.601428571428574</c:v>
                </c:pt>
                <c:pt idx="174">
                  <c:v>20.607142857142858</c:v>
                </c:pt>
                <c:pt idx="175">
                  <c:v>18.34714285714286</c:v>
                </c:pt>
                <c:pt idx="176">
                  <c:v>18.612857142857141</c:v>
                </c:pt>
                <c:pt idx="177">
                  <c:v>15.954285714285717</c:v>
                </c:pt>
                <c:pt idx="178">
                  <c:v>17.151428571428571</c:v>
                </c:pt>
                <c:pt idx="179">
                  <c:v>16.487142857142857</c:v>
                </c:pt>
                <c:pt idx="180">
                  <c:v>16.752857142857142</c:v>
                </c:pt>
                <c:pt idx="181">
                  <c:v>16.752857142857142</c:v>
                </c:pt>
                <c:pt idx="182">
                  <c:v>15.557142857142855</c:v>
                </c:pt>
                <c:pt idx="183">
                  <c:v>14.892857142857141</c:v>
                </c:pt>
                <c:pt idx="184">
                  <c:v>14.094285714285714</c:v>
                </c:pt>
                <c:pt idx="185">
                  <c:v>11.435714285714285</c:v>
                </c:pt>
                <c:pt idx="186">
                  <c:v>12.1</c:v>
                </c:pt>
                <c:pt idx="187">
                  <c:v>11.435714285714285</c:v>
                </c:pt>
                <c:pt idx="188">
                  <c:v>10.77142857142857</c:v>
                </c:pt>
                <c:pt idx="189">
                  <c:v>11.302857142857141</c:v>
                </c:pt>
                <c:pt idx="190">
                  <c:v>11.967142857142859</c:v>
                </c:pt>
                <c:pt idx="191">
                  <c:v>12.498571428571427</c:v>
                </c:pt>
                <c:pt idx="192">
                  <c:v>14.758571428571429</c:v>
                </c:pt>
                <c:pt idx="193">
                  <c:v>14.758571428571429</c:v>
                </c:pt>
                <c:pt idx="194">
                  <c:v>15.157142857142858</c:v>
                </c:pt>
                <c:pt idx="195">
                  <c:v>15.821428571428571</c:v>
                </c:pt>
                <c:pt idx="196">
                  <c:v>16.485714285714284</c:v>
                </c:pt>
                <c:pt idx="197">
                  <c:v>15.422857142857143</c:v>
                </c:pt>
                <c:pt idx="198">
                  <c:v>13.56142857142857</c:v>
                </c:pt>
                <c:pt idx="199">
                  <c:v>13.028571428571428</c:v>
                </c:pt>
                <c:pt idx="200">
                  <c:v>12.098571428571429</c:v>
                </c:pt>
                <c:pt idx="201">
                  <c:v>11.567142857142857</c:v>
                </c:pt>
                <c:pt idx="202">
                  <c:v>10.371428571428572</c:v>
                </c:pt>
                <c:pt idx="203">
                  <c:v>9.9728571428571424</c:v>
                </c:pt>
                <c:pt idx="204">
                  <c:v>10.77</c:v>
                </c:pt>
                <c:pt idx="205">
                  <c:v>12.1</c:v>
                </c:pt>
                <c:pt idx="206">
                  <c:v>11.70142857142857</c:v>
                </c:pt>
                <c:pt idx="207">
                  <c:v>11.568571428571429</c:v>
                </c:pt>
                <c:pt idx="208">
                  <c:v>11.302857142857144</c:v>
                </c:pt>
                <c:pt idx="209">
                  <c:v>13.297142857142857</c:v>
                </c:pt>
                <c:pt idx="210">
                  <c:v>12.765714285714285</c:v>
                </c:pt>
                <c:pt idx="211">
                  <c:v>13.031428571428572</c:v>
                </c:pt>
                <c:pt idx="212">
                  <c:v>13.962857142857144</c:v>
                </c:pt>
                <c:pt idx="213">
                  <c:v>15.558571428571428</c:v>
                </c:pt>
                <c:pt idx="214">
                  <c:v>15.558571428571428</c:v>
                </c:pt>
                <c:pt idx="215">
                  <c:v>15.824285714285713</c:v>
                </c:pt>
                <c:pt idx="216">
                  <c:v>14.892857142857142</c:v>
                </c:pt>
                <c:pt idx="217">
                  <c:v>15.424285714285714</c:v>
                </c:pt>
                <c:pt idx="218">
                  <c:v>14.892857142857141</c:v>
                </c:pt>
                <c:pt idx="219">
                  <c:v>14.892857142857141</c:v>
                </c:pt>
                <c:pt idx="220">
                  <c:v>14.361428571428572</c:v>
                </c:pt>
                <c:pt idx="221">
                  <c:v>15.824285714285713</c:v>
                </c:pt>
                <c:pt idx="222">
                  <c:v>17.818571428571428</c:v>
                </c:pt>
                <c:pt idx="223">
                  <c:v>17.419999999999998</c:v>
                </c:pt>
                <c:pt idx="224">
                  <c:v>18.617142857142856</c:v>
                </c:pt>
                <c:pt idx="225">
                  <c:v>19.414285714285715</c:v>
                </c:pt>
                <c:pt idx="226">
                  <c:v>19.812857142857144</c:v>
                </c:pt>
                <c:pt idx="227">
                  <c:v>26.727142857142859</c:v>
                </c:pt>
                <c:pt idx="228">
                  <c:v>27.657142857142855</c:v>
                </c:pt>
                <c:pt idx="229">
                  <c:v>31.778571428571428</c:v>
                </c:pt>
                <c:pt idx="230">
                  <c:v>38.825714285714291</c:v>
                </c:pt>
                <c:pt idx="231">
                  <c:v>43.08</c:v>
                </c:pt>
                <c:pt idx="232">
                  <c:v>47.068571428571431</c:v>
                </c:pt>
                <c:pt idx="233">
                  <c:v>53.715714285714292</c:v>
                </c:pt>
                <c:pt idx="234">
                  <c:v>50.258571428571422</c:v>
                </c:pt>
                <c:pt idx="235">
                  <c:v>53.848571428571425</c:v>
                </c:pt>
                <c:pt idx="236">
                  <c:v>50.79</c:v>
                </c:pt>
                <c:pt idx="237">
                  <c:v>45.33857142857142</c:v>
                </c:pt>
                <c:pt idx="238">
                  <c:v>48.13</c:v>
                </c:pt>
                <c:pt idx="239">
                  <c:v>53.315714285714293</c:v>
                </c:pt>
                <c:pt idx="240">
                  <c:v>56.374285714285712</c:v>
                </c:pt>
                <c:pt idx="241">
                  <c:v>65.415714285714287</c:v>
                </c:pt>
                <c:pt idx="242">
                  <c:v>66.745714285714286</c:v>
                </c:pt>
                <c:pt idx="243">
                  <c:v>78.712857142857146</c:v>
                </c:pt>
                <c:pt idx="244">
                  <c:v>79.775714285714301</c:v>
                </c:pt>
                <c:pt idx="245">
                  <c:v>84.164285714285711</c:v>
                </c:pt>
                <c:pt idx="246">
                  <c:v>80.308571428571426</c:v>
                </c:pt>
                <c:pt idx="247">
                  <c:v>78.44714285714285</c:v>
                </c:pt>
                <c:pt idx="248">
                  <c:v>70.734285714285718</c:v>
                </c:pt>
                <c:pt idx="249">
                  <c:v>70.068571428571431</c:v>
                </c:pt>
                <c:pt idx="250">
                  <c:v>59.032857142857146</c:v>
                </c:pt>
                <c:pt idx="251">
                  <c:v>61.825714285714284</c:v>
                </c:pt>
                <c:pt idx="252">
                  <c:v>59.032857142857146</c:v>
                </c:pt>
                <c:pt idx="253">
                  <c:v>57.437142857142852</c:v>
                </c:pt>
                <c:pt idx="254">
                  <c:v>50.522857142857141</c:v>
                </c:pt>
                <c:pt idx="255">
                  <c:v>47.465714285714284</c:v>
                </c:pt>
                <c:pt idx="256">
                  <c:v>47.465714285714284</c:v>
                </c:pt>
                <c:pt idx="257">
                  <c:v>52.917142857142849</c:v>
                </c:pt>
                <c:pt idx="258">
                  <c:v>52.118571428571435</c:v>
                </c:pt>
                <c:pt idx="259">
                  <c:v>53.050000000000004</c:v>
                </c:pt>
                <c:pt idx="260">
                  <c:v>55.97571428571429</c:v>
                </c:pt>
                <c:pt idx="261">
                  <c:v>59.167142857142871</c:v>
                </c:pt>
                <c:pt idx="262">
                  <c:v>61.028571428571432</c:v>
                </c:pt>
                <c:pt idx="263">
                  <c:v>61.161428571428573</c:v>
                </c:pt>
                <c:pt idx="264">
                  <c:v>56.241428571428564</c:v>
                </c:pt>
                <c:pt idx="265">
                  <c:v>53.184285714285707</c:v>
                </c:pt>
                <c:pt idx="266">
                  <c:v>46.668571428571433</c:v>
                </c:pt>
                <c:pt idx="267">
                  <c:v>42.680000000000007</c:v>
                </c:pt>
                <c:pt idx="268">
                  <c:v>41.617142857142859</c:v>
                </c:pt>
                <c:pt idx="269">
                  <c:v>40.287142857142854</c:v>
                </c:pt>
                <c:pt idx="270">
                  <c:v>34.702857142857141</c:v>
                </c:pt>
                <c:pt idx="271">
                  <c:v>33.372857142857143</c:v>
                </c:pt>
                <c:pt idx="272">
                  <c:v>34.968571428571423</c:v>
                </c:pt>
                <c:pt idx="273">
                  <c:v>32.708571428571425</c:v>
                </c:pt>
                <c:pt idx="274">
                  <c:v>33.107142857142854</c:v>
                </c:pt>
                <c:pt idx="275">
                  <c:v>31.111428571428569</c:v>
                </c:pt>
                <c:pt idx="276">
                  <c:v>28.585714285714285</c:v>
                </c:pt>
                <c:pt idx="277">
                  <c:v>30.048571428571424</c:v>
                </c:pt>
                <c:pt idx="278">
                  <c:v>27.655714285714282</c:v>
                </c:pt>
                <c:pt idx="279">
                  <c:v>24.597142857142853</c:v>
                </c:pt>
                <c:pt idx="280">
                  <c:v>21.938571428571429</c:v>
                </c:pt>
                <c:pt idx="281">
                  <c:v>18.481428571428573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2E-914D-AA78-8CA433DCF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6851199"/>
        <c:axId val="1606852847"/>
      </c:lineChart>
      <c:dateAx>
        <c:axId val="160685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52847"/>
        <c:crosses val="autoZero"/>
        <c:auto val="1"/>
        <c:lblOffset val="100"/>
        <c:baseTimeUnit val="days"/>
      </c:dateAx>
      <c:valAx>
        <c:axId val="160685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New Cases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51199"/>
        <c:crosses val="autoZero"/>
        <c:crossBetween val="between"/>
      </c:valAx>
      <c:valAx>
        <c:axId val="1069473263"/>
        <c:scaling>
          <c:orientation val="minMax"/>
          <c:max val="0.51"/>
          <c:min val="0.5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475711"/>
        <c:crosses val="max"/>
        <c:crossBetween val="between"/>
      </c:valAx>
      <c:dateAx>
        <c:axId val="1069475711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069473263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Bowdoin College and Cumberland County New Cases 7-day Average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Bowdoin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Bowdoin!$A$35:$A$309</c:f>
              <c:numCache>
                <c:formatCode>m/d/yy</c:formatCode>
                <c:ptCount val="275"/>
                <c:pt idx="0">
                  <c:v>44068</c:v>
                </c:pt>
                <c:pt idx="1">
                  <c:v>44069</c:v>
                </c:pt>
                <c:pt idx="2">
                  <c:v>44070</c:v>
                </c:pt>
                <c:pt idx="3">
                  <c:v>44071</c:v>
                </c:pt>
                <c:pt idx="4">
                  <c:v>44072</c:v>
                </c:pt>
                <c:pt idx="5">
                  <c:v>44073</c:v>
                </c:pt>
                <c:pt idx="6">
                  <c:v>44074</c:v>
                </c:pt>
                <c:pt idx="7">
                  <c:v>44075</c:v>
                </c:pt>
                <c:pt idx="8">
                  <c:v>44076</c:v>
                </c:pt>
                <c:pt idx="9">
                  <c:v>44077</c:v>
                </c:pt>
                <c:pt idx="10">
                  <c:v>44078</c:v>
                </c:pt>
                <c:pt idx="11">
                  <c:v>44079</c:v>
                </c:pt>
                <c:pt idx="12">
                  <c:v>44080</c:v>
                </c:pt>
                <c:pt idx="13">
                  <c:v>44081</c:v>
                </c:pt>
                <c:pt idx="14">
                  <c:v>44082</c:v>
                </c:pt>
                <c:pt idx="15">
                  <c:v>44083</c:v>
                </c:pt>
                <c:pt idx="16">
                  <c:v>44084</c:v>
                </c:pt>
                <c:pt idx="17">
                  <c:v>44085</c:v>
                </c:pt>
                <c:pt idx="18">
                  <c:v>44086</c:v>
                </c:pt>
                <c:pt idx="19">
                  <c:v>44087</c:v>
                </c:pt>
                <c:pt idx="20">
                  <c:v>44088</c:v>
                </c:pt>
                <c:pt idx="21">
                  <c:v>44089</c:v>
                </c:pt>
                <c:pt idx="22">
                  <c:v>44090</c:v>
                </c:pt>
                <c:pt idx="23">
                  <c:v>44091</c:v>
                </c:pt>
                <c:pt idx="24">
                  <c:v>44092</c:v>
                </c:pt>
                <c:pt idx="25">
                  <c:v>44093</c:v>
                </c:pt>
                <c:pt idx="26">
                  <c:v>44094</c:v>
                </c:pt>
                <c:pt idx="27">
                  <c:v>44095</c:v>
                </c:pt>
                <c:pt idx="28">
                  <c:v>44096</c:v>
                </c:pt>
                <c:pt idx="29">
                  <c:v>44097</c:v>
                </c:pt>
                <c:pt idx="30">
                  <c:v>44098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</c:numCache>
            </c:numRef>
          </c:cat>
          <c:val>
            <c:numRef>
              <c:f>Bowdoin!$H$35:$H$309</c:f>
              <c:numCache>
                <c:formatCode>General</c:formatCode>
                <c:ptCount val="2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14.367816091954023</c:v>
                </c:pt>
                <c:pt idx="4">
                  <c:v>11.494252873563218</c:v>
                </c:pt>
                <c:pt idx="5">
                  <c:v>9.5785440613026811</c:v>
                </c:pt>
                <c:pt idx="6">
                  <c:v>8.2101806239737272</c:v>
                </c:pt>
                <c:pt idx="7">
                  <c:v>8.2101806239737272</c:v>
                </c:pt>
                <c:pt idx="8">
                  <c:v>16.420361247947454</c:v>
                </c:pt>
                <c:pt idx="9">
                  <c:v>16.420361247947454</c:v>
                </c:pt>
                <c:pt idx="10">
                  <c:v>8.2101806239737272</c:v>
                </c:pt>
                <c:pt idx="11">
                  <c:v>16.420361247947454</c:v>
                </c:pt>
                <c:pt idx="12">
                  <c:v>16.420361247947454</c:v>
                </c:pt>
                <c:pt idx="13">
                  <c:v>16.420361247947454</c:v>
                </c:pt>
                <c:pt idx="14">
                  <c:v>16.420361247947454</c:v>
                </c:pt>
                <c:pt idx="15">
                  <c:v>8.2101806239737272</c:v>
                </c:pt>
                <c:pt idx="16">
                  <c:v>8.2101806239737272</c:v>
                </c:pt>
                <c:pt idx="17">
                  <c:v>8.2101806239737272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8.2101806239737272</c:v>
                </c:pt>
                <c:pt idx="30">
                  <c:v>8.2101806239737272</c:v>
                </c:pt>
                <c:pt idx="31">
                  <c:v>8.2101806239737272</c:v>
                </c:pt>
                <c:pt idx="32">
                  <c:v>8.2101806239737272</c:v>
                </c:pt>
                <c:pt idx="33">
                  <c:v>8.2101806239737272</c:v>
                </c:pt>
                <c:pt idx="34">
                  <c:v>8.2101806239737272</c:v>
                </c:pt>
                <c:pt idx="35">
                  <c:v>8.2101806239737272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8.2101806239737272</c:v>
                </c:pt>
                <c:pt idx="72">
                  <c:v>8.2101806239737272</c:v>
                </c:pt>
                <c:pt idx="73">
                  <c:v>8.2101806239737272</c:v>
                </c:pt>
                <c:pt idx="74">
                  <c:v>8.2101806239737272</c:v>
                </c:pt>
                <c:pt idx="75">
                  <c:v>8.2101806239737272</c:v>
                </c:pt>
                <c:pt idx="76">
                  <c:v>8.2101806239737272</c:v>
                </c:pt>
                <c:pt idx="77">
                  <c:v>16.420361247947454</c:v>
                </c:pt>
                <c:pt idx="78">
                  <c:v>8.2101806239737272</c:v>
                </c:pt>
                <c:pt idx="79">
                  <c:v>8.2101806239737272</c:v>
                </c:pt>
                <c:pt idx="80">
                  <c:v>24.630541871921181</c:v>
                </c:pt>
                <c:pt idx="81">
                  <c:v>24.630541871921181</c:v>
                </c:pt>
                <c:pt idx="82">
                  <c:v>24.630541871921181</c:v>
                </c:pt>
                <c:pt idx="83">
                  <c:v>32.840722495894909</c:v>
                </c:pt>
                <c:pt idx="84">
                  <c:v>32.840722495894909</c:v>
                </c:pt>
                <c:pt idx="85">
                  <c:v>32.840722495894909</c:v>
                </c:pt>
                <c:pt idx="86">
                  <c:v>32.840722495894909</c:v>
                </c:pt>
                <c:pt idx="87">
                  <c:v>16.420361247947454</c:v>
                </c:pt>
                <c:pt idx="88">
                  <c:v>16.420361247947454</c:v>
                </c:pt>
                <c:pt idx="89">
                  <c:v>16.420361247947454</c:v>
                </c:pt>
                <c:pt idx="90">
                  <c:v>8.2101806239737272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8.2101806239737272</c:v>
                </c:pt>
                <c:pt idx="98">
                  <c:v>8.2101806239737272</c:v>
                </c:pt>
                <c:pt idx="99">
                  <c:v>16.420361247947454</c:v>
                </c:pt>
                <c:pt idx="100">
                  <c:v>16.420361247947454</c:v>
                </c:pt>
                <c:pt idx="101">
                  <c:v>16.420361247947454</c:v>
                </c:pt>
                <c:pt idx="102">
                  <c:v>16.420361247947454</c:v>
                </c:pt>
                <c:pt idx="103">
                  <c:v>16.420361247947454</c:v>
                </c:pt>
                <c:pt idx="104">
                  <c:v>8.2101806239737272</c:v>
                </c:pt>
                <c:pt idx="105">
                  <c:v>8.2101806239737272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8.2101806239737272</c:v>
                </c:pt>
                <c:pt idx="114">
                  <c:v>8.2101806239737272</c:v>
                </c:pt>
                <c:pt idx="115">
                  <c:v>8.2101806239737272</c:v>
                </c:pt>
                <c:pt idx="116">
                  <c:v>8.2101806239737272</c:v>
                </c:pt>
                <c:pt idx="117">
                  <c:v>8.2101806239737272</c:v>
                </c:pt>
                <c:pt idx="118">
                  <c:v>8.2101806239737272</c:v>
                </c:pt>
                <c:pt idx="119">
                  <c:v>8.2101806239737272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16.420361247947454</c:v>
                </c:pt>
                <c:pt idx="140">
                  <c:v>16.420361247947454</c:v>
                </c:pt>
                <c:pt idx="141">
                  <c:v>16.420361247947454</c:v>
                </c:pt>
                <c:pt idx="142">
                  <c:v>16.420361247947454</c:v>
                </c:pt>
                <c:pt idx="143">
                  <c:v>16.420361247947454</c:v>
                </c:pt>
                <c:pt idx="144">
                  <c:v>16.420361247947454</c:v>
                </c:pt>
                <c:pt idx="145">
                  <c:v>16.420361247947454</c:v>
                </c:pt>
                <c:pt idx="146">
                  <c:v>0</c:v>
                </c:pt>
                <c:pt idx="147">
                  <c:v>16.420361247947454</c:v>
                </c:pt>
                <c:pt idx="148">
                  <c:v>16.420361247947454</c:v>
                </c:pt>
                <c:pt idx="149">
                  <c:v>16.420361247947454</c:v>
                </c:pt>
                <c:pt idx="150">
                  <c:v>16.420361247947454</c:v>
                </c:pt>
                <c:pt idx="151">
                  <c:v>16.420361247947454</c:v>
                </c:pt>
                <c:pt idx="152">
                  <c:v>16.420361247947454</c:v>
                </c:pt>
                <c:pt idx="153">
                  <c:v>16.420361247947454</c:v>
                </c:pt>
                <c:pt idx="154">
                  <c:v>8.2101806239737272</c:v>
                </c:pt>
                <c:pt idx="155">
                  <c:v>8.2101806239737272</c:v>
                </c:pt>
                <c:pt idx="156">
                  <c:v>8.2101806239737272</c:v>
                </c:pt>
                <c:pt idx="157">
                  <c:v>8.2101806239737272</c:v>
                </c:pt>
                <c:pt idx="158">
                  <c:v>8.2101806239737272</c:v>
                </c:pt>
                <c:pt idx="159">
                  <c:v>8.2101806239737272</c:v>
                </c:pt>
                <c:pt idx="160">
                  <c:v>16.420361247947454</c:v>
                </c:pt>
                <c:pt idx="161">
                  <c:v>8.2101806239737272</c:v>
                </c:pt>
                <c:pt idx="162">
                  <c:v>8.2101806239737272</c:v>
                </c:pt>
                <c:pt idx="163">
                  <c:v>8.2101806239737272</c:v>
                </c:pt>
                <c:pt idx="164">
                  <c:v>8.2101806239737272</c:v>
                </c:pt>
                <c:pt idx="165">
                  <c:v>24.630541871921181</c:v>
                </c:pt>
                <c:pt idx="166">
                  <c:v>24.630541871921181</c:v>
                </c:pt>
                <c:pt idx="167">
                  <c:v>16.420361247947454</c:v>
                </c:pt>
                <c:pt idx="168">
                  <c:v>16.420361247947454</c:v>
                </c:pt>
                <c:pt idx="169">
                  <c:v>16.420361247947454</c:v>
                </c:pt>
                <c:pt idx="170">
                  <c:v>16.420361247947454</c:v>
                </c:pt>
                <c:pt idx="171">
                  <c:v>16.420361247947454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8.2101806239737272</c:v>
                </c:pt>
                <c:pt idx="183">
                  <c:v>8.2101806239737272</c:v>
                </c:pt>
                <c:pt idx="184">
                  <c:v>8.2101806239737272</c:v>
                </c:pt>
                <c:pt idx="185">
                  <c:v>8.2101806239737272</c:v>
                </c:pt>
                <c:pt idx="186">
                  <c:v>8.2101806239737272</c:v>
                </c:pt>
                <c:pt idx="187">
                  <c:v>8.2101806239737272</c:v>
                </c:pt>
                <c:pt idx="188">
                  <c:v>8.2101806239737272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8.2101806239737272</c:v>
                </c:pt>
                <c:pt idx="193">
                  <c:v>8.2101806239737272</c:v>
                </c:pt>
                <c:pt idx="194">
                  <c:v>8.2101806239737272</c:v>
                </c:pt>
                <c:pt idx="195">
                  <c:v>8.2101806239737272</c:v>
                </c:pt>
                <c:pt idx="196">
                  <c:v>8.2101806239737272</c:v>
                </c:pt>
                <c:pt idx="197">
                  <c:v>8.2101806239737272</c:v>
                </c:pt>
                <c:pt idx="198">
                  <c:v>8.2101806239737272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32.840722495894909</c:v>
                </c:pt>
                <c:pt idx="206">
                  <c:v>32.840722495894909</c:v>
                </c:pt>
                <c:pt idx="207">
                  <c:v>32.840722495894909</c:v>
                </c:pt>
                <c:pt idx="208">
                  <c:v>32.840722495894909</c:v>
                </c:pt>
                <c:pt idx="209">
                  <c:v>32.840722495894909</c:v>
                </c:pt>
                <c:pt idx="210">
                  <c:v>32.840722495894909</c:v>
                </c:pt>
                <c:pt idx="211">
                  <c:v>41.050903119868643</c:v>
                </c:pt>
                <c:pt idx="212">
                  <c:v>8.2101806239737272</c:v>
                </c:pt>
                <c:pt idx="213">
                  <c:v>8.2101806239737272</c:v>
                </c:pt>
                <c:pt idx="214">
                  <c:v>8.2101806239737272</c:v>
                </c:pt>
                <c:pt idx="215">
                  <c:v>8.2101806239737272</c:v>
                </c:pt>
                <c:pt idx="216">
                  <c:v>24.630541871921181</c:v>
                </c:pt>
                <c:pt idx="217">
                  <c:v>32.840722495894909</c:v>
                </c:pt>
                <c:pt idx="218">
                  <c:v>32.840722495894909</c:v>
                </c:pt>
                <c:pt idx="219">
                  <c:v>41.050903119868643</c:v>
                </c:pt>
                <c:pt idx="220">
                  <c:v>49.261083743842363</c:v>
                </c:pt>
                <c:pt idx="221">
                  <c:v>49.261083743842363</c:v>
                </c:pt>
                <c:pt idx="222">
                  <c:v>49.261083743842363</c:v>
                </c:pt>
                <c:pt idx="223">
                  <c:v>41.050903119868643</c:v>
                </c:pt>
                <c:pt idx="224">
                  <c:v>49.261083743842363</c:v>
                </c:pt>
                <c:pt idx="225">
                  <c:v>49.261083743842363</c:v>
                </c:pt>
                <c:pt idx="226">
                  <c:v>57.47126436781609</c:v>
                </c:pt>
                <c:pt idx="227">
                  <c:v>49.261083743842363</c:v>
                </c:pt>
                <c:pt idx="228">
                  <c:v>57.47126436781609</c:v>
                </c:pt>
                <c:pt idx="229">
                  <c:v>57.47126436781609</c:v>
                </c:pt>
                <c:pt idx="230">
                  <c:v>49.261083743842363</c:v>
                </c:pt>
                <c:pt idx="231">
                  <c:v>32.840722495894909</c:v>
                </c:pt>
                <c:pt idx="232">
                  <c:v>24.630541871921181</c:v>
                </c:pt>
                <c:pt idx="233">
                  <c:v>8.2101806239737272</c:v>
                </c:pt>
                <c:pt idx="234">
                  <c:v>16.420361247947454</c:v>
                </c:pt>
                <c:pt idx="235">
                  <c:v>8.2101806239737272</c:v>
                </c:pt>
                <c:pt idx="236">
                  <c:v>8.2101806239737272</c:v>
                </c:pt>
                <c:pt idx="237">
                  <c:v>8.2101806239737272</c:v>
                </c:pt>
                <c:pt idx="238">
                  <c:v>8.2101806239737272</c:v>
                </c:pt>
                <c:pt idx="239">
                  <c:v>8.2101806239737272</c:v>
                </c:pt>
                <c:pt idx="240">
                  <c:v>8.2101806239737272</c:v>
                </c:pt>
                <c:pt idx="241">
                  <c:v>8.2101806239737272</c:v>
                </c:pt>
                <c:pt idx="242">
                  <c:v>8.2101806239737272</c:v>
                </c:pt>
                <c:pt idx="243">
                  <c:v>8.2101806239737272</c:v>
                </c:pt>
                <c:pt idx="244">
                  <c:v>8.2101806239737272</c:v>
                </c:pt>
                <c:pt idx="245">
                  <c:v>8.2101806239737272</c:v>
                </c:pt>
                <c:pt idx="246">
                  <c:v>8.2101806239737272</c:v>
                </c:pt>
                <c:pt idx="247">
                  <c:v>16.420361247947454</c:v>
                </c:pt>
                <c:pt idx="248">
                  <c:v>8.2101806239737272</c:v>
                </c:pt>
                <c:pt idx="249">
                  <c:v>8.2101806239737272</c:v>
                </c:pt>
                <c:pt idx="250">
                  <c:v>8.2101806239737272</c:v>
                </c:pt>
                <c:pt idx="251">
                  <c:v>8.2101806239737272</c:v>
                </c:pt>
                <c:pt idx="252">
                  <c:v>8.2101806239737272</c:v>
                </c:pt>
                <c:pt idx="253">
                  <c:v>8.2101806239737272</c:v>
                </c:pt>
                <c:pt idx="254">
                  <c:v>0</c:v>
                </c:pt>
                <c:pt idx="255">
                  <c:v>8.2101806239737272</c:v>
                </c:pt>
                <c:pt idx="256">
                  <c:v>8.2101806239737272</c:v>
                </c:pt>
                <c:pt idx="257">
                  <c:v>8.2101806239737272</c:v>
                </c:pt>
                <c:pt idx="258">
                  <c:v>8.2101806239737272</c:v>
                </c:pt>
                <c:pt idx="259">
                  <c:v>8.2101806239737272</c:v>
                </c:pt>
                <c:pt idx="260">
                  <c:v>8.2101806239737272</c:v>
                </c:pt>
                <c:pt idx="261">
                  <c:v>8.2101806239737272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8.2101806239737272</c:v>
                </c:pt>
                <c:pt idx="266">
                  <c:v>8.2101806239737272</c:v>
                </c:pt>
                <c:pt idx="267">
                  <c:v>8.2101806239737272</c:v>
                </c:pt>
                <c:pt idx="268">
                  <c:v>8.2101806239737272</c:v>
                </c:pt>
                <c:pt idx="269">
                  <c:v>16.420361247947454</c:v>
                </c:pt>
                <c:pt idx="270">
                  <c:v>16.420361247947454</c:v>
                </c:pt>
                <c:pt idx="271">
                  <c:v>16.420361247947454</c:v>
                </c:pt>
                <c:pt idx="272">
                  <c:v>8.2101806239737272</c:v>
                </c:pt>
                <c:pt idx="273">
                  <c:v>8.2101806239737272</c:v>
                </c:pt>
                <c:pt idx="274">
                  <c:v>8.2101806239737272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69-324F-993F-6C815BCE42D7}"/>
            </c:ext>
          </c:extLst>
        </c:ser>
        <c:ser>
          <c:idx val="1"/>
          <c:order val="1"/>
          <c:tx>
            <c:v>Cumberland County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Bowdoin!$A$35:$A$309</c:f>
              <c:numCache>
                <c:formatCode>m/d/yy</c:formatCode>
                <c:ptCount val="275"/>
                <c:pt idx="0">
                  <c:v>44068</c:v>
                </c:pt>
                <c:pt idx="1">
                  <c:v>44069</c:v>
                </c:pt>
                <c:pt idx="2">
                  <c:v>44070</c:v>
                </c:pt>
                <c:pt idx="3">
                  <c:v>44071</c:v>
                </c:pt>
                <c:pt idx="4">
                  <c:v>44072</c:v>
                </c:pt>
                <c:pt idx="5">
                  <c:v>44073</c:v>
                </c:pt>
                <c:pt idx="6">
                  <c:v>44074</c:v>
                </c:pt>
                <c:pt idx="7">
                  <c:v>44075</c:v>
                </c:pt>
                <c:pt idx="8">
                  <c:v>44076</c:v>
                </c:pt>
                <c:pt idx="9">
                  <c:v>44077</c:v>
                </c:pt>
                <c:pt idx="10">
                  <c:v>44078</c:v>
                </c:pt>
                <c:pt idx="11">
                  <c:v>44079</c:v>
                </c:pt>
                <c:pt idx="12">
                  <c:v>44080</c:v>
                </c:pt>
                <c:pt idx="13">
                  <c:v>44081</c:v>
                </c:pt>
                <c:pt idx="14">
                  <c:v>44082</c:v>
                </c:pt>
                <c:pt idx="15">
                  <c:v>44083</c:v>
                </c:pt>
                <c:pt idx="16">
                  <c:v>44084</c:v>
                </c:pt>
                <c:pt idx="17">
                  <c:v>44085</c:v>
                </c:pt>
                <c:pt idx="18">
                  <c:v>44086</c:v>
                </c:pt>
                <c:pt idx="19">
                  <c:v>44087</c:v>
                </c:pt>
                <c:pt idx="20">
                  <c:v>44088</c:v>
                </c:pt>
                <c:pt idx="21">
                  <c:v>44089</c:v>
                </c:pt>
                <c:pt idx="22">
                  <c:v>44090</c:v>
                </c:pt>
                <c:pt idx="23">
                  <c:v>44091</c:v>
                </c:pt>
                <c:pt idx="24">
                  <c:v>44092</c:v>
                </c:pt>
                <c:pt idx="25">
                  <c:v>44093</c:v>
                </c:pt>
                <c:pt idx="26">
                  <c:v>44094</c:v>
                </c:pt>
                <c:pt idx="27">
                  <c:v>44095</c:v>
                </c:pt>
                <c:pt idx="28">
                  <c:v>44096</c:v>
                </c:pt>
                <c:pt idx="29">
                  <c:v>44097</c:v>
                </c:pt>
                <c:pt idx="30">
                  <c:v>44098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</c:numCache>
            </c:numRef>
          </c:cat>
          <c:val>
            <c:numRef>
              <c:f>Bowdoin!$X$35:$X$309</c:f>
              <c:numCache>
                <c:formatCode>General</c:formatCode>
                <c:ptCount val="275"/>
                <c:pt idx="0">
                  <c:v>1.1285714285714286</c:v>
                </c:pt>
                <c:pt idx="1">
                  <c:v>1.0785714285714285</c:v>
                </c:pt>
                <c:pt idx="2">
                  <c:v>1.127142857142857</c:v>
                </c:pt>
                <c:pt idx="3">
                  <c:v>1.1271428571428572</c:v>
                </c:pt>
                <c:pt idx="4">
                  <c:v>1.2257142857142858</c:v>
                </c:pt>
                <c:pt idx="5">
                  <c:v>1.3228571428571432</c:v>
                </c:pt>
                <c:pt idx="6">
                  <c:v>1.4700000000000004</c:v>
                </c:pt>
                <c:pt idx="7">
                  <c:v>1.4700000000000002</c:v>
                </c:pt>
                <c:pt idx="8">
                  <c:v>1.4214285714285715</c:v>
                </c:pt>
                <c:pt idx="9">
                  <c:v>1.7171428571428571</c:v>
                </c:pt>
                <c:pt idx="10">
                  <c:v>1.7171428571428573</c:v>
                </c:pt>
                <c:pt idx="11">
                  <c:v>1.422857142857143</c:v>
                </c:pt>
                <c:pt idx="12">
                  <c:v>1.5214285714285716</c:v>
                </c:pt>
                <c:pt idx="13">
                  <c:v>1.4728571428571429</c:v>
                </c:pt>
                <c:pt idx="14">
                  <c:v>1.3257142857142856</c:v>
                </c:pt>
                <c:pt idx="15">
                  <c:v>1.3257142857142856</c:v>
                </c:pt>
                <c:pt idx="16">
                  <c:v>0.98142857142857143</c:v>
                </c:pt>
                <c:pt idx="17">
                  <c:v>0.93285714285714272</c:v>
                </c:pt>
                <c:pt idx="18">
                  <c:v>1.4242857142857142</c:v>
                </c:pt>
                <c:pt idx="19">
                  <c:v>1.6214285714285714</c:v>
                </c:pt>
                <c:pt idx="20">
                  <c:v>1.7200000000000002</c:v>
                </c:pt>
                <c:pt idx="21">
                  <c:v>1.67</c:v>
                </c:pt>
                <c:pt idx="22">
                  <c:v>1.8657142857142854</c:v>
                </c:pt>
                <c:pt idx="23">
                  <c:v>1.8657142857142859</c:v>
                </c:pt>
                <c:pt idx="24">
                  <c:v>1.8657142857142854</c:v>
                </c:pt>
                <c:pt idx="25">
                  <c:v>1.5700000000000003</c:v>
                </c:pt>
                <c:pt idx="26">
                  <c:v>1.52</c:v>
                </c:pt>
                <c:pt idx="27">
                  <c:v>1.3228571428571427</c:v>
                </c:pt>
                <c:pt idx="28">
                  <c:v>1.52</c:v>
                </c:pt>
                <c:pt idx="29">
                  <c:v>1.4228571428571428</c:v>
                </c:pt>
                <c:pt idx="30">
                  <c:v>1.8157142857142856</c:v>
                </c:pt>
                <c:pt idx="31">
                  <c:v>1.6185714285714283</c:v>
                </c:pt>
                <c:pt idx="32">
                  <c:v>1.6185714285714283</c:v>
                </c:pt>
                <c:pt idx="33">
                  <c:v>1.2257142857142855</c:v>
                </c:pt>
                <c:pt idx="34">
                  <c:v>1.2257142857142858</c:v>
                </c:pt>
                <c:pt idx="35">
                  <c:v>1.3728571428571428</c:v>
                </c:pt>
                <c:pt idx="36">
                  <c:v>2.06</c:v>
                </c:pt>
                <c:pt idx="37">
                  <c:v>1.5685714285714287</c:v>
                </c:pt>
                <c:pt idx="38">
                  <c:v>1.8642857142857143</c:v>
                </c:pt>
                <c:pt idx="39">
                  <c:v>1.8642857142857143</c:v>
                </c:pt>
                <c:pt idx="40">
                  <c:v>2.1100000000000003</c:v>
                </c:pt>
                <c:pt idx="41">
                  <c:v>2.4057142857142861</c:v>
                </c:pt>
                <c:pt idx="42">
                  <c:v>2.2085714285714286</c:v>
                </c:pt>
                <c:pt idx="43">
                  <c:v>1.422857142857143</c:v>
                </c:pt>
                <c:pt idx="44">
                  <c:v>2.0128571428571429</c:v>
                </c:pt>
                <c:pt idx="45">
                  <c:v>1.8157142857142856</c:v>
                </c:pt>
                <c:pt idx="46">
                  <c:v>1.9142857142857144</c:v>
                </c:pt>
                <c:pt idx="47">
                  <c:v>1.7671428571428571</c:v>
                </c:pt>
                <c:pt idx="48">
                  <c:v>1.4714285714285713</c:v>
                </c:pt>
                <c:pt idx="49">
                  <c:v>1.5214285714285716</c:v>
                </c:pt>
                <c:pt idx="50">
                  <c:v>1.7171428571428571</c:v>
                </c:pt>
                <c:pt idx="51">
                  <c:v>1.2257142857142858</c:v>
                </c:pt>
                <c:pt idx="52">
                  <c:v>1.2742857142857142</c:v>
                </c:pt>
                <c:pt idx="53">
                  <c:v>1.8642857142857143</c:v>
                </c:pt>
                <c:pt idx="54">
                  <c:v>1.912857142857143</c:v>
                </c:pt>
                <c:pt idx="55">
                  <c:v>1.9628571428571429</c:v>
                </c:pt>
                <c:pt idx="56">
                  <c:v>1.7171428571428573</c:v>
                </c:pt>
                <c:pt idx="57">
                  <c:v>1.7171428571428571</c:v>
                </c:pt>
                <c:pt idx="58">
                  <c:v>1.8157142857142856</c:v>
                </c:pt>
                <c:pt idx="59">
                  <c:v>2.0614285714285718</c:v>
                </c:pt>
                <c:pt idx="60">
                  <c:v>2.0614285714285714</c:v>
                </c:pt>
                <c:pt idx="61">
                  <c:v>2.75</c:v>
                </c:pt>
                <c:pt idx="62">
                  <c:v>3.29</c:v>
                </c:pt>
                <c:pt idx="63">
                  <c:v>3.9285714285714284</c:v>
                </c:pt>
                <c:pt idx="64">
                  <c:v>4.5185714285714287</c:v>
                </c:pt>
                <c:pt idx="65">
                  <c:v>5.3528571428571423</c:v>
                </c:pt>
                <c:pt idx="66">
                  <c:v>7.0714285714285712</c:v>
                </c:pt>
                <c:pt idx="67">
                  <c:v>7.758571428571428</c:v>
                </c:pt>
                <c:pt idx="68">
                  <c:v>7.7085714285714273</c:v>
                </c:pt>
                <c:pt idx="69">
                  <c:v>8.15</c:v>
                </c:pt>
                <c:pt idx="70">
                  <c:v>9.77</c:v>
                </c:pt>
                <c:pt idx="71">
                  <c:v>12.028571428571428</c:v>
                </c:pt>
                <c:pt idx="72">
                  <c:v>13.207142857142857</c:v>
                </c:pt>
                <c:pt idx="73">
                  <c:v>13.895714285714286</c:v>
                </c:pt>
                <c:pt idx="74">
                  <c:v>14.63142857142857</c:v>
                </c:pt>
                <c:pt idx="75">
                  <c:v>14.927142857142858</c:v>
                </c:pt>
                <c:pt idx="76">
                  <c:v>16.59714285714286</c:v>
                </c:pt>
                <c:pt idx="77">
                  <c:v>16.351428571428574</c:v>
                </c:pt>
                <c:pt idx="78">
                  <c:v>14.681428571428572</c:v>
                </c:pt>
                <c:pt idx="79">
                  <c:v>13.944285714285716</c:v>
                </c:pt>
                <c:pt idx="80">
                  <c:v>13.060000000000002</c:v>
                </c:pt>
                <c:pt idx="81">
                  <c:v>12.422857142857142</c:v>
                </c:pt>
                <c:pt idx="82">
                  <c:v>13.599999999999998</c:v>
                </c:pt>
                <c:pt idx="83">
                  <c:v>13.354285714285712</c:v>
                </c:pt>
                <c:pt idx="84">
                  <c:v>14.287142857142856</c:v>
                </c:pt>
                <c:pt idx="85">
                  <c:v>14.434285714285716</c:v>
                </c:pt>
                <c:pt idx="86">
                  <c:v>15.577142857142857</c:v>
                </c:pt>
                <c:pt idx="87">
                  <c:v>15.724285714285713</c:v>
                </c:pt>
                <c:pt idx="88">
                  <c:v>15.527142857142858</c:v>
                </c:pt>
                <c:pt idx="89">
                  <c:v>16.55857142857143</c:v>
                </c:pt>
                <c:pt idx="90">
                  <c:v>16.165714285714287</c:v>
                </c:pt>
                <c:pt idx="91">
                  <c:v>15.577142857142858</c:v>
                </c:pt>
                <c:pt idx="92">
                  <c:v>15.872857142857143</c:v>
                </c:pt>
                <c:pt idx="93">
                  <c:v>15.36857142857143</c:v>
                </c:pt>
                <c:pt idx="94">
                  <c:v>13.257142857142858</c:v>
                </c:pt>
                <c:pt idx="95">
                  <c:v>11.882857142857144</c:v>
                </c:pt>
                <c:pt idx="96">
                  <c:v>10.361428571428572</c:v>
                </c:pt>
                <c:pt idx="97">
                  <c:v>11.048571428571426</c:v>
                </c:pt>
                <c:pt idx="98">
                  <c:v>10.901428571428571</c:v>
                </c:pt>
                <c:pt idx="99">
                  <c:v>10.851428571428572</c:v>
                </c:pt>
                <c:pt idx="100">
                  <c:v>11.637142857142857</c:v>
                </c:pt>
                <c:pt idx="101">
                  <c:v>13.551428571428572</c:v>
                </c:pt>
                <c:pt idx="102">
                  <c:v>18.018571428571427</c:v>
                </c:pt>
                <c:pt idx="103">
                  <c:v>19.932857142857141</c:v>
                </c:pt>
                <c:pt idx="104">
                  <c:v>21.75</c:v>
                </c:pt>
                <c:pt idx="105">
                  <c:v>23.958571428571428</c:v>
                </c:pt>
                <c:pt idx="106">
                  <c:v>27.101428571428574</c:v>
                </c:pt>
                <c:pt idx="107">
                  <c:v>29.851428571428574</c:v>
                </c:pt>
                <c:pt idx="108">
                  <c:v>31.767142857142858</c:v>
                </c:pt>
                <c:pt idx="109">
                  <c:v>34.222857142857144</c:v>
                </c:pt>
                <c:pt idx="110">
                  <c:v>36.334285714285713</c:v>
                </c:pt>
                <c:pt idx="111">
                  <c:v>35.107142857142854</c:v>
                </c:pt>
                <c:pt idx="112">
                  <c:v>38.151428571428575</c:v>
                </c:pt>
                <c:pt idx="113">
                  <c:v>40.46</c:v>
                </c:pt>
                <c:pt idx="114">
                  <c:v>42.227142857142852</c:v>
                </c:pt>
                <c:pt idx="115">
                  <c:v>43.897142857142853</c:v>
                </c:pt>
                <c:pt idx="116">
                  <c:v>44.094285714285711</c:v>
                </c:pt>
                <c:pt idx="117">
                  <c:v>40.854285714285716</c:v>
                </c:pt>
                <c:pt idx="118">
                  <c:v>42.719999999999992</c:v>
                </c:pt>
                <c:pt idx="119">
                  <c:v>39.038571428571423</c:v>
                </c:pt>
                <c:pt idx="120">
                  <c:v>40.707142857142856</c:v>
                </c:pt>
                <c:pt idx="121">
                  <c:v>43.211428571428577</c:v>
                </c:pt>
                <c:pt idx="122">
                  <c:v>45.518571428571427</c:v>
                </c:pt>
                <c:pt idx="123">
                  <c:v>38.299999999999997</c:v>
                </c:pt>
                <c:pt idx="124">
                  <c:v>42.472857142857144</c:v>
                </c:pt>
                <c:pt idx="125">
                  <c:v>43.798571428571428</c:v>
                </c:pt>
                <c:pt idx="126">
                  <c:v>46.645714285714284</c:v>
                </c:pt>
                <c:pt idx="127">
                  <c:v>46.4</c:v>
                </c:pt>
                <c:pt idx="128">
                  <c:v>45.17285714285714</c:v>
                </c:pt>
                <c:pt idx="129">
                  <c:v>48.364285714285714</c:v>
                </c:pt>
                <c:pt idx="130">
                  <c:v>54.207142857142856</c:v>
                </c:pt>
                <c:pt idx="131">
                  <c:v>49.935714285714276</c:v>
                </c:pt>
                <c:pt idx="132">
                  <c:v>48.118571428571435</c:v>
                </c:pt>
                <c:pt idx="133">
                  <c:v>45.664285714285725</c:v>
                </c:pt>
                <c:pt idx="134">
                  <c:v>44.928571428571431</c:v>
                </c:pt>
                <c:pt idx="135">
                  <c:v>44.535714285714285</c:v>
                </c:pt>
                <c:pt idx="136">
                  <c:v>46.302857142857142</c:v>
                </c:pt>
                <c:pt idx="137">
                  <c:v>47.922857142857147</c:v>
                </c:pt>
                <c:pt idx="138">
                  <c:v>47.677142857142861</c:v>
                </c:pt>
                <c:pt idx="139">
                  <c:v>47.480000000000004</c:v>
                </c:pt>
                <c:pt idx="140">
                  <c:v>49.34571428571428</c:v>
                </c:pt>
                <c:pt idx="141">
                  <c:v>49.688571428571436</c:v>
                </c:pt>
                <c:pt idx="142">
                  <c:v>63.632857142857134</c:v>
                </c:pt>
                <c:pt idx="143">
                  <c:v>61.374285714285712</c:v>
                </c:pt>
                <c:pt idx="144">
                  <c:v>58.085714285714289</c:v>
                </c:pt>
                <c:pt idx="145">
                  <c:v>58.724285714285706</c:v>
                </c:pt>
                <c:pt idx="146">
                  <c:v>58.57714285714286</c:v>
                </c:pt>
                <c:pt idx="147">
                  <c:v>56.26857142857142</c:v>
                </c:pt>
                <c:pt idx="148">
                  <c:v>56.26857142857142</c:v>
                </c:pt>
                <c:pt idx="149">
                  <c:v>41.244285714285709</c:v>
                </c:pt>
                <c:pt idx="150">
                  <c:v>40.704285714285717</c:v>
                </c:pt>
                <c:pt idx="151">
                  <c:v>40.654285714285713</c:v>
                </c:pt>
                <c:pt idx="152">
                  <c:v>37.75714285714286</c:v>
                </c:pt>
                <c:pt idx="153">
                  <c:v>38.052857142857142</c:v>
                </c:pt>
                <c:pt idx="154">
                  <c:v>40.065714285714286</c:v>
                </c:pt>
                <c:pt idx="155">
                  <c:v>38.887142857142855</c:v>
                </c:pt>
                <c:pt idx="156">
                  <c:v>35.204285714285717</c:v>
                </c:pt>
                <c:pt idx="157">
                  <c:v>28.67428571428572</c:v>
                </c:pt>
                <c:pt idx="158">
                  <c:v>29.312857142857148</c:v>
                </c:pt>
                <c:pt idx="159">
                  <c:v>31.130000000000003</c:v>
                </c:pt>
                <c:pt idx="160">
                  <c:v>29.655714285714286</c:v>
                </c:pt>
                <c:pt idx="161">
                  <c:v>27.201428571428576</c:v>
                </c:pt>
                <c:pt idx="162">
                  <c:v>24.894285714285719</c:v>
                </c:pt>
                <c:pt idx="163">
                  <c:v>24.550000000000004</c:v>
                </c:pt>
                <c:pt idx="164">
                  <c:v>24.20571428571429</c:v>
                </c:pt>
                <c:pt idx="165">
                  <c:v>22.291428571428575</c:v>
                </c:pt>
                <c:pt idx="166">
                  <c:v>22.192857142857147</c:v>
                </c:pt>
                <c:pt idx="167">
                  <c:v>21.702857142857145</c:v>
                </c:pt>
                <c:pt idx="168">
                  <c:v>20.917142857142856</c:v>
                </c:pt>
                <c:pt idx="169">
                  <c:v>18.559999999999999</c:v>
                </c:pt>
                <c:pt idx="170">
                  <c:v>17.087142857142858</c:v>
                </c:pt>
                <c:pt idx="171">
                  <c:v>16.645714285714288</c:v>
                </c:pt>
                <c:pt idx="172">
                  <c:v>15.711428571428574</c:v>
                </c:pt>
                <c:pt idx="173">
                  <c:v>14.680000000000003</c:v>
                </c:pt>
                <c:pt idx="174">
                  <c:v>14.14</c:v>
                </c:pt>
                <c:pt idx="175">
                  <c:v>13.01</c:v>
                </c:pt>
                <c:pt idx="176">
                  <c:v>11.488571428571429</c:v>
                </c:pt>
                <c:pt idx="177">
                  <c:v>13.698571428571428</c:v>
                </c:pt>
                <c:pt idx="178">
                  <c:v>13.011428571428571</c:v>
                </c:pt>
                <c:pt idx="179">
                  <c:v>12.914285714285713</c:v>
                </c:pt>
                <c:pt idx="180">
                  <c:v>13.748571428571429</c:v>
                </c:pt>
                <c:pt idx="181">
                  <c:v>12.717142857142859</c:v>
                </c:pt>
                <c:pt idx="182">
                  <c:v>13.16</c:v>
                </c:pt>
                <c:pt idx="183">
                  <c:v>14.24</c:v>
                </c:pt>
                <c:pt idx="184">
                  <c:v>12.865714285714287</c:v>
                </c:pt>
                <c:pt idx="185">
                  <c:v>13.16</c:v>
                </c:pt>
                <c:pt idx="186">
                  <c:v>14.092857142857142</c:v>
                </c:pt>
                <c:pt idx="187">
                  <c:v>14.388571428571428</c:v>
                </c:pt>
                <c:pt idx="188">
                  <c:v>15.272857142857143</c:v>
                </c:pt>
                <c:pt idx="189">
                  <c:v>16.254285714285714</c:v>
                </c:pt>
                <c:pt idx="190">
                  <c:v>15.615714285714287</c:v>
                </c:pt>
                <c:pt idx="191">
                  <c:v>14.927142857142858</c:v>
                </c:pt>
                <c:pt idx="192">
                  <c:v>15.36857142857143</c:v>
                </c:pt>
                <c:pt idx="193">
                  <c:v>15.662857142857145</c:v>
                </c:pt>
                <c:pt idx="194">
                  <c:v>16.497142857142858</c:v>
                </c:pt>
                <c:pt idx="195">
                  <c:v>16.84</c:v>
                </c:pt>
                <c:pt idx="196">
                  <c:v>16.545714285714286</c:v>
                </c:pt>
                <c:pt idx="197">
                  <c:v>18.01857142857143</c:v>
                </c:pt>
                <c:pt idx="198">
                  <c:v>18.657142857142855</c:v>
                </c:pt>
                <c:pt idx="199">
                  <c:v>18.657142857142855</c:v>
                </c:pt>
                <c:pt idx="200">
                  <c:v>17.772857142857141</c:v>
                </c:pt>
                <c:pt idx="201">
                  <c:v>17.428571428571434</c:v>
                </c:pt>
                <c:pt idx="202">
                  <c:v>16.840000000000003</c:v>
                </c:pt>
                <c:pt idx="203">
                  <c:v>17.134285714285713</c:v>
                </c:pt>
                <c:pt idx="204">
                  <c:v>16.15285714285714</c:v>
                </c:pt>
                <c:pt idx="205">
                  <c:v>15.809999999999999</c:v>
                </c:pt>
                <c:pt idx="206">
                  <c:v>16.007142857142856</c:v>
                </c:pt>
                <c:pt idx="207">
                  <c:v>16.204285714285714</c:v>
                </c:pt>
                <c:pt idx="208">
                  <c:v>15.517142857142858</c:v>
                </c:pt>
                <c:pt idx="209">
                  <c:v>15.712857142857144</c:v>
                </c:pt>
                <c:pt idx="210">
                  <c:v>14.28857142857143</c:v>
                </c:pt>
                <c:pt idx="211">
                  <c:v>14.582857142857145</c:v>
                </c:pt>
                <c:pt idx="212">
                  <c:v>14.925714285714289</c:v>
                </c:pt>
                <c:pt idx="213">
                  <c:v>13.795714285714286</c:v>
                </c:pt>
                <c:pt idx="214">
                  <c:v>13.942857142857145</c:v>
                </c:pt>
                <c:pt idx="215">
                  <c:v>14.482857142857144</c:v>
                </c:pt>
                <c:pt idx="216">
                  <c:v>14.384285714285713</c:v>
                </c:pt>
                <c:pt idx="217">
                  <c:v>15.955714285714288</c:v>
                </c:pt>
                <c:pt idx="218">
                  <c:v>16.741428571428575</c:v>
                </c:pt>
                <c:pt idx="219">
                  <c:v>16.84</c:v>
                </c:pt>
                <c:pt idx="220">
                  <c:v>17.970000000000002</c:v>
                </c:pt>
                <c:pt idx="221">
                  <c:v>18.068571428571428</c:v>
                </c:pt>
                <c:pt idx="222">
                  <c:v>18.658571428571431</c:v>
                </c:pt>
                <c:pt idx="223">
                  <c:v>18.511428571428574</c:v>
                </c:pt>
                <c:pt idx="224">
                  <c:v>17.725714285714286</c:v>
                </c:pt>
                <c:pt idx="225">
                  <c:v>21.261428571428574</c:v>
                </c:pt>
                <c:pt idx="226">
                  <c:v>20.868571428571432</c:v>
                </c:pt>
                <c:pt idx="227">
                  <c:v>23.225714285714282</c:v>
                </c:pt>
                <c:pt idx="228">
                  <c:v>23.862857142857145</c:v>
                </c:pt>
                <c:pt idx="229">
                  <c:v>22.831428571428571</c:v>
                </c:pt>
                <c:pt idx="230">
                  <c:v>24.06</c:v>
                </c:pt>
                <c:pt idx="231">
                  <c:v>27.104285714285716</c:v>
                </c:pt>
                <c:pt idx="232">
                  <c:v>27.104285714285716</c:v>
                </c:pt>
                <c:pt idx="233">
                  <c:v>30.787142857142857</c:v>
                </c:pt>
                <c:pt idx="234">
                  <c:v>31.522857142857141</c:v>
                </c:pt>
                <c:pt idx="235">
                  <c:v>31.621428571428574</c:v>
                </c:pt>
                <c:pt idx="236">
                  <c:v>32.062857142857148</c:v>
                </c:pt>
                <c:pt idx="237">
                  <c:v>33.781428571428577</c:v>
                </c:pt>
                <c:pt idx="238">
                  <c:v>29.902857142857147</c:v>
                </c:pt>
                <c:pt idx="239">
                  <c:v>29.165714285714291</c:v>
                </c:pt>
                <c:pt idx="240">
                  <c:v>27.741428571428571</c:v>
                </c:pt>
                <c:pt idx="241">
                  <c:v>25.875714285714288</c:v>
                </c:pt>
                <c:pt idx="242">
                  <c:v>26.367142857142856</c:v>
                </c:pt>
                <c:pt idx="243">
                  <c:v>25.337142857142858</c:v>
                </c:pt>
                <c:pt idx="244">
                  <c:v>22.537142857142857</c:v>
                </c:pt>
                <c:pt idx="245">
                  <c:v>25.23714285714286</c:v>
                </c:pt>
                <c:pt idx="246">
                  <c:v>22.241428571428571</c:v>
                </c:pt>
                <c:pt idx="247">
                  <c:v>19.638571428571431</c:v>
                </c:pt>
                <c:pt idx="248">
                  <c:v>18.705714285714286</c:v>
                </c:pt>
                <c:pt idx="249">
                  <c:v>17.331428571428571</c:v>
                </c:pt>
                <c:pt idx="250">
                  <c:v>18.361428571428572</c:v>
                </c:pt>
                <c:pt idx="251">
                  <c:v>18.411428571428569</c:v>
                </c:pt>
                <c:pt idx="252">
                  <c:v>17.085714285714285</c:v>
                </c:pt>
                <c:pt idx="253">
                  <c:v>19.001428571428573</c:v>
                </c:pt>
                <c:pt idx="254">
                  <c:v>19.787142857142861</c:v>
                </c:pt>
                <c:pt idx="255">
                  <c:v>18.658571428571431</c:v>
                </c:pt>
                <c:pt idx="256">
                  <c:v>19.345714285714283</c:v>
                </c:pt>
                <c:pt idx="257">
                  <c:v>17.922857142857143</c:v>
                </c:pt>
                <c:pt idx="258">
                  <c:v>18.168571428571429</c:v>
                </c:pt>
                <c:pt idx="259">
                  <c:v>16.254285714285714</c:v>
                </c:pt>
                <c:pt idx="260">
                  <c:v>13.75</c:v>
                </c:pt>
                <c:pt idx="261">
                  <c:v>12.915714285714285</c:v>
                </c:pt>
                <c:pt idx="262">
                  <c:v>13.848571428571429</c:v>
                </c:pt>
                <c:pt idx="263">
                  <c:v>12.129999999999999</c:v>
                </c:pt>
                <c:pt idx="264">
                  <c:v>13.504285714285714</c:v>
                </c:pt>
                <c:pt idx="265">
                  <c:v>12.275714285714287</c:v>
                </c:pt>
                <c:pt idx="266">
                  <c:v>13.797142857142859</c:v>
                </c:pt>
                <c:pt idx="267">
                  <c:v>13.110000000000001</c:v>
                </c:pt>
                <c:pt idx="268">
                  <c:v>12.717142857142857</c:v>
                </c:pt>
                <c:pt idx="269">
                  <c:v>10.507142857142856</c:v>
                </c:pt>
                <c:pt idx="270">
                  <c:v>9.9671428571428571</c:v>
                </c:pt>
                <c:pt idx="271">
                  <c:v>8.3957142857142859</c:v>
                </c:pt>
                <c:pt idx="272">
                  <c:v>7.3657142857142848</c:v>
                </c:pt>
                <c:pt idx="273">
                  <c:v>5.1071428571428568</c:v>
                </c:pt>
                <c:pt idx="274">
                  <c:v>5.0085714285714289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69-324F-993F-6C815BCE4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797199"/>
        <c:axId val="1447798847"/>
      </c:lineChart>
      <c:dateAx>
        <c:axId val="1447797199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798847"/>
        <c:crosses val="autoZero"/>
        <c:auto val="1"/>
        <c:lblOffset val="100"/>
        <c:baseTimeUnit val="days"/>
      </c:dateAx>
      <c:valAx>
        <c:axId val="144779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Number of New Cases per 100, 000 People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79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Colby College and Kennebec County New Cases 7-day Average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Colby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Colby!$A$31:$A$312</c:f>
              <c:numCache>
                <c:formatCode>m/d/yy</c:formatCode>
                <c:ptCount val="282"/>
                <c:pt idx="0">
                  <c:v>44064</c:v>
                </c:pt>
                <c:pt idx="1">
                  <c:v>44065</c:v>
                </c:pt>
                <c:pt idx="2">
                  <c:v>44066</c:v>
                </c:pt>
                <c:pt idx="3">
                  <c:v>44067</c:v>
                </c:pt>
                <c:pt idx="4">
                  <c:v>44068</c:v>
                </c:pt>
                <c:pt idx="5">
                  <c:v>44069</c:v>
                </c:pt>
                <c:pt idx="6">
                  <c:v>44070</c:v>
                </c:pt>
                <c:pt idx="7">
                  <c:v>44071</c:v>
                </c:pt>
                <c:pt idx="8">
                  <c:v>44072</c:v>
                </c:pt>
                <c:pt idx="9">
                  <c:v>44073</c:v>
                </c:pt>
                <c:pt idx="10">
                  <c:v>44074</c:v>
                </c:pt>
                <c:pt idx="11">
                  <c:v>44075</c:v>
                </c:pt>
                <c:pt idx="12">
                  <c:v>44076</c:v>
                </c:pt>
                <c:pt idx="13">
                  <c:v>44077</c:v>
                </c:pt>
                <c:pt idx="14">
                  <c:v>44078</c:v>
                </c:pt>
                <c:pt idx="15">
                  <c:v>44079</c:v>
                </c:pt>
                <c:pt idx="16">
                  <c:v>44080</c:v>
                </c:pt>
                <c:pt idx="17">
                  <c:v>44081</c:v>
                </c:pt>
                <c:pt idx="18">
                  <c:v>44082</c:v>
                </c:pt>
                <c:pt idx="19">
                  <c:v>44083</c:v>
                </c:pt>
                <c:pt idx="20">
                  <c:v>44084</c:v>
                </c:pt>
                <c:pt idx="21">
                  <c:v>44085</c:v>
                </c:pt>
                <c:pt idx="22">
                  <c:v>44086</c:v>
                </c:pt>
                <c:pt idx="23">
                  <c:v>44087</c:v>
                </c:pt>
                <c:pt idx="24">
                  <c:v>44088</c:v>
                </c:pt>
                <c:pt idx="25">
                  <c:v>44089</c:v>
                </c:pt>
                <c:pt idx="26">
                  <c:v>44090</c:v>
                </c:pt>
                <c:pt idx="27">
                  <c:v>44091</c:v>
                </c:pt>
                <c:pt idx="28">
                  <c:v>44092</c:v>
                </c:pt>
                <c:pt idx="29">
                  <c:v>44093</c:v>
                </c:pt>
                <c:pt idx="30">
                  <c:v>44094</c:v>
                </c:pt>
                <c:pt idx="31">
                  <c:v>44095</c:v>
                </c:pt>
                <c:pt idx="32">
                  <c:v>44096</c:v>
                </c:pt>
                <c:pt idx="33">
                  <c:v>44097</c:v>
                </c:pt>
                <c:pt idx="34">
                  <c:v>44098</c:v>
                </c:pt>
                <c:pt idx="35">
                  <c:v>44099</c:v>
                </c:pt>
                <c:pt idx="36">
                  <c:v>44100</c:v>
                </c:pt>
                <c:pt idx="37">
                  <c:v>44101</c:v>
                </c:pt>
                <c:pt idx="38">
                  <c:v>44102</c:v>
                </c:pt>
                <c:pt idx="39">
                  <c:v>44103</c:v>
                </c:pt>
                <c:pt idx="40">
                  <c:v>44104</c:v>
                </c:pt>
                <c:pt idx="41">
                  <c:v>44105</c:v>
                </c:pt>
                <c:pt idx="42">
                  <c:v>44106</c:v>
                </c:pt>
                <c:pt idx="43">
                  <c:v>44107</c:v>
                </c:pt>
                <c:pt idx="44">
                  <c:v>44108</c:v>
                </c:pt>
                <c:pt idx="45">
                  <c:v>44109</c:v>
                </c:pt>
                <c:pt idx="46">
                  <c:v>44110</c:v>
                </c:pt>
                <c:pt idx="47">
                  <c:v>44111</c:v>
                </c:pt>
                <c:pt idx="48">
                  <c:v>44112</c:v>
                </c:pt>
                <c:pt idx="49">
                  <c:v>44113</c:v>
                </c:pt>
                <c:pt idx="50">
                  <c:v>44114</c:v>
                </c:pt>
                <c:pt idx="51">
                  <c:v>44115</c:v>
                </c:pt>
                <c:pt idx="52">
                  <c:v>44116</c:v>
                </c:pt>
                <c:pt idx="53">
                  <c:v>44117</c:v>
                </c:pt>
                <c:pt idx="54">
                  <c:v>44118</c:v>
                </c:pt>
                <c:pt idx="55">
                  <c:v>44119</c:v>
                </c:pt>
                <c:pt idx="56">
                  <c:v>44120</c:v>
                </c:pt>
                <c:pt idx="57">
                  <c:v>44121</c:v>
                </c:pt>
                <c:pt idx="58">
                  <c:v>44122</c:v>
                </c:pt>
                <c:pt idx="59">
                  <c:v>44123</c:v>
                </c:pt>
                <c:pt idx="60">
                  <c:v>44124</c:v>
                </c:pt>
                <c:pt idx="61">
                  <c:v>44125</c:v>
                </c:pt>
                <c:pt idx="62">
                  <c:v>44126</c:v>
                </c:pt>
                <c:pt idx="63">
                  <c:v>44127</c:v>
                </c:pt>
                <c:pt idx="64">
                  <c:v>44128</c:v>
                </c:pt>
                <c:pt idx="65">
                  <c:v>44129</c:v>
                </c:pt>
                <c:pt idx="66">
                  <c:v>44130</c:v>
                </c:pt>
                <c:pt idx="67">
                  <c:v>44131</c:v>
                </c:pt>
                <c:pt idx="68">
                  <c:v>44132</c:v>
                </c:pt>
                <c:pt idx="69">
                  <c:v>44133</c:v>
                </c:pt>
                <c:pt idx="70">
                  <c:v>44134</c:v>
                </c:pt>
                <c:pt idx="71">
                  <c:v>44135</c:v>
                </c:pt>
                <c:pt idx="72">
                  <c:v>44136</c:v>
                </c:pt>
                <c:pt idx="73">
                  <c:v>44137</c:v>
                </c:pt>
                <c:pt idx="74">
                  <c:v>44138</c:v>
                </c:pt>
                <c:pt idx="75">
                  <c:v>44139</c:v>
                </c:pt>
                <c:pt idx="76">
                  <c:v>44140</c:v>
                </c:pt>
                <c:pt idx="77">
                  <c:v>44141</c:v>
                </c:pt>
                <c:pt idx="78">
                  <c:v>44142</c:v>
                </c:pt>
                <c:pt idx="79">
                  <c:v>44143</c:v>
                </c:pt>
                <c:pt idx="80">
                  <c:v>44144</c:v>
                </c:pt>
                <c:pt idx="81">
                  <c:v>44145</c:v>
                </c:pt>
                <c:pt idx="82">
                  <c:v>44146</c:v>
                </c:pt>
                <c:pt idx="83">
                  <c:v>44147</c:v>
                </c:pt>
                <c:pt idx="84">
                  <c:v>44148</c:v>
                </c:pt>
                <c:pt idx="85">
                  <c:v>44149</c:v>
                </c:pt>
                <c:pt idx="86">
                  <c:v>44150</c:v>
                </c:pt>
                <c:pt idx="87">
                  <c:v>44151</c:v>
                </c:pt>
                <c:pt idx="88">
                  <c:v>44152</c:v>
                </c:pt>
                <c:pt idx="89">
                  <c:v>44153</c:v>
                </c:pt>
                <c:pt idx="90">
                  <c:v>44154</c:v>
                </c:pt>
                <c:pt idx="91">
                  <c:v>44155</c:v>
                </c:pt>
                <c:pt idx="92">
                  <c:v>44156</c:v>
                </c:pt>
                <c:pt idx="93">
                  <c:v>44157</c:v>
                </c:pt>
                <c:pt idx="94">
                  <c:v>44158</c:v>
                </c:pt>
                <c:pt idx="95">
                  <c:v>44159</c:v>
                </c:pt>
                <c:pt idx="96">
                  <c:v>44160</c:v>
                </c:pt>
                <c:pt idx="97">
                  <c:v>44161</c:v>
                </c:pt>
                <c:pt idx="98">
                  <c:v>44162</c:v>
                </c:pt>
                <c:pt idx="99">
                  <c:v>44163</c:v>
                </c:pt>
                <c:pt idx="100">
                  <c:v>44164</c:v>
                </c:pt>
                <c:pt idx="101">
                  <c:v>44165</c:v>
                </c:pt>
                <c:pt idx="102">
                  <c:v>44166</c:v>
                </c:pt>
                <c:pt idx="103">
                  <c:v>44167</c:v>
                </c:pt>
                <c:pt idx="104">
                  <c:v>44168</c:v>
                </c:pt>
                <c:pt idx="105">
                  <c:v>44169</c:v>
                </c:pt>
                <c:pt idx="106">
                  <c:v>44170</c:v>
                </c:pt>
                <c:pt idx="107">
                  <c:v>44171</c:v>
                </c:pt>
                <c:pt idx="108">
                  <c:v>44172</c:v>
                </c:pt>
                <c:pt idx="109">
                  <c:v>44173</c:v>
                </c:pt>
                <c:pt idx="110">
                  <c:v>44174</c:v>
                </c:pt>
                <c:pt idx="111">
                  <c:v>44175</c:v>
                </c:pt>
                <c:pt idx="112">
                  <c:v>44176</c:v>
                </c:pt>
                <c:pt idx="113">
                  <c:v>44177</c:v>
                </c:pt>
                <c:pt idx="114">
                  <c:v>44178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44184</c:v>
                </c:pt>
                <c:pt idx="121">
                  <c:v>44185</c:v>
                </c:pt>
                <c:pt idx="122">
                  <c:v>44186</c:v>
                </c:pt>
                <c:pt idx="123">
                  <c:v>44187</c:v>
                </c:pt>
                <c:pt idx="124">
                  <c:v>44188</c:v>
                </c:pt>
                <c:pt idx="125">
                  <c:v>44189</c:v>
                </c:pt>
                <c:pt idx="126">
                  <c:v>44190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44194</c:v>
                </c:pt>
                <c:pt idx="131">
                  <c:v>44195</c:v>
                </c:pt>
                <c:pt idx="132">
                  <c:v>44196</c:v>
                </c:pt>
                <c:pt idx="133">
                  <c:v>44197</c:v>
                </c:pt>
                <c:pt idx="134">
                  <c:v>44198</c:v>
                </c:pt>
                <c:pt idx="135">
                  <c:v>44199</c:v>
                </c:pt>
                <c:pt idx="136">
                  <c:v>44200</c:v>
                </c:pt>
                <c:pt idx="137">
                  <c:v>44201</c:v>
                </c:pt>
                <c:pt idx="138">
                  <c:v>44202</c:v>
                </c:pt>
                <c:pt idx="139">
                  <c:v>44203</c:v>
                </c:pt>
                <c:pt idx="140">
                  <c:v>44204</c:v>
                </c:pt>
                <c:pt idx="141">
                  <c:v>44205</c:v>
                </c:pt>
                <c:pt idx="142">
                  <c:v>44206</c:v>
                </c:pt>
                <c:pt idx="143">
                  <c:v>44207</c:v>
                </c:pt>
                <c:pt idx="144">
                  <c:v>44208</c:v>
                </c:pt>
                <c:pt idx="145">
                  <c:v>44209</c:v>
                </c:pt>
                <c:pt idx="146">
                  <c:v>44210</c:v>
                </c:pt>
                <c:pt idx="147">
                  <c:v>44211</c:v>
                </c:pt>
                <c:pt idx="148">
                  <c:v>44212</c:v>
                </c:pt>
                <c:pt idx="149">
                  <c:v>44213</c:v>
                </c:pt>
                <c:pt idx="150">
                  <c:v>44214</c:v>
                </c:pt>
                <c:pt idx="151">
                  <c:v>44215</c:v>
                </c:pt>
                <c:pt idx="152">
                  <c:v>44216</c:v>
                </c:pt>
                <c:pt idx="153">
                  <c:v>44217</c:v>
                </c:pt>
                <c:pt idx="154">
                  <c:v>44218</c:v>
                </c:pt>
                <c:pt idx="155">
                  <c:v>44219</c:v>
                </c:pt>
                <c:pt idx="156">
                  <c:v>44220</c:v>
                </c:pt>
                <c:pt idx="157">
                  <c:v>44221</c:v>
                </c:pt>
                <c:pt idx="158">
                  <c:v>44222</c:v>
                </c:pt>
                <c:pt idx="159">
                  <c:v>44223</c:v>
                </c:pt>
                <c:pt idx="160">
                  <c:v>44224</c:v>
                </c:pt>
                <c:pt idx="161">
                  <c:v>44225</c:v>
                </c:pt>
                <c:pt idx="162">
                  <c:v>44226</c:v>
                </c:pt>
                <c:pt idx="163">
                  <c:v>44227</c:v>
                </c:pt>
                <c:pt idx="164">
                  <c:v>44228</c:v>
                </c:pt>
                <c:pt idx="165">
                  <c:v>44229</c:v>
                </c:pt>
                <c:pt idx="166">
                  <c:v>44230</c:v>
                </c:pt>
                <c:pt idx="167">
                  <c:v>44231</c:v>
                </c:pt>
                <c:pt idx="168">
                  <c:v>44232</c:v>
                </c:pt>
                <c:pt idx="169">
                  <c:v>44233</c:v>
                </c:pt>
                <c:pt idx="170">
                  <c:v>44234</c:v>
                </c:pt>
                <c:pt idx="171">
                  <c:v>44235</c:v>
                </c:pt>
                <c:pt idx="172">
                  <c:v>44236</c:v>
                </c:pt>
                <c:pt idx="173">
                  <c:v>44237</c:v>
                </c:pt>
                <c:pt idx="174">
                  <c:v>44238</c:v>
                </c:pt>
                <c:pt idx="175">
                  <c:v>44239</c:v>
                </c:pt>
                <c:pt idx="176">
                  <c:v>44240</c:v>
                </c:pt>
                <c:pt idx="177">
                  <c:v>44241</c:v>
                </c:pt>
                <c:pt idx="178">
                  <c:v>44242</c:v>
                </c:pt>
                <c:pt idx="179">
                  <c:v>44243</c:v>
                </c:pt>
                <c:pt idx="180">
                  <c:v>44244</c:v>
                </c:pt>
                <c:pt idx="181">
                  <c:v>44245</c:v>
                </c:pt>
                <c:pt idx="182">
                  <c:v>44246</c:v>
                </c:pt>
                <c:pt idx="183">
                  <c:v>44247</c:v>
                </c:pt>
                <c:pt idx="184">
                  <c:v>44248</c:v>
                </c:pt>
                <c:pt idx="185">
                  <c:v>44249</c:v>
                </c:pt>
                <c:pt idx="186">
                  <c:v>44250</c:v>
                </c:pt>
                <c:pt idx="187">
                  <c:v>44251</c:v>
                </c:pt>
                <c:pt idx="188">
                  <c:v>44252</c:v>
                </c:pt>
                <c:pt idx="189">
                  <c:v>44253</c:v>
                </c:pt>
                <c:pt idx="190">
                  <c:v>44254</c:v>
                </c:pt>
                <c:pt idx="191">
                  <c:v>44255</c:v>
                </c:pt>
                <c:pt idx="192">
                  <c:v>44256</c:v>
                </c:pt>
                <c:pt idx="193">
                  <c:v>44257</c:v>
                </c:pt>
                <c:pt idx="194">
                  <c:v>44258</c:v>
                </c:pt>
                <c:pt idx="195">
                  <c:v>44259</c:v>
                </c:pt>
                <c:pt idx="196">
                  <c:v>44260</c:v>
                </c:pt>
                <c:pt idx="197">
                  <c:v>44261</c:v>
                </c:pt>
                <c:pt idx="198">
                  <c:v>44262</c:v>
                </c:pt>
                <c:pt idx="199">
                  <c:v>44263</c:v>
                </c:pt>
                <c:pt idx="200">
                  <c:v>44264</c:v>
                </c:pt>
                <c:pt idx="201">
                  <c:v>44265</c:v>
                </c:pt>
                <c:pt idx="202">
                  <c:v>44266</c:v>
                </c:pt>
                <c:pt idx="203">
                  <c:v>44267</c:v>
                </c:pt>
                <c:pt idx="204">
                  <c:v>44268</c:v>
                </c:pt>
                <c:pt idx="205">
                  <c:v>44269</c:v>
                </c:pt>
                <c:pt idx="206">
                  <c:v>44270</c:v>
                </c:pt>
                <c:pt idx="207">
                  <c:v>44271</c:v>
                </c:pt>
                <c:pt idx="208">
                  <c:v>44272</c:v>
                </c:pt>
                <c:pt idx="209">
                  <c:v>44273</c:v>
                </c:pt>
                <c:pt idx="210">
                  <c:v>44274</c:v>
                </c:pt>
                <c:pt idx="211">
                  <c:v>44275</c:v>
                </c:pt>
                <c:pt idx="212">
                  <c:v>44276</c:v>
                </c:pt>
                <c:pt idx="213">
                  <c:v>44277</c:v>
                </c:pt>
                <c:pt idx="214">
                  <c:v>44278</c:v>
                </c:pt>
                <c:pt idx="215">
                  <c:v>44279</c:v>
                </c:pt>
                <c:pt idx="216">
                  <c:v>44280</c:v>
                </c:pt>
                <c:pt idx="217">
                  <c:v>44281</c:v>
                </c:pt>
                <c:pt idx="218">
                  <c:v>44282</c:v>
                </c:pt>
                <c:pt idx="219">
                  <c:v>44283</c:v>
                </c:pt>
                <c:pt idx="220">
                  <c:v>44284</c:v>
                </c:pt>
                <c:pt idx="221">
                  <c:v>44285</c:v>
                </c:pt>
                <c:pt idx="222">
                  <c:v>44286</c:v>
                </c:pt>
                <c:pt idx="223">
                  <c:v>44287</c:v>
                </c:pt>
                <c:pt idx="224">
                  <c:v>44288</c:v>
                </c:pt>
                <c:pt idx="225">
                  <c:v>44289</c:v>
                </c:pt>
                <c:pt idx="226">
                  <c:v>44290</c:v>
                </c:pt>
                <c:pt idx="227">
                  <c:v>44291</c:v>
                </c:pt>
                <c:pt idx="228">
                  <c:v>44292</c:v>
                </c:pt>
                <c:pt idx="229">
                  <c:v>44293</c:v>
                </c:pt>
                <c:pt idx="230">
                  <c:v>44294</c:v>
                </c:pt>
                <c:pt idx="231">
                  <c:v>44295</c:v>
                </c:pt>
                <c:pt idx="232">
                  <c:v>44296</c:v>
                </c:pt>
                <c:pt idx="233">
                  <c:v>44297</c:v>
                </c:pt>
                <c:pt idx="234">
                  <c:v>44298</c:v>
                </c:pt>
                <c:pt idx="235">
                  <c:v>44299</c:v>
                </c:pt>
                <c:pt idx="236">
                  <c:v>44300</c:v>
                </c:pt>
                <c:pt idx="237">
                  <c:v>44301</c:v>
                </c:pt>
                <c:pt idx="238">
                  <c:v>44302</c:v>
                </c:pt>
                <c:pt idx="239">
                  <c:v>44303</c:v>
                </c:pt>
                <c:pt idx="240">
                  <c:v>44304</c:v>
                </c:pt>
                <c:pt idx="241">
                  <c:v>44305</c:v>
                </c:pt>
                <c:pt idx="242">
                  <c:v>44306</c:v>
                </c:pt>
                <c:pt idx="243">
                  <c:v>44307</c:v>
                </c:pt>
                <c:pt idx="244">
                  <c:v>44308</c:v>
                </c:pt>
                <c:pt idx="245">
                  <c:v>44309</c:v>
                </c:pt>
                <c:pt idx="246">
                  <c:v>44310</c:v>
                </c:pt>
                <c:pt idx="247">
                  <c:v>44311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44317</c:v>
                </c:pt>
                <c:pt idx="254">
                  <c:v>44318</c:v>
                </c:pt>
                <c:pt idx="255">
                  <c:v>44319</c:v>
                </c:pt>
                <c:pt idx="256">
                  <c:v>44320</c:v>
                </c:pt>
                <c:pt idx="257">
                  <c:v>44321</c:v>
                </c:pt>
                <c:pt idx="258">
                  <c:v>44322</c:v>
                </c:pt>
                <c:pt idx="259">
                  <c:v>44323</c:v>
                </c:pt>
                <c:pt idx="260">
                  <c:v>44324</c:v>
                </c:pt>
                <c:pt idx="261">
                  <c:v>44325</c:v>
                </c:pt>
                <c:pt idx="262">
                  <c:v>44326</c:v>
                </c:pt>
                <c:pt idx="263">
                  <c:v>44327</c:v>
                </c:pt>
                <c:pt idx="264">
                  <c:v>44328</c:v>
                </c:pt>
                <c:pt idx="265">
                  <c:v>44329</c:v>
                </c:pt>
                <c:pt idx="266">
                  <c:v>44330</c:v>
                </c:pt>
                <c:pt idx="267">
                  <c:v>44331</c:v>
                </c:pt>
                <c:pt idx="268">
                  <c:v>44332</c:v>
                </c:pt>
                <c:pt idx="269">
                  <c:v>44333</c:v>
                </c:pt>
                <c:pt idx="270">
                  <c:v>44334</c:v>
                </c:pt>
                <c:pt idx="271">
                  <c:v>44335</c:v>
                </c:pt>
                <c:pt idx="272">
                  <c:v>44336</c:v>
                </c:pt>
                <c:pt idx="273">
                  <c:v>44337</c:v>
                </c:pt>
                <c:pt idx="274">
                  <c:v>44338</c:v>
                </c:pt>
                <c:pt idx="275">
                  <c:v>44339</c:v>
                </c:pt>
                <c:pt idx="276">
                  <c:v>44340</c:v>
                </c:pt>
                <c:pt idx="277">
                  <c:v>44341</c:v>
                </c:pt>
                <c:pt idx="278">
                  <c:v>44342</c:v>
                </c:pt>
                <c:pt idx="279">
                  <c:v>44343</c:v>
                </c:pt>
                <c:pt idx="280">
                  <c:v>44344</c:v>
                </c:pt>
                <c:pt idx="281">
                  <c:v>44345</c:v>
                </c:pt>
              </c:numCache>
            </c:numRef>
          </c:cat>
          <c:val>
            <c:numRef>
              <c:f>Colby!$H$31:$H$312</c:f>
              <c:numCache>
                <c:formatCode>General</c:formatCode>
                <c:ptCount val="2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65.206051121544078</c:v>
                </c:pt>
                <c:pt idx="4">
                  <c:v>52.164840897235266</c:v>
                </c:pt>
                <c:pt idx="5">
                  <c:v>43.470700747696057</c:v>
                </c:pt>
                <c:pt idx="6">
                  <c:v>44.712720769058798</c:v>
                </c:pt>
                <c:pt idx="7">
                  <c:v>52.164840897235266</c:v>
                </c:pt>
                <c:pt idx="8">
                  <c:v>52.164840897235266</c:v>
                </c:pt>
                <c:pt idx="9">
                  <c:v>52.164840897235266</c:v>
                </c:pt>
                <c:pt idx="10">
                  <c:v>22.356360384529399</c:v>
                </c:pt>
                <c:pt idx="11">
                  <c:v>22.356360384529399</c:v>
                </c:pt>
                <c:pt idx="12">
                  <c:v>22.356360384529399</c:v>
                </c:pt>
                <c:pt idx="13">
                  <c:v>14.904240256352931</c:v>
                </c:pt>
                <c:pt idx="14">
                  <c:v>7.4521201281764657</c:v>
                </c:pt>
                <c:pt idx="15">
                  <c:v>7.4521201281764657</c:v>
                </c:pt>
                <c:pt idx="16">
                  <c:v>7.4521201281764657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7.4521201281764657</c:v>
                </c:pt>
                <c:pt idx="26">
                  <c:v>7.4521201281764657</c:v>
                </c:pt>
                <c:pt idx="27">
                  <c:v>7.4521201281764657</c:v>
                </c:pt>
                <c:pt idx="28">
                  <c:v>7.4521201281764657</c:v>
                </c:pt>
                <c:pt idx="29">
                  <c:v>7.4521201281764657</c:v>
                </c:pt>
                <c:pt idx="30">
                  <c:v>7.4521201281764657</c:v>
                </c:pt>
                <c:pt idx="31">
                  <c:v>7.4521201281764657</c:v>
                </c:pt>
                <c:pt idx="32">
                  <c:v>0</c:v>
                </c:pt>
                <c:pt idx="33">
                  <c:v>0</c:v>
                </c:pt>
                <c:pt idx="34">
                  <c:v>7.4521201281764657</c:v>
                </c:pt>
                <c:pt idx="35">
                  <c:v>7.4521201281764657</c:v>
                </c:pt>
                <c:pt idx="36">
                  <c:v>7.4521201281764657</c:v>
                </c:pt>
                <c:pt idx="37">
                  <c:v>7.4521201281764657</c:v>
                </c:pt>
                <c:pt idx="38">
                  <c:v>7.4521201281764657</c:v>
                </c:pt>
                <c:pt idx="39">
                  <c:v>7.4521201281764657</c:v>
                </c:pt>
                <c:pt idx="40">
                  <c:v>14.904240256352931</c:v>
                </c:pt>
                <c:pt idx="41">
                  <c:v>7.4521201281764657</c:v>
                </c:pt>
                <c:pt idx="42">
                  <c:v>7.4521201281764657</c:v>
                </c:pt>
                <c:pt idx="43">
                  <c:v>7.4521201281764657</c:v>
                </c:pt>
                <c:pt idx="44">
                  <c:v>7.4521201281764657</c:v>
                </c:pt>
                <c:pt idx="45">
                  <c:v>7.4521201281764657</c:v>
                </c:pt>
                <c:pt idx="46">
                  <c:v>7.4521201281764657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7.4521201281764657</c:v>
                </c:pt>
                <c:pt idx="55">
                  <c:v>7.4521201281764657</c:v>
                </c:pt>
                <c:pt idx="56">
                  <c:v>7.4521201281764657</c:v>
                </c:pt>
                <c:pt idx="57">
                  <c:v>14.904240256352931</c:v>
                </c:pt>
                <c:pt idx="58">
                  <c:v>14.904240256352931</c:v>
                </c:pt>
                <c:pt idx="59">
                  <c:v>14.904240256352931</c:v>
                </c:pt>
                <c:pt idx="60">
                  <c:v>14.904240256352931</c:v>
                </c:pt>
                <c:pt idx="61">
                  <c:v>7.4521201281764657</c:v>
                </c:pt>
                <c:pt idx="62">
                  <c:v>14.904240256352931</c:v>
                </c:pt>
                <c:pt idx="63">
                  <c:v>14.904240256352931</c:v>
                </c:pt>
                <c:pt idx="64">
                  <c:v>7.4521201281764657</c:v>
                </c:pt>
                <c:pt idx="65">
                  <c:v>7.4521201281764657</c:v>
                </c:pt>
                <c:pt idx="66">
                  <c:v>7.4521201281764657</c:v>
                </c:pt>
                <c:pt idx="67">
                  <c:v>7.4521201281764657</c:v>
                </c:pt>
                <c:pt idx="68">
                  <c:v>7.4521201281764657</c:v>
                </c:pt>
                <c:pt idx="69">
                  <c:v>7.4521201281764657</c:v>
                </c:pt>
                <c:pt idx="70">
                  <c:v>7.4521201281764657</c:v>
                </c:pt>
                <c:pt idx="71">
                  <c:v>7.4521201281764657</c:v>
                </c:pt>
                <c:pt idx="72">
                  <c:v>7.4521201281764657</c:v>
                </c:pt>
                <c:pt idx="73">
                  <c:v>7.4521201281764657</c:v>
                </c:pt>
                <c:pt idx="74">
                  <c:v>7.4521201281764657</c:v>
                </c:pt>
                <c:pt idx="75">
                  <c:v>7.4521201281764657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7.4521201281764657</c:v>
                </c:pt>
                <c:pt idx="85">
                  <c:v>14.904240256352931</c:v>
                </c:pt>
                <c:pt idx="86">
                  <c:v>44.712720769058798</c:v>
                </c:pt>
                <c:pt idx="87">
                  <c:v>44.712720769058798</c:v>
                </c:pt>
                <c:pt idx="88">
                  <c:v>44.712720769058798</c:v>
                </c:pt>
                <c:pt idx="89">
                  <c:v>44.712720769058798</c:v>
                </c:pt>
                <c:pt idx="90">
                  <c:v>44.712720769058798</c:v>
                </c:pt>
                <c:pt idx="91">
                  <c:v>52.164840897235266</c:v>
                </c:pt>
                <c:pt idx="92">
                  <c:v>52.164840897235266</c:v>
                </c:pt>
                <c:pt idx="93">
                  <c:v>37.260600640882338</c:v>
                </c:pt>
                <c:pt idx="94">
                  <c:v>37.260600640882338</c:v>
                </c:pt>
                <c:pt idx="95">
                  <c:v>44.712720769058798</c:v>
                </c:pt>
                <c:pt idx="96">
                  <c:v>44.712720769058798</c:v>
                </c:pt>
                <c:pt idx="97">
                  <c:v>44.712720769058798</c:v>
                </c:pt>
                <c:pt idx="98">
                  <c:v>29.808480512705863</c:v>
                </c:pt>
                <c:pt idx="99">
                  <c:v>22.356360384529399</c:v>
                </c:pt>
                <c:pt idx="100">
                  <c:v>7.4521201281764657</c:v>
                </c:pt>
                <c:pt idx="101">
                  <c:v>7.4521201281764657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7.4521201281764657</c:v>
                </c:pt>
                <c:pt idx="107">
                  <c:v>7.4521201281764657</c:v>
                </c:pt>
                <c:pt idx="108">
                  <c:v>7.4521201281764657</c:v>
                </c:pt>
                <c:pt idx="109">
                  <c:v>7.4521201281764657</c:v>
                </c:pt>
                <c:pt idx="110">
                  <c:v>14.904240256352931</c:v>
                </c:pt>
                <c:pt idx="111">
                  <c:v>14.904240256352931</c:v>
                </c:pt>
                <c:pt idx="112">
                  <c:v>14.904240256352931</c:v>
                </c:pt>
                <c:pt idx="113">
                  <c:v>7.4521201281764657</c:v>
                </c:pt>
                <c:pt idx="114">
                  <c:v>7.4521201281764657</c:v>
                </c:pt>
                <c:pt idx="115">
                  <c:v>7.4521201281764657</c:v>
                </c:pt>
                <c:pt idx="116">
                  <c:v>7.4521201281764657</c:v>
                </c:pt>
                <c:pt idx="117">
                  <c:v>14.904240256352931</c:v>
                </c:pt>
                <c:pt idx="118">
                  <c:v>14.904240256352931</c:v>
                </c:pt>
                <c:pt idx="119">
                  <c:v>14.904240256352931</c:v>
                </c:pt>
                <c:pt idx="120">
                  <c:v>14.904240256352931</c:v>
                </c:pt>
                <c:pt idx="121">
                  <c:v>14.904240256352931</c:v>
                </c:pt>
                <c:pt idx="122">
                  <c:v>14.904240256352931</c:v>
                </c:pt>
                <c:pt idx="123">
                  <c:v>14.904240256352931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22.356360384529399</c:v>
                </c:pt>
                <c:pt idx="130">
                  <c:v>22.356360384529399</c:v>
                </c:pt>
                <c:pt idx="131">
                  <c:v>22.356360384529399</c:v>
                </c:pt>
                <c:pt idx="132">
                  <c:v>22.356360384529399</c:v>
                </c:pt>
                <c:pt idx="133">
                  <c:v>22.356360384529399</c:v>
                </c:pt>
                <c:pt idx="134">
                  <c:v>22.356360384529399</c:v>
                </c:pt>
                <c:pt idx="135">
                  <c:v>37.260600640882338</c:v>
                </c:pt>
                <c:pt idx="136">
                  <c:v>14.904240256352931</c:v>
                </c:pt>
                <c:pt idx="137">
                  <c:v>14.904240256352931</c:v>
                </c:pt>
                <c:pt idx="138">
                  <c:v>14.904240256352931</c:v>
                </c:pt>
                <c:pt idx="139">
                  <c:v>14.904240256352931</c:v>
                </c:pt>
                <c:pt idx="140">
                  <c:v>14.904240256352931</c:v>
                </c:pt>
                <c:pt idx="141">
                  <c:v>14.904240256352931</c:v>
                </c:pt>
                <c:pt idx="142">
                  <c:v>22.356360384529399</c:v>
                </c:pt>
                <c:pt idx="143">
                  <c:v>29.808480512705863</c:v>
                </c:pt>
                <c:pt idx="144">
                  <c:v>44.712720769058798</c:v>
                </c:pt>
                <c:pt idx="145">
                  <c:v>59.616961025411726</c:v>
                </c:pt>
                <c:pt idx="146">
                  <c:v>67.069081153588201</c:v>
                </c:pt>
                <c:pt idx="147">
                  <c:v>96.877561666294056</c:v>
                </c:pt>
                <c:pt idx="148">
                  <c:v>126.68604217899991</c:v>
                </c:pt>
                <c:pt idx="149">
                  <c:v>149.04240256352935</c:v>
                </c:pt>
                <c:pt idx="150">
                  <c:v>141.59028243535286</c:v>
                </c:pt>
                <c:pt idx="151">
                  <c:v>141.59028243535286</c:v>
                </c:pt>
                <c:pt idx="152">
                  <c:v>134.1381623071764</c:v>
                </c:pt>
                <c:pt idx="153">
                  <c:v>163.94664281988224</c:v>
                </c:pt>
                <c:pt idx="154">
                  <c:v>149.04240256352935</c:v>
                </c:pt>
                <c:pt idx="155">
                  <c:v>126.68604217899991</c:v>
                </c:pt>
                <c:pt idx="156">
                  <c:v>89.425441538117596</c:v>
                </c:pt>
                <c:pt idx="157">
                  <c:v>89.425441538117596</c:v>
                </c:pt>
                <c:pt idx="158">
                  <c:v>119.23392205082345</c:v>
                </c:pt>
                <c:pt idx="159">
                  <c:v>111.78180192264699</c:v>
                </c:pt>
                <c:pt idx="160">
                  <c:v>74.521201281764675</c:v>
                </c:pt>
                <c:pt idx="161">
                  <c:v>59.616961025411726</c:v>
                </c:pt>
                <c:pt idx="162">
                  <c:v>52.164840897235266</c:v>
                </c:pt>
                <c:pt idx="163">
                  <c:v>67.069081153588201</c:v>
                </c:pt>
                <c:pt idx="164">
                  <c:v>67.069081153588201</c:v>
                </c:pt>
                <c:pt idx="165">
                  <c:v>29.808480512705863</c:v>
                </c:pt>
                <c:pt idx="166">
                  <c:v>29.808480512705863</c:v>
                </c:pt>
                <c:pt idx="167">
                  <c:v>29.808480512705863</c:v>
                </c:pt>
                <c:pt idx="168">
                  <c:v>52.164840897235266</c:v>
                </c:pt>
                <c:pt idx="169">
                  <c:v>59.616961025411726</c:v>
                </c:pt>
                <c:pt idx="170">
                  <c:v>37.260600640882338</c:v>
                </c:pt>
                <c:pt idx="171">
                  <c:v>37.260600640882338</c:v>
                </c:pt>
                <c:pt idx="172">
                  <c:v>29.808480512705863</c:v>
                </c:pt>
                <c:pt idx="173">
                  <c:v>52.164840897235266</c:v>
                </c:pt>
                <c:pt idx="174">
                  <c:v>52.164840897235266</c:v>
                </c:pt>
                <c:pt idx="175">
                  <c:v>29.808480512705863</c:v>
                </c:pt>
                <c:pt idx="176">
                  <c:v>29.808480512705863</c:v>
                </c:pt>
                <c:pt idx="177">
                  <c:v>29.808480512705863</c:v>
                </c:pt>
                <c:pt idx="178">
                  <c:v>29.808480512705863</c:v>
                </c:pt>
                <c:pt idx="179">
                  <c:v>29.808480512705863</c:v>
                </c:pt>
                <c:pt idx="180">
                  <c:v>7.4521201281764657</c:v>
                </c:pt>
                <c:pt idx="181">
                  <c:v>14.904240256352931</c:v>
                </c:pt>
                <c:pt idx="182">
                  <c:v>22.356360384529399</c:v>
                </c:pt>
                <c:pt idx="183">
                  <c:v>14.904240256352931</c:v>
                </c:pt>
                <c:pt idx="184">
                  <c:v>14.904240256352931</c:v>
                </c:pt>
                <c:pt idx="185">
                  <c:v>14.904240256352931</c:v>
                </c:pt>
                <c:pt idx="186">
                  <c:v>14.904240256352931</c:v>
                </c:pt>
                <c:pt idx="187">
                  <c:v>29.808480512705863</c:v>
                </c:pt>
                <c:pt idx="188">
                  <c:v>22.356360384529399</c:v>
                </c:pt>
                <c:pt idx="189">
                  <c:v>14.904240256352931</c:v>
                </c:pt>
                <c:pt idx="190">
                  <c:v>14.904240256352931</c:v>
                </c:pt>
                <c:pt idx="191">
                  <c:v>14.904240256352931</c:v>
                </c:pt>
                <c:pt idx="192">
                  <c:v>14.904240256352931</c:v>
                </c:pt>
                <c:pt idx="193">
                  <c:v>29.808480512705863</c:v>
                </c:pt>
                <c:pt idx="194">
                  <c:v>22.356360384529399</c:v>
                </c:pt>
                <c:pt idx="195">
                  <c:v>37.260600640882338</c:v>
                </c:pt>
                <c:pt idx="196">
                  <c:v>37.260600640882338</c:v>
                </c:pt>
                <c:pt idx="197">
                  <c:v>37.260600640882338</c:v>
                </c:pt>
                <c:pt idx="198">
                  <c:v>59.616961025411726</c:v>
                </c:pt>
                <c:pt idx="199">
                  <c:v>59.616961025411726</c:v>
                </c:pt>
                <c:pt idx="200">
                  <c:v>59.616961025411726</c:v>
                </c:pt>
                <c:pt idx="201">
                  <c:v>52.164840897235266</c:v>
                </c:pt>
                <c:pt idx="202">
                  <c:v>52.164840897235266</c:v>
                </c:pt>
                <c:pt idx="203">
                  <c:v>59.616961025411726</c:v>
                </c:pt>
                <c:pt idx="204">
                  <c:v>67.069081153588201</c:v>
                </c:pt>
                <c:pt idx="205">
                  <c:v>44.712720769058798</c:v>
                </c:pt>
                <c:pt idx="206">
                  <c:v>44.712720769058798</c:v>
                </c:pt>
                <c:pt idx="207">
                  <c:v>37.260600640882338</c:v>
                </c:pt>
                <c:pt idx="208">
                  <c:v>44.712720769058798</c:v>
                </c:pt>
                <c:pt idx="209">
                  <c:v>29.808480512705863</c:v>
                </c:pt>
                <c:pt idx="210">
                  <c:v>67.069081153588201</c:v>
                </c:pt>
                <c:pt idx="211">
                  <c:v>74.521201281764675</c:v>
                </c:pt>
                <c:pt idx="212">
                  <c:v>74.521201281764675</c:v>
                </c:pt>
                <c:pt idx="213">
                  <c:v>74.521201281764675</c:v>
                </c:pt>
                <c:pt idx="214">
                  <c:v>67.069081153588201</c:v>
                </c:pt>
                <c:pt idx="215">
                  <c:v>59.616961025411726</c:v>
                </c:pt>
                <c:pt idx="216">
                  <c:v>59.616961025411726</c:v>
                </c:pt>
                <c:pt idx="217">
                  <c:v>14.904240256352931</c:v>
                </c:pt>
                <c:pt idx="218">
                  <c:v>7.4521201281764657</c:v>
                </c:pt>
                <c:pt idx="219">
                  <c:v>7.4521201281764657</c:v>
                </c:pt>
                <c:pt idx="220">
                  <c:v>7.4521201281764657</c:v>
                </c:pt>
                <c:pt idx="221">
                  <c:v>14.904240256352931</c:v>
                </c:pt>
                <c:pt idx="222">
                  <c:v>14.904240256352931</c:v>
                </c:pt>
                <c:pt idx="223">
                  <c:v>37.260600640882338</c:v>
                </c:pt>
                <c:pt idx="224">
                  <c:v>52.164840897235266</c:v>
                </c:pt>
                <c:pt idx="225">
                  <c:v>52.164840897235266</c:v>
                </c:pt>
                <c:pt idx="226">
                  <c:v>52.164840897235266</c:v>
                </c:pt>
                <c:pt idx="227">
                  <c:v>81.973321409941121</c:v>
                </c:pt>
                <c:pt idx="228">
                  <c:v>141.59028243535286</c:v>
                </c:pt>
                <c:pt idx="229">
                  <c:v>193.75512333258811</c:v>
                </c:pt>
                <c:pt idx="230">
                  <c:v>201.2072434607646</c:v>
                </c:pt>
                <c:pt idx="231">
                  <c:v>208.65936358894106</c:v>
                </c:pt>
                <c:pt idx="232">
                  <c:v>238.4678441016469</c:v>
                </c:pt>
                <c:pt idx="233">
                  <c:v>245.91996422982339</c:v>
                </c:pt>
                <c:pt idx="234">
                  <c:v>216.11148371711755</c:v>
                </c:pt>
                <c:pt idx="235">
                  <c:v>163.94664281988224</c:v>
                </c:pt>
                <c:pt idx="236">
                  <c:v>111.78180192264699</c:v>
                </c:pt>
                <c:pt idx="237">
                  <c:v>81.973321409941121</c:v>
                </c:pt>
                <c:pt idx="238">
                  <c:v>59.616961025411726</c:v>
                </c:pt>
                <c:pt idx="239">
                  <c:v>22.356360384529399</c:v>
                </c:pt>
                <c:pt idx="240">
                  <c:v>14.904240256352931</c:v>
                </c:pt>
                <c:pt idx="241">
                  <c:v>14.904240256352931</c:v>
                </c:pt>
                <c:pt idx="242">
                  <c:v>7.4521201281764657</c:v>
                </c:pt>
                <c:pt idx="243">
                  <c:v>7.4521201281764657</c:v>
                </c:pt>
                <c:pt idx="244">
                  <c:v>14.904240256352931</c:v>
                </c:pt>
                <c:pt idx="245">
                  <c:v>14.904240256352931</c:v>
                </c:pt>
                <c:pt idx="246">
                  <c:v>14.904240256352931</c:v>
                </c:pt>
                <c:pt idx="247">
                  <c:v>14.904240256352931</c:v>
                </c:pt>
                <c:pt idx="248">
                  <c:v>14.904240256352931</c:v>
                </c:pt>
                <c:pt idx="249">
                  <c:v>7.4521201281764657</c:v>
                </c:pt>
                <c:pt idx="250">
                  <c:v>7.4521201281764657</c:v>
                </c:pt>
                <c:pt idx="251">
                  <c:v>0</c:v>
                </c:pt>
                <c:pt idx="252">
                  <c:v>14.904240256352931</c:v>
                </c:pt>
                <c:pt idx="253">
                  <c:v>14.904240256352931</c:v>
                </c:pt>
                <c:pt idx="254">
                  <c:v>14.904240256352931</c:v>
                </c:pt>
                <c:pt idx="255">
                  <c:v>14.904240256352931</c:v>
                </c:pt>
                <c:pt idx="256">
                  <c:v>14.904240256352931</c:v>
                </c:pt>
                <c:pt idx="257">
                  <c:v>14.904240256352931</c:v>
                </c:pt>
                <c:pt idx="258">
                  <c:v>22.356360384529399</c:v>
                </c:pt>
                <c:pt idx="259">
                  <c:v>7.4521201281764657</c:v>
                </c:pt>
                <c:pt idx="260">
                  <c:v>14.904240256352931</c:v>
                </c:pt>
                <c:pt idx="261">
                  <c:v>14.904240256352931</c:v>
                </c:pt>
                <c:pt idx="262">
                  <c:v>14.904240256352931</c:v>
                </c:pt>
                <c:pt idx="263">
                  <c:v>22.356360384529399</c:v>
                </c:pt>
                <c:pt idx="264">
                  <c:v>22.356360384529399</c:v>
                </c:pt>
                <c:pt idx="265">
                  <c:v>14.904240256352931</c:v>
                </c:pt>
                <c:pt idx="266">
                  <c:v>14.904240256352931</c:v>
                </c:pt>
                <c:pt idx="267">
                  <c:v>7.4521201281764657</c:v>
                </c:pt>
                <c:pt idx="268">
                  <c:v>7.4521201281764657</c:v>
                </c:pt>
                <c:pt idx="269">
                  <c:v>7.4521201281764657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D-A040-9B5B-38B50A1B97AB}"/>
            </c:ext>
          </c:extLst>
        </c:ser>
        <c:ser>
          <c:idx val="1"/>
          <c:order val="1"/>
          <c:tx>
            <c:v>Kennebec County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Colby!$A$31:$A$312</c:f>
              <c:numCache>
                <c:formatCode>m/d/yy</c:formatCode>
                <c:ptCount val="282"/>
                <c:pt idx="0">
                  <c:v>44064</c:v>
                </c:pt>
                <c:pt idx="1">
                  <c:v>44065</c:v>
                </c:pt>
                <c:pt idx="2">
                  <c:v>44066</c:v>
                </c:pt>
                <c:pt idx="3">
                  <c:v>44067</c:v>
                </c:pt>
                <c:pt idx="4">
                  <c:v>44068</c:v>
                </c:pt>
                <c:pt idx="5">
                  <c:v>44069</c:v>
                </c:pt>
                <c:pt idx="6">
                  <c:v>44070</c:v>
                </c:pt>
                <c:pt idx="7">
                  <c:v>44071</c:v>
                </c:pt>
                <c:pt idx="8">
                  <c:v>44072</c:v>
                </c:pt>
                <c:pt idx="9">
                  <c:v>44073</c:v>
                </c:pt>
                <c:pt idx="10">
                  <c:v>44074</c:v>
                </c:pt>
                <c:pt idx="11">
                  <c:v>44075</c:v>
                </c:pt>
                <c:pt idx="12">
                  <c:v>44076</c:v>
                </c:pt>
                <c:pt idx="13">
                  <c:v>44077</c:v>
                </c:pt>
                <c:pt idx="14">
                  <c:v>44078</c:v>
                </c:pt>
                <c:pt idx="15">
                  <c:v>44079</c:v>
                </c:pt>
                <c:pt idx="16">
                  <c:v>44080</c:v>
                </c:pt>
                <c:pt idx="17">
                  <c:v>44081</c:v>
                </c:pt>
                <c:pt idx="18">
                  <c:v>44082</c:v>
                </c:pt>
                <c:pt idx="19">
                  <c:v>44083</c:v>
                </c:pt>
                <c:pt idx="20">
                  <c:v>44084</c:v>
                </c:pt>
                <c:pt idx="21">
                  <c:v>44085</c:v>
                </c:pt>
                <c:pt idx="22">
                  <c:v>44086</c:v>
                </c:pt>
                <c:pt idx="23">
                  <c:v>44087</c:v>
                </c:pt>
                <c:pt idx="24">
                  <c:v>44088</c:v>
                </c:pt>
                <c:pt idx="25">
                  <c:v>44089</c:v>
                </c:pt>
                <c:pt idx="26">
                  <c:v>44090</c:v>
                </c:pt>
                <c:pt idx="27">
                  <c:v>44091</c:v>
                </c:pt>
                <c:pt idx="28">
                  <c:v>44092</c:v>
                </c:pt>
                <c:pt idx="29">
                  <c:v>44093</c:v>
                </c:pt>
                <c:pt idx="30">
                  <c:v>44094</c:v>
                </c:pt>
                <c:pt idx="31">
                  <c:v>44095</c:v>
                </c:pt>
                <c:pt idx="32">
                  <c:v>44096</c:v>
                </c:pt>
                <c:pt idx="33">
                  <c:v>44097</c:v>
                </c:pt>
                <c:pt idx="34">
                  <c:v>44098</c:v>
                </c:pt>
                <c:pt idx="35">
                  <c:v>44099</c:v>
                </c:pt>
                <c:pt idx="36">
                  <c:v>44100</c:v>
                </c:pt>
                <c:pt idx="37">
                  <c:v>44101</c:v>
                </c:pt>
                <c:pt idx="38">
                  <c:v>44102</c:v>
                </c:pt>
                <c:pt idx="39">
                  <c:v>44103</c:v>
                </c:pt>
                <c:pt idx="40">
                  <c:v>44104</c:v>
                </c:pt>
                <c:pt idx="41">
                  <c:v>44105</c:v>
                </c:pt>
                <c:pt idx="42">
                  <c:v>44106</c:v>
                </c:pt>
                <c:pt idx="43">
                  <c:v>44107</c:v>
                </c:pt>
                <c:pt idx="44">
                  <c:v>44108</c:v>
                </c:pt>
                <c:pt idx="45">
                  <c:v>44109</c:v>
                </c:pt>
                <c:pt idx="46">
                  <c:v>44110</c:v>
                </c:pt>
                <c:pt idx="47">
                  <c:v>44111</c:v>
                </c:pt>
                <c:pt idx="48">
                  <c:v>44112</c:v>
                </c:pt>
                <c:pt idx="49">
                  <c:v>44113</c:v>
                </c:pt>
                <c:pt idx="50">
                  <c:v>44114</c:v>
                </c:pt>
                <c:pt idx="51">
                  <c:v>44115</c:v>
                </c:pt>
                <c:pt idx="52">
                  <c:v>44116</c:v>
                </c:pt>
                <c:pt idx="53">
                  <c:v>44117</c:v>
                </c:pt>
                <c:pt idx="54">
                  <c:v>44118</c:v>
                </c:pt>
                <c:pt idx="55">
                  <c:v>44119</c:v>
                </c:pt>
                <c:pt idx="56">
                  <c:v>44120</c:v>
                </c:pt>
                <c:pt idx="57">
                  <c:v>44121</c:v>
                </c:pt>
                <c:pt idx="58">
                  <c:v>44122</c:v>
                </c:pt>
                <c:pt idx="59">
                  <c:v>44123</c:v>
                </c:pt>
                <c:pt idx="60">
                  <c:v>44124</c:v>
                </c:pt>
                <c:pt idx="61">
                  <c:v>44125</c:v>
                </c:pt>
                <c:pt idx="62">
                  <c:v>44126</c:v>
                </c:pt>
                <c:pt idx="63">
                  <c:v>44127</c:v>
                </c:pt>
                <c:pt idx="64">
                  <c:v>44128</c:v>
                </c:pt>
                <c:pt idx="65">
                  <c:v>44129</c:v>
                </c:pt>
                <c:pt idx="66">
                  <c:v>44130</c:v>
                </c:pt>
                <c:pt idx="67">
                  <c:v>44131</c:v>
                </c:pt>
                <c:pt idx="68">
                  <c:v>44132</c:v>
                </c:pt>
                <c:pt idx="69">
                  <c:v>44133</c:v>
                </c:pt>
                <c:pt idx="70">
                  <c:v>44134</c:v>
                </c:pt>
                <c:pt idx="71">
                  <c:v>44135</c:v>
                </c:pt>
                <c:pt idx="72">
                  <c:v>44136</c:v>
                </c:pt>
                <c:pt idx="73">
                  <c:v>44137</c:v>
                </c:pt>
                <c:pt idx="74">
                  <c:v>44138</c:v>
                </c:pt>
                <c:pt idx="75">
                  <c:v>44139</c:v>
                </c:pt>
                <c:pt idx="76">
                  <c:v>44140</c:v>
                </c:pt>
                <c:pt idx="77">
                  <c:v>44141</c:v>
                </c:pt>
                <c:pt idx="78">
                  <c:v>44142</c:v>
                </c:pt>
                <c:pt idx="79">
                  <c:v>44143</c:v>
                </c:pt>
                <c:pt idx="80">
                  <c:v>44144</c:v>
                </c:pt>
                <c:pt idx="81">
                  <c:v>44145</c:v>
                </c:pt>
                <c:pt idx="82">
                  <c:v>44146</c:v>
                </c:pt>
                <c:pt idx="83">
                  <c:v>44147</c:v>
                </c:pt>
                <c:pt idx="84">
                  <c:v>44148</c:v>
                </c:pt>
                <c:pt idx="85">
                  <c:v>44149</c:v>
                </c:pt>
                <c:pt idx="86">
                  <c:v>44150</c:v>
                </c:pt>
                <c:pt idx="87">
                  <c:v>44151</c:v>
                </c:pt>
                <c:pt idx="88">
                  <c:v>44152</c:v>
                </c:pt>
                <c:pt idx="89">
                  <c:v>44153</c:v>
                </c:pt>
                <c:pt idx="90">
                  <c:v>44154</c:v>
                </c:pt>
                <c:pt idx="91">
                  <c:v>44155</c:v>
                </c:pt>
                <c:pt idx="92">
                  <c:v>44156</c:v>
                </c:pt>
                <c:pt idx="93">
                  <c:v>44157</c:v>
                </c:pt>
                <c:pt idx="94">
                  <c:v>44158</c:v>
                </c:pt>
                <c:pt idx="95">
                  <c:v>44159</c:v>
                </c:pt>
                <c:pt idx="96">
                  <c:v>44160</c:v>
                </c:pt>
                <c:pt idx="97">
                  <c:v>44161</c:v>
                </c:pt>
                <c:pt idx="98">
                  <c:v>44162</c:v>
                </c:pt>
                <c:pt idx="99">
                  <c:v>44163</c:v>
                </c:pt>
                <c:pt idx="100">
                  <c:v>44164</c:v>
                </c:pt>
                <c:pt idx="101">
                  <c:v>44165</c:v>
                </c:pt>
                <c:pt idx="102">
                  <c:v>44166</c:v>
                </c:pt>
                <c:pt idx="103">
                  <c:v>44167</c:v>
                </c:pt>
                <c:pt idx="104">
                  <c:v>44168</c:v>
                </c:pt>
                <c:pt idx="105">
                  <c:v>44169</c:v>
                </c:pt>
                <c:pt idx="106">
                  <c:v>44170</c:v>
                </c:pt>
                <c:pt idx="107">
                  <c:v>44171</c:v>
                </c:pt>
                <c:pt idx="108">
                  <c:v>44172</c:v>
                </c:pt>
                <c:pt idx="109">
                  <c:v>44173</c:v>
                </c:pt>
                <c:pt idx="110">
                  <c:v>44174</c:v>
                </c:pt>
                <c:pt idx="111">
                  <c:v>44175</c:v>
                </c:pt>
                <c:pt idx="112">
                  <c:v>44176</c:v>
                </c:pt>
                <c:pt idx="113">
                  <c:v>44177</c:v>
                </c:pt>
                <c:pt idx="114">
                  <c:v>44178</c:v>
                </c:pt>
                <c:pt idx="115">
                  <c:v>44179</c:v>
                </c:pt>
                <c:pt idx="116">
                  <c:v>44180</c:v>
                </c:pt>
                <c:pt idx="117">
                  <c:v>44181</c:v>
                </c:pt>
                <c:pt idx="118">
                  <c:v>44182</c:v>
                </c:pt>
                <c:pt idx="119">
                  <c:v>44183</c:v>
                </c:pt>
                <c:pt idx="120">
                  <c:v>44184</c:v>
                </c:pt>
                <c:pt idx="121">
                  <c:v>44185</c:v>
                </c:pt>
                <c:pt idx="122">
                  <c:v>44186</c:v>
                </c:pt>
                <c:pt idx="123">
                  <c:v>44187</c:v>
                </c:pt>
                <c:pt idx="124">
                  <c:v>44188</c:v>
                </c:pt>
                <c:pt idx="125">
                  <c:v>44189</c:v>
                </c:pt>
                <c:pt idx="126">
                  <c:v>44190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44194</c:v>
                </c:pt>
                <c:pt idx="131">
                  <c:v>44195</c:v>
                </c:pt>
                <c:pt idx="132">
                  <c:v>44196</c:v>
                </c:pt>
                <c:pt idx="133">
                  <c:v>44197</c:v>
                </c:pt>
                <c:pt idx="134">
                  <c:v>44198</c:v>
                </c:pt>
                <c:pt idx="135">
                  <c:v>44199</c:v>
                </c:pt>
                <c:pt idx="136">
                  <c:v>44200</c:v>
                </c:pt>
                <c:pt idx="137">
                  <c:v>44201</c:v>
                </c:pt>
                <c:pt idx="138">
                  <c:v>44202</c:v>
                </c:pt>
                <c:pt idx="139">
                  <c:v>44203</c:v>
                </c:pt>
                <c:pt idx="140">
                  <c:v>44204</c:v>
                </c:pt>
                <c:pt idx="141">
                  <c:v>44205</c:v>
                </c:pt>
                <c:pt idx="142">
                  <c:v>44206</c:v>
                </c:pt>
                <c:pt idx="143">
                  <c:v>44207</c:v>
                </c:pt>
                <c:pt idx="144">
                  <c:v>44208</c:v>
                </c:pt>
                <c:pt idx="145">
                  <c:v>44209</c:v>
                </c:pt>
                <c:pt idx="146">
                  <c:v>44210</c:v>
                </c:pt>
                <c:pt idx="147">
                  <c:v>44211</c:v>
                </c:pt>
                <c:pt idx="148">
                  <c:v>44212</c:v>
                </c:pt>
                <c:pt idx="149">
                  <c:v>44213</c:v>
                </c:pt>
                <c:pt idx="150">
                  <c:v>44214</c:v>
                </c:pt>
                <c:pt idx="151">
                  <c:v>44215</c:v>
                </c:pt>
                <c:pt idx="152">
                  <c:v>44216</c:v>
                </c:pt>
                <c:pt idx="153">
                  <c:v>44217</c:v>
                </c:pt>
                <c:pt idx="154">
                  <c:v>44218</c:v>
                </c:pt>
                <c:pt idx="155">
                  <c:v>44219</c:v>
                </c:pt>
                <c:pt idx="156">
                  <c:v>44220</c:v>
                </c:pt>
                <c:pt idx="157">
                  <c:v>44221</c:v>
                </c:pt>
                <c:pt idx="158">
                  <c:v>44222</c:v>
                </c:pt>
                <c:pt idx="159">
                  <c:v>44223</c:v>
                </c:pt>
                <c:pt idx="160">
                  <c:v>44224</c:v>
                </c:pt>
                <c:pt idx="161">
                  <c:v>44225</c:v>
                </c:pt>
                <c:pt idx="162">
                  <c:v>44226</c:v>
                </c:pt>
                <c:pt idx="163">
                  <c:v>44227</c:v>
                </c:pt>
                <c:pt idx="164">
                  <c:v>44228</c:v>
                </c:pt>
                <c:pt idx="165">
                  <c:v>44229</c:v>
                </c:pt>
                <c:pt idx="166">
                  <c:v>44230</c:v>
                </c:pt>
                <c:pt idx="167">
                  <c:v>44231</c:v>
                </c:pt>
                <c:pt idx="168">
                  <c:v>44232</c:v>
                </c:pt>
                <c:pt idx="169">
                  <c:v>44233</c:v>
                </c:pt>
                <c:pt idx="170">
                  <c:v>44234</c:v>
                </c:pt>
                <c:pt idx="171">
                  <c:v>44235</c:v>
                </c:pt>
                <c:pt idx="172">
                  <c:v>44236</c:v>
                </c:pt>
                <c:pt idx="173">
                  <c:v>44237</c:v>
                </c:pt>
                <c:pt idx="174">
                  <c:v>44238</c:v>
                </c:pt>
                <c:pt idx="175">
                  <c:v>44239</c:v>
                </c:pt>
                <c:pt idx="176">
                  <c:v>44240</c:v>
                </c:pt>
                <c:pt idx="177">
                  <c:v>44241</c:v>
                </c:pt>
                <c:pt idx="178">
                  <c:v>44242</c:v>
                </c:pt>
                <c:pt idx="179">
                  <c:v>44243</c:v>
                </c:pt>
                <c:pt idx="180">
                  <c:v>44244</c:v>
                </c:pt>
                <c:pt idx="181">
                  <c:v>44245</c:v>
                </c:pt>
                <c:pt idx="182">
                  <c:v>44246</c:v>
                </c:pt>
                <c:pt idx="183">
                  <c:v>44247</c:v>
                </c:pt>
                <c:pt idx="184">
                  <c:v>44248</c:v>
                </c:pt>
                <c:pt idx="185">
                  <c:v>44249</c:v>
                </c:pt>
                <c:pt idx="186">
                  <c:v>44250</c:v>
                </c:pt>
                <c:pt idx="187">
                  <c:v>44251</c:v>
                </c:pt>
                <c:pt idx="188">
                  <c:v>44252</c:v>
                </c:pt>
                <c:pt idx="189">
                  <c:v>44253</c:v>
                </c:pt>
                <c:pt idx="190">
                  <c:v>44254</c:v>
                </c:pt>
                <c:pt idx="191">
                  <c:v>44255</c:v>
                </c:pt>
                <c:pt idx="192">
                  <c:v>44256</c:v>
                </c:pt>
                <c:pt idx="193">
                  <c:v>44257</c:v>
                </c:pt>
                <c:pt idx="194">
                  <c:v>44258</c:v>
                </c:pt>
                <c:pt idx="195">
                  <c:v>44259</c:v>
                </c:pt>
                <c:pt idx="196">
                  <c:v>44260</c:v>
                </c:pt>
                <c:pt idx="197">
                  <c:v>44261</c:v>
                </c:pt>
                <c:pt idx="198">
                  <c:v>44262</c:v>
                </c:pt>
                <c:pt idx="199">
                  <c:v>44263</c:v>
                </c:pt>
                <c:pt idx="200">
                  <c:v>44264</c:v>
                </c:pt>
                <c:pt idx="201">
                  <c:v>44265</c:v>
                </c:pt>
                <c:pt idx="202">
                  <c:v>44266</c:v>
                </c:pt>
                <c:pt idx="203">
                  <c:v>44267</c:v>
                </c:pt>
                <c:pt idx="204">
                  <c:v>44268</c:v>
                </c:pt>
                <c:pt idx="205">
                  <c:v>44269</c:v>
                </c:pt>
                <c:pt idx="206">
                  <c:v>44270</c:v>
                </c:pt>
                <c:pt idx="207">
                  <c:v>44271</c:v>
                </c:pt>
                <c:pt idx="208">
                  <c:v>44272</c:v>
                </c:pt>
                <c:pt idx="209">
                  <c:v>44273</c:v>
                </c:pt>
                <c:pt idx="210">
                  <c:v>44274</c:v>
                </c:pt>
                <c:pt idx="211">
                  <c:v>44275</c:v>
                </c:pt>
                <c:pt idx="212">
                  <c:v>44276</c:v>
                </c:pt>
                <c:pt idx="213">
                  <c:v>44277</c:v>
                </c:pt>
                <c:pt idx="214">
                  <c:v>44278</c:v>
                </c:pt>
                <c:pt idx="215">
                  <c:v>44279</c:v>
                </c:pt>
                <c:pt idx="216">
                  <c:v>44280</c:v>
                </c:pt>
                <c:pt idx="217">
                  <c:v>44281</c:v>
                </c:pt>
                <c:pt idx="218">
                  <c:v>44282</c:v>
                </c:pt>
                <c:pt idx="219">
                  <c:v>44283</c:v>
                </c:pt>
                <c:pt idx="220">
                  <c:v>44284</c:v>
                </c:pt>
                <c:pt idx="221">
                  <c:v>44285</c:v>
                </c:pt>
                <c:pt idx="222">
                  <c:v>44286</c:v>
                </c:pt>
                <c:pt idx="223">
                  <c:v>44287</c:v>
                </c:pt>
                <c:pt idx="224">
                  <c:v>44288</c:v>
                </c:pt>
                <c:pt idx="225">
                  <c:v>44289</c:v>
                </c:pt>
                <c:pt idx="226">
                  <c:v>44290</c:v>
                </c:pt>
                <c:pt idx="227">
                  <c:v>44291</c:v>
                </c:pt>
                <c:pt idx="228">
                  <c:v>44292</c:v>
                </c:pt>
                <c:pt idx="229">
                  <c:v>44293</c:v>
                </c:pt>
                <c:pt idx="230">
                  <c:v>44294</c:v>
                </c:pt>
                <c:pt idx="231">
                  <c:v>44295</c:v>
                </c:pt>
                <c:pt idx="232">
                  <c:v>44296</c:v>
                </c:pt>
                <c:pt idx="233">
                  <c:v>44297</c:v>
                </c:pt>
                <c:pt idx="234">
                  <c:v>44298</c:v>
                </c:pt>
                <c:pt idx="235">
                  <c:v>44299</c:v>
                </c:pt>
                <c:pt idx="236">
                  <c:v>44300</c:v>
                </c:pt>
                <c:pt idx="237">
                  <c:v>44301</c:v>
                </c:pt>
                <c:pt idx="238">
                  <c:v>44302</c:v>
                </c:pt>
                <c:pt idx="239">
                  <c:v>44303</c:v>
                </c:pt>
                <c:pt idx="240">
                  <c:v>44304</c:v>
                </c:pt>
                <c:pt idx="241">
                  <c:v>44305</c:v>
                </c:pt>
                <c:pt idx="242">
                  <c:v>44306</c:v>
                </c:pt>
                <c:pt idx="243">
                  <c:v>44307</c:v>
                </c:pt>
                <c:pt idx="244">
                  <c:v>44308</c:v>
                </c:pt>
                <c:pt idx="245">
                  <c:v>44309</c:v>
                </c:pt>
                <c:pt idx="246">
                  <c:v>44310</c:v>
                </c:pt>
                <c:pt idx="247">
                  <c:v>44311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44317</c:v>
                </c:pt>
                <c:pt idx="254">
                  <c:v>44318</c:v>
                </c:pt>
                <c:pt idx="255">
                  <c:v>44319</c:v>
                </c:pt>
                <c:pt idx="256">
                  <c:v>44320</c:v>
                </c:pt>
                <c:pt idx="257">
                  <c:v>44321</c:v>
                </c:pt>
                <c:pt idx="258">
                  <c:v>44322</c:v>
                </c:pt>
                <c:pt idx="259">
                  <c:v>44323</c:v>
                </c:pt>
                <c:pt idx="260">
                  <c:v>44324</c:v>
                </c:pt>
                <c:pt idx="261">
                  <c:v>44325</c:v>
                </c:pt>
                <c:pt idx="262">
                  <c:v>44326</c:v>
                </c:pt>
                <c:pt idx="263">
                  <c:v>44327</c:v>
                </c:pt>
                <c:pt idx="264">
                  <c:v>44328</c:v>
                </c:pt>
                <c:pt idx="265">
                  <c:v>44329</c:v>
                </c:pt>
                <c:pt idx="266">
                  <c:v>44330</c:v>
                </c:pt>
                <c:pt idx="267">
                  <c:v>44331</c:v>
                </c:pt>
                <c:pt idx="268">
                  <c:v>44332</c:v>
                </c:pt>
                <c:pt idx="269">
                  <c:v>44333</c:v>
                </c:pt>
                <c:pt idx="270">
                  <c:v>44334</c:v>
                </c:pt>
                <c:pt idx="271">
                  <c:v>44335</c:v>
                </c:pt>
                <c:pt idx="272">
                  <c:v>44336</c:v>
                </c:pt>
                <c:pt idx="273">
                  <c:v>44337</c:v>
                </c:pt>
                <c:pt idx="274">
                  <c:v>44338</c:v>
                </c:pt>
                <c:pt idx="275">
                  <c:v>44339</c:v>
                </c:pt>
                <c:pt idx="276">
                  <c:v>44340</c:v>
                </c:pt>
                <c:pt idx="277">
                  <c:v>44341</c:v>
                </c:pt>
                <c:pt idx="278">
                  <c:v>44342</c:v>
                </c:pt>
                <c:pt idx="279">
                  <c:v>44343</c:v>
                </c:pt>
                <c:pt idx="280">
                  <c:v>44344</c:v>
                </c:pt>
                <c:pt idx="281">
                  <c:v>44345</c:v>
                </c:pt>
              </c:numCache>
            </c:numRef>
          </c:cat>
          <c:val>
            <c:numRef>
              <c:f>Colby!$V$31:$V$312</c:f>
              <c:numCache>
                <c:formatCode>General</c:formatCode>
                <c:ptCount val="282"/>
                <c:pt idx="0">
                  <c:v>0.58714285714285719</c:v>
                </c:pt>
                <c:pt idx="1">
                  <c:v>0.94000000000000006</c:v>
                </c:pt>
                <c:pt idx="2">
                  <c:v>0.82285714285714284</c:v>
                </c:pt>
                <c:pt idx="3">
                  <c:v>1.0585714285714285</c:v>
                </c:pt>
                <c:pt idx="4">
                  <c:v>1.1757142857142857</c:v>
                </c:pt>
                <c:pt idx="5">
                  <c:v>1.2928571428571429</c:v>
                </c:pt>
                <c:pt idx="6">
                  <c:v>1.0571428571428572</c:v>
                </c:pt>
                <c:pt idx="7">
                  <c:v>1.0571428571428574</c:v>
                </c:pt>
                <c:pt idx="8">
                  <c:v>0.94000000000000006</c:v>
                </c:pt>
                <c:pt idx="9">
                  <c:v>1.0571428571428572</c:v>
                </c:pt>
                <c:pt idx="10">
                  <c:v>1.0571428571428572</c:v>
                </c:pt>
                <c:pt idx="11">
                  <c:v>1.1757142857142857</c:v>
                </c:pt>
                <c:pt idx="12">
                  <c:v>0.94142857142857139</c:v>
                </c:pt>
                <c:pt idx="13">
                  <c:v>1.06</c:v>
                </c:pt>
                <c:pt idx="14">
                  <c:v>0.94285714285714284</c:v>
                </c:pt>
                <c:pt idx="15">
                  <c:v>0.70714285714285707</c:v>
                </c:pt>
                <c:pt idx="16">
                  <c:v>0.94285714285714284</c:v>
                </c:pt>
                <c:pt idx="17">
                  <c:v>0.8242857142857144</c:v>
                </c:pt>
                <c:pt idx="18">
                  <c:v>0.58857142857142863</c:v>
                </c:pt>
                <c:pt idx="19">
                  <c:v>0.70571428571428574</c:v>
                </c:pt>
                <c:pt idx="20">
                  <c:v>0.70571428571428563</c:v>
                </c:pt>
                <c:pt idx="21">
                  <c:v>0.70571428571428563</c:v>
                </c:pt>
                <c:pt idx="22">
                  <c:v>0.70571428571428563</c:v>
                </c:pt>
                <c:pt idx="23">
                  <c:v>0.46999999999999992</c:v>
                </c:pt>
                <c:pt idx="24">
                  <c:v>0.35285714285714281</c:v>
                </c:pt>
                <c:pt idx="25">
                  <c:v>0.35285714285714281</c:v>
                </c:pt>
                <c:pt idx="26">
                  <c:v>0.35285714285714281</c:v>
                </c:pt>
                <c:pt idx="27">
                  <c:v>0.35285714285714281</c:v>
                </c:pt>
                <c:pt idx="28">
                  <c:v>0.35285714285714281</c:v>
                </c:pt>
                <c:pt idx="29">
                  <c:v>0.70571428571428563</c:v>
                </c:pt>
                <c:pt idx="30">
                  <c:v>0.70571428571428574</c:v>
                </c:pt>
                <c:pt idx="31">
                  <c:v>0.70571428571428574</c:v>
                </c:pt>
                <c:pt idx="32">
                  <c:v>0.94142857142857139</c:v>
                </c:pt>
                <c:pt idx="33">
                  <c:v>0.82428571428571418</c:v>
                </c:pt>
                <c:pt idx="34">
                  <c:v>0.82428571428571418</c:v>
                </c:pt>
                <c:pt idx="35">
                  <c:v>1.06</c:v>
                </c:pt>
                <c:pt idx="36">
                  <c:v>1.06</c:v>
                </c:pt>
                <c:pt idx="37">
                  <c:v>0.94285714285714284</c:v>
                </c:pt>
                <c:pt idx="38">
                  <c:v>1.06</c:v>
                </c:pt>
                <c:pt idx="39">
                  <c:v>0.8242857142857144</c:v>
                </c:pt>
                <c:pt idx="40">
                  <c:v>0.94142857142857139</c:v>
                </c:pt>
                <c:pt idx="41">
                  <c:v>1.4114285714285715</c:v>
                </c:pt>
                <c:pt idx="42">
                  <c:v>1.5285714285714287</c:v>
                </c:pt>
                <c:pt idx="43">
                  <c:v>1.1757142857142857</c:v>
                </c:pt>
                <c:pt idx="44">
                  <c:v>1.2928571428571429</c:v>
                </c:pt>
                <c:pt idx="45">
                  <c:v>1.6457142857142857</c:v>
                </c:pt>
                <c:pt idx="46">
                  <c:v>2.2328571428571427</c:v>
                </c:pt>
                <c:pt idx="47">
                  <c:v>3.8785714285714286</c:v>
                </c:pt>
                <c:pt idx="48">
                  <c:v>3.7600000000000002</c:v>
                </c:pt>
                <c:pt idx="49">
                  <c:v>3.9942857142857142</c:v>
                </c:pt>
                <c:pt idx="50">
                  <c:v>3.9942857142857142</c:v>
                </c:pt>
                <c:pt idx="51">
                  <c:v>3.8771428571428572</c:v>
                </c:pt>
                <c:pt idx="52">
                  <c:v>4.112857142857143</c:v>
                </c:pt>
                <c:pt idx="53">
                  <c:v>3.9957142857142856</c:v>
                </c:pt>
                <c:pt idx="54">
                  <c:v>3.0557142857142856</c:v>
                </c:pt>
                <c:pt idx="55">
                  <c:v>3.5257142857142858</c:v>
                </c:pt>
                <c:pt idx="56">
                  <c:v>3.1742857142857139</c:v>
                </c:pt>
                <c:pt idx="57">
                  <c:v>3.5271428571428567</c:v>
                </c:pt>
                <c:pt idx="58">
                  <c:v>3.6442857142857141</c:v>
                </c:pt>
                <c:pt idx="59">
                  <c:v>3.2914285714285714</c:v>
                </c:pt>
                <c:pt idx="60">
                  <c:v>2.9385714285714286</c:v>
                </c:pt>
                <c:pt idx="61">
                  <c:v>2.8200000000000003</c:v>
                </c:pt>
                <c:pt idx="62">
                  <c:v>2.1157142857142857</c:v>
                </c:pt>
                <c:pt idx="63">
                  <c:v>2.3500000000000005</c:v>
                </c:pt>
                <c:pt idx="64">
                  <c:v>2.4671428571428571</c:v>
                </c:pt>
                <c:pt idx="65">
                  <c:v>2.7028571428571424</c:v>
                </c:pt>
                <c:pt idx="66">
                  <c:v>2.7028571428571424</c:v>
                </c:pt>
                <c:pt idx="67">
                  <c:v>4.1142857142857148</c:v>
                </c:pt>
                <c:pt idx="68">
                  <c:v>3.9971428571428573</c:v>
                </c:pt>
                <c:pt idx="69">
                  <c:v>4.7014285714285711</c:v>
                </c:pt>
                <c:pt idx="70">
                  <c:v>5.2885714285714283</c:v>
                </c:pt>
                <c:pt idx="71">
                  <c:v>5.1714285714285708</c:v>
                </c:pt>
                <c:pt idx="72">
                  <c:v>5.0542857142857134</c:v>
                </c:pt>
                <c:pt idx="73">
                  <c:v>5.8771428571428572</c:v>
                </c:pt>
                <c:pt idx="74">
                  <c:v>5.9942857142857147</c:v>
                </c:pt>
                <c:pt idx="75">
                  <c:v>8.2271428571428569</c:v>
                </c:pt>
                <c:pt idx="76">
                  <c:v>9.52</c:v>
                </c:pt>
                <c:pt idx="77">
                  <c:v>10.108571428571429</c:v>
                </c:pt>
                <c:pt idx="78">
                  <c:v>10.812857142857142</c:v>
                </c:pt>
                <c:pt idx="79">
                  <c:v>11.047142857142859</c:v>
                </c:pt>
                <c:pt idx="80">
                  <c:v>11.281428571428574</c:v>
                </c:pt>
                <c:pt idx="81">
                  <c:v>12.338571428571429</c:v>
                </c:pt>
                <c:pt idx="82">
                  <c:v>11.868571428571427</c:v>
                </c:pt>
                <c:pt idx="83">
                  <c:v>12.104285714285712</c:v>
                </c:pt>
                <c:pt idx="84">
                  <c:v>12.457142857142857</c:v>
                </c:pt>
                <c:pt idx="85">
                  <c:v>13.045714285714284</c:v>
                </c:pt>
                <c:pt idx="86">
                  <c:v>13.751428571428573</c:v>
                </c:pt>
                <c:pt idx="87">
                  <c:v>14.34</c:v>
                </c:pt>
                <c:pt idx="88">
                  <c:v>13.987142857142858</c:v>
                </c:pt>
                <c:pt idx="89">
                  <c:v>13.634285714285713</c:v>
                </c:pt>
                <c:pt idx="90">
                  <c:v>12.224285714285713</c:v>
                </c:pt>
                <c:pt idx="91">
                  <c:v>11.401428571428571</c:v>
                </c:pt>
                <c:pt idx="92">
                  <c:v>11.871428571428572</c:v>
                </c:pt>
                <c:pt idx="93">
                  <c:v>11.988571428571429</c:v>
                </c:pt>
                <c:pt idx="94">
                  <c:v>13.281428571428572</c:v>
                </c:pt>
                <c:pt idx="95">
                  <c:v>13.634285714285715</c:v>
                </c:pt>
                <c:pt idx="96">
                  <c:v>13.752857142857142</c:v>
                </c:pt>
                <c:pt idx="97">
                  <c:v>14.927142857142858</c:v>
                </c:pt>
                <c:pt idx="98">
                  <c:v>13.751428571428571</c:v>
                </c:pt>
                <c:pt idx="99">
                  <c:v>11.752857142857142</c:v>
                </c:pt>
                <c:pt idx="100">
                  <c:v>11.752857142857142</c:v>
                </c:pt>
                <c:pt idx="101">
                  <c:v>11.752857142857144</c:v>
                </c:pt>
                <c:pt idx="102">
                  <c:v>11.635714285714286</c:v>
                </c:pt>
                <c:pt idx="103">
                  <c:v>12.105714285714287</c:v>
                </c:pt>
                <c:pt idx="104">
                  <c:v>14.104285714285712</c:v>
                </c:pt>
                <c:pt idx="105">
                  <c:v>20.098571428571429</c:v>
                </c:pt>
                <c:pt idx="106">
                  <c:v>24.095714285714287</c:v>
                </c:pt>
                <c:pt idx="107">
                  <c:v>25.624285714285715</c:v>
                </c:pt>
                <c:pt idx="108">
                  <c:v>30.09</c:v>
                </c:pt>
                <c:pt idx="109">
                  <c:v>29.032857142857146</c:v>
                </c:pt>
                <c:pt idx="110">
                  <c:v>30.56</c:v>
                </c:pt>
                <c:pt idx="111">
                  <c:v>30.442857142857143</c:v>
                </c:pt>
                <c:pt idx="112">
                  <c:v>26.917142857142856</c:v>
                </c:pt>
                <c:pt idx="113">
                  <c:v>28.091428571428573</c:v>
                </c:pt>
                <c:pt idx="114">
                  <c:v>26.210000000000004</c:v>
                </c:pt>
                <c:pt idx="115">
                  <c:v>19.981428571428573</c:v>
                </c:pt>
                <c:pt idx="116">
                  <c:v>20.685714285714287</c:v>
                </c:pt>
                <c:pt idx="117">
                  <c:v>21.978571428571431</c:v>
                </c:pt>
                <c:pt idx="118">
                  <c:v>22.918571428571429</c:v>
                </c:pt>
                <c:pt idx="119">
                  <c:v>23.858571428571427</c:v>
                </c:pt>
                <c:pt idx="120">
                  <c:v>22.331428571428571</c:v>
                </c:pt>
                <c:pt idx="121">
                  <c:v>22.214285714285715</c:v>
                </c:pt>
                <c:pt idx="122">
                  <c:v>27.150000000000002</c:v>
                </c:pt>
                <c:pt idx="123">
                  <c:v>28.795714285714286</c:v>
                </c:pt>
                <c:pt idx="124">
                  <c:v>27.972857142857144</c:v>
                </c:pt>
                <c:pt idx="125">
                  <c:v>30.088571428571424</c:v>
                </c:pt>
                <c:pt idx="126">
                  <c:v>27.15</c:v>
                </c:pt>
                <c:pt idx="127">
                  <c:v>23.388571428571428</c:v>
                </c:pt>
                <c:pt idx="128">
                  <c:v>25.034285714285716</c:v>
                </c:pt>
                <c:pt idx="129">
                  <c:v>25.740000000000002</c:v>
                </c:pt>
                <c:pt idx="130">
                  <c:v>28.325714285714287</c:v>
                </c:pt>
                <c:pt idx="131">
                  <c:v>28.208571428571425</c:v>
                </c:pt>
                <c:pt idx="132">
                  <c:v>26.562857142857144</c:v>
                </c:pt>
                <c:pt idx="133">
                  <c:v>33.967142857142861</c:v>
                </c:pt>
                <c:pt idx="134">
                  <c:v>34.084285714285713</c:v>
                </c:pt>
                <c:pt idx="135">
                  <c:v>34.78857142857143</c:v>
                </c:pt>
                <c:pt idx="136">
                  <c:v>29.381428571428575</c:v>
                </c:pt>
                <c:pt idx="137">
                  <c:v>27.971428571428572</c:v>
                </c:pt>
                <c:pt idx="138">
                  <c:v>28.677142857142854</c:v>
                </c:pt>
                <c:pt idx="139">
                  <c:v>26.327142857142857</c:v>
                </c:pt>
                <c:pt idx="140">
                  <c:v>25.857142857142858</c:v>
                </c:pt>
                <c:pt idx="141">
                  <c:v>32.087142857142858</c:v>
                </c:pt>
                <c:pt idx="142">
                  <c:v>32.205714285714279</c:v>
                </c:pt>
                <c:pt idx="143">
                  <c:v>32.911428571428573</c:v>
                </c:pt>
                <c:pt idx="144">
                  <c:v>36.084285714285713</c:v>
                </c:pt>
                <c:pt idx="145">
                  <c:v>42.782857142857146</c:v>
                </c:pt>
                <c:pt idx="146">
                  <c:v>40.784285714285716</c:v>
                </c:pt>
                <c:pt idx="147">
                  <c:v>43.839999999999996</c:v>
                </c:pt>
                <c:pt idx="148">
                  <c:v>44.89714285714286</c:v>
                </c:pt>
                <c:pt idx="149">
                  <c:v>49.949999999999996</c:v>
                </c:pt>
                <c:pt idx="150">
                  <c:v>49.244285714285709</c:v>
                </c:pt>
                <c:pt idx="151">
                  <c:v>43.60285714285714</c:v>
                </c:pt>
                <c:pt idx="152">
                  <c:v>36.787142857142854</c:v>
                </c:pt>
                <c:pt idx="153">
                  <c:v>45.60285714285714</c:v>
                </c:pt>
                <c:pt idx="154">
                  <c:v>41.842857142857142</c:v>
                </c:pt>
                <c:pt idx="155">
                  <c:v>37.494285714285716</c:v>
                </c:pt>
                <c:pt idx="156">
                  <c:v>29.150000000000002</c:v>
                </c:pt>
                <c:pt idx="157">
                  <c:v>29.972857142857148</c:v>
                </c:pt>
                <c:pt idx="158">
                  <c:v>37.024285714285718</c:v>
                </c:pt>
                <c:pt idx="159">
                  <c:v>37.024285714285718</c:v>
                </c:pt>
                <c:pt idx="160">
                  <c:v>29.501428571428566</c:v>
                </c:pt>
                <c:pt idx="161">
                  <c:v>26.797142857142855</c:v>
                </c:pt>
                <c:pt idx="162">
                  <c:v>29.148571428571426</c:v>
                </c:pt>
                <c:pt idx="163">
                  <c:v>30.44142857142857</c:v>
                </c:pt>
                <c:pt idx="164">
                  <c:v>29.148571428571433</c:v>
                </c:pt>
                <c:pt idx="165">
                  <c:v>29.384285714285713</c:v>
                </c:pt>
                <c:pt idx="166">
                  <c:v>27.150000000000002</c:v>
                </c:pt>
                <c:pt idx="167">
                  <c:v>30.911428571428569</c:v>
                </c:pt>
                <c:pt idx="168">
                  <c:v>30.207142857142859</c:v>
                </c:pt>
                <c:pt idx="169">
                  <c:v>27.972857142857144</c:v>
                </c:pt>
                <c:pt idx="170">
                  <c:v>27.855714285714281</c:v>
                </c:pt>
                <c:pt idx="171">
                  <c:v>28.795714285714286</c:v>
                </c:pt>
                <c:pt idx="172">
                  <c:v>20.802857142857142</c:v>
                </c:pt>
                <c:pt idx="173">
                  <c:v>21.391428571428573</c:v>
                </c:pt>
                <c:pt idx="174">
                  <c:v>16.807142857142857</c:v>
                </c:pt>
                <c:pt idx="175">
                  <c:v>15.044285714285717</c:v>
                </c:pt>
                <c:pt idx="176">
                  <c:v>13.281428571428572</c:v>
                </c:pt>
                <c:pt idx="177">
                  <c:v>13.162857142857145</c:v>
                </c:pt>
                <c:pt idx="178">
                  <c:v>12.810000000000002</c:v>
                </c:pt>
                <c:pt idx="179">
                  <c:v>12.222857142857141</c:v>
                </c:pt>
                <c:pt idx="180">
                  <c:v>9.8714285714285701</c:v>
                </c:pt>
                <c:pt idx="181">
                  <c:v>9.8714285714285701</c:v>
                </c:pt>
                <c:pt idx="182">
                  <c:v>9.5185714285714305</c:v>
                </c:pt>
                <c:pt idx="183">
                  <c:v>9.8714285714285719</c:v>
                </c:pt>
                <c:pt idx="184">
                  <c:v>10.107142857142858</c:v>
                </c:pt>
                <c:pt idx="185">
                  <c:v>9.1671428571428581</c:v>
                </c:pt>
                <c:pt idx="186">
                  <c:v>9.52</c:v>
                </c:pt>
                <c:pt idx="187">
                  <c:v>9.872857142857141</c:v>
                </c:pt>
                <c:pt idx="188">
                  <c:v>11.165714285714285</c:v>
                </c:pt>
                <c:pt idx="189">
                  <c:v>10.577142857142857</c:v>
                </c:pt>
                <c:pt idx="190">
                  <c:v>9.99</c:v>
                </c:pt>
                <c:pt idx="191">
                  <c:v>9.2842857142857156</c:v>
                </c:pt>
                <c:pt idx="192">
                  <c:v>9.7828571428571411</c:v>
                </c:pt>
                <c:pt idx="193">
                  <c:v>10.370000000000001</c:v>
                </c:pt>
                <c:pt idx="194">
                  <c:v>10.840000000000002</c:v>
                </c:pt>
                <c:pt idx="195">
                  <c:v>9.194285714285714</c:v>
                </c:pt>
                <c:pt idx="196">
                  <c:v>12.25</c:v>
                </c:pt>
                <c:pt idx="197">
                  <c:v>12.954285714285716</c:v>
                </c:pt>
                <c:pt idx="198">
                  <c:v>13.542857142857143</c:v>
                </c:pt>
                <c:pt idx="199">
                  <c:v>13.75</c:v>
                </c:pt>
                <c:pt idx="200">
                  <c:v>13.045714285714286</c:v>
                </c:pt>
                <c:pt idx="201">
                  <c:v>13.751428571428573</c:v>
                </c:pt>
                <c:pt idx="202">
                  <c:v>15.044285714285715</c:v>
                </c:pt>
                <c:pt idx="203">
                  <c:v>15.162857142857144</c:v>
                </c:pt>
                <c:pt idx="204">
                  <c:v>16.574285714285715</c:v>
                </c:pt>
                <c:pt idx="205">
                  <c:v>19.041428571428572</c:v>
                </c:pt>
                <c:pt idx="206">
                  <c:v>19.864285714285717</c:v>
                </c:pt>
                <c:pt idx="207">
                  <c:v>21.274285714285714</c:v>
                </c:pt>
                <c:pt idx="208">
                  <c:v>21.155714285714282</c:v>
                </c:pt>
                <c:pt idx="209">
                  <c:v>24.094285714285714</c:v>
                </c:pt>
                <c:pt idx="210">
                  <c:v>23.154285714285713</c:v>
                </c:pt>
                <c:pt idx="211">
                  <c:v>23.388571428571428</c:v>
                </c:pt>
                <c:pt idx="212">
                  <c:v>21.03857142857143</c:v>
                </c:pt>
                <c:pt idx="213">
                  <c:v>21.742857142857144</c:v>
                </c:pt>
                <c:pt idx="214">
                  <c:v>19.509999999999998</c:v>
                </c:pt>
                <c:pt idx="215">
                  <c:v>20.451428571428572</c:v>
                </c:pt>
                <c:pt idx="216">
                  <c:v>16.22</c:v>
                </c:pt>
                <c:pt idx="217">
                  <c:v>16.690000000000001</c:v>
                </c:pt>
                <c:pt idx="218">
                  <c:v>15.397142857142857</c:v>
                </c:pt>
                <c:pt idx="219">
                  <c:v>16.22</c:v>
                </c:pt>
                <c:pt idx="220">
                  <c:v>15.868571428571428</c:v>
                </c:pt>
                <c:pt idx="221">
                  <c:v>17.748571428571431</c:v>
                </c:pt>
                <c:pt idx="222">
                  <c:v>18.218571428571426</c:v>
                </c:pt>
                <c:pt idx="223">
                  <c:v>19.511428571428574</c:v>
                </c:pt>
                <c:pt idx="224">
                  <c:v>21.744285714285713</c:v>
                </c:pt>
                <c:pt idx="225">
                  <c:v>22.684285714285718</c:v>
                </c:pt>
                <c:pt idx="226">
                  <c:v>24.91714285714286</c:v>
                </c:pt>
                <c:pt idx="227">
                  <c:v>24.445714285714285</c:v>
                </c:pt>
                <c:pt idx="228">
                  <c:v>25.151428571428568</c:v>
                </c:pt>
                <c:pt idx="229">
                  <c:v>27.267142857142858</c:v>
                </c:pt>
                <c:pt idx="230">
                  <c:v>29.971428571428568</c:v>
                </c:pt>
                <c:pt idx="231">
                  <c:v>30.324285714285718</c:v>
                </c:pt>
                <c:pt idx="232">
                  <c:v>32.440000000000005</c:v>
                </c:pt>
                <c:pt idx="233">
                  <c:v>31.264285714285716</c:v>
                </c:pt>
                <c:pt idx="234">
                  <c:v>33.732857142857149</c:v>
                </c:pt>
                <c:pt idx="235">
                  <c:v>37.728571428571435</c:v>
                </c:pt>
                <c:pt idx="236">
                  <c:v>42.07714285714286</c:v>
                </c:pt>
                <c:pt idx="237">
                  <c:v>44.779999999999994</c:v>
                </c:pt>
                <c:pt idx="238">
                  <c:v>47.129999999999995</c:v>
                </c:pt>
                <c:pt idx="239">
                  <c:v>46.660000000000004</c:v>
                </c:pt>
                <c:pt idx="240">
                  <c:v>46.542857142857144</c:v>
                </c:pt>
                <c:pt idx="241">
                  <c:v>46.661428571428573</c:v>
                </c:pt>
                <c:pt idx="242">
                  <c:v>46.191428571428574</c:v>
                </c:pt>
                <c:pt idx="243">
                  <c:v>48.307142857142864</c:v>
                </c:pt>
                <c:pt idx="244">
                  <c:v>44.662857142857142</c:v>
                </c:pt>
                <c:pt idx="245">
                  <c:v>43.252857142857138</c:v>
                </c:pt>
                <c:pt idx="246">
                  <c:v>44.075714285714284</c:v>
                </c:pt>
                <c:pt idx="247">
                  <c:v>43.605714285714285</c:v>
                </c:pt>
                <c:pt idx="248">
                  <c:v>41.371428571428574</c:v>
                </c:pt>
                <c:pt idx="249">
                  <c:v>42.311428571428571</c:v>
                </c:pt>
                <c:pt idx="250">
                  <c:v>31.498571428571431</c:v>
                </c:pt>
                <c:pt idx="251">
                  <c:v>31.381428571428568</c:v>
                </c:pt>
                <c:pt idx="252">
                  <c:v>28.32571428571428</c:v>
                </c:pt>
                <c:pt idx="253">
                  <c:v>29.971428571428572</c:v>
                </c:pt>
                <c:pt idx="254">
                  <c:v>28.091428571428569</c:v>
                </c:pt>
                <c:pt idx="255">
                  <c:v>29.972857142857144</c:v>
                </c:pt>
                <c:pt idx="256">
                  <c:v>31.03142857142857</c:v>
                </c:pt>
                <c:pt idx="257">
                  <c:v>32.558571428571433</c:v>
                </c:pt>
                <c:pt idx="258">
                  <c:v>32.205714285714286</c:v>
                </c:pt>
                <c:pt idx="259">
                  <c:v>32.675714285714285</c:v>
                </c:pt>
                <c:pt idx="260">
                  <c:v>27.974285714285717</c:v>
                </c:pt>
                <c:pt idx="261">
                  <c:v>31.617142857142859</c:v>
                </c:pt>
                <c:pt idx="262">
                  <c:v>29.265714285714285</c:v>
                </c:pt>
                <c:pt idx="263">
                  <c:v>24.445714285714285</c:v>
                </c:pt>
                <c:pt idx="264">
                  <c:v>25.855714285714281</c:v>
                </c:pt>
                <c:pt idx="265">
                  <c:v>25.855714285714281</c:v>
                </c:pt>
                <c:pt idx="266">
                  <c:v>26.912857142857145</c:v>
                </c:pt>
                <c:pt idx="267">
                  <c:v>27.735714285714284</c:v>
                </c:pt>
                <c:pt idx="268">
                  <c:v>26.795714285714286</c:v>
                </c:pt>
                <c:pt idx="269">
                  <c:v>27.03142857142857</c:v>
                </c:pt>
                <c:pt idx="270">
                  <c:v>26.327142857142857</c:v>
                </c:pt>
                <c:pt idx="271">
                  <c:v>25.504285714285714</c:v>
                </c:pt>
                <c:pt idx="272">
                  <c:v>25.27</c:v>
                </c:pt>
                <c:pt idx="273">
                  <c:v>22.802857142857142</c:v>
                </c:pt>
                <c:pt idx="274">
                  <c:v>22.33285714285714</c:v>
                </c:pt>
                <c:pt idx="275">
                  <c:v>20.57</c:v>
                </c:pt>
                <c:pt idx="276">
                  <c:v>19.394285714285711</c:v>
                </c:pt>
                <c:pt idx="277">
                  <c:v>17.631428571428572</c:v>
                </c:pt>
                <c:pt idx="278">
                  <c:v>16.338571428571431</c:v>
                </c:pt>
                <c:pt idx="279">
                  <c:v>14.81</c:v>
                </c:pt>
                <c:pt idx="280">
                  <c:v>13.634285714285713</c:v>
                </c:pt>
                <c:pt idx="281">
                  <c:v>12.575714285714286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0D-A040-9B5B-38B50A1B9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522255"/>
        <c:axId val="1008255023"/>
      </c:lineChart>
      <c:dateAx>
        <c:axId val="929522255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255023"/>
        <c:crosses val="autoZero"/>
        <c:auto val="1"/>
        <c:lblOffset val="100"/>
        <c:baseTimeUnit val="days"/>
      </c:dateAx>
      <c:valAx>
        <c:axId val="100825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Number of New Cases per 100, 000 People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52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Connecticut College and New London county new cases 7 -day average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Connecticut College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Conn!$A$33:$A$306</c:f>
              <c:numCache>
                <c:formatCode>m/d/yy</c:formatCode>
                <c:ptCount val="274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  <c:pt idx="109">
                  <c:v>44175</c:v>
                </c:pt>
                <c:pt idx="110">
                  <c:v>44176</c:v>
                </c:pt>
                <c:pt idx="111">
                  <c:v>44177</c:v>
                </c:pt>
                <c:pt idx="112">
                  <c:v>44178</c:v>
                </c:pt>
                <c:pt idx="113">
                  <c:v>44179</c:v>
                </c:pt>
                <c:pt idx="114">
                  <c:v>44180</c:v>
                </c:pt>
                <c:pt idx="115">
                  <c:v>44181</c:v>
                </c:pt>
                <c:pt idx="116">
                  <c:v>44182</c:v>
                </c:pt>
                <c:pt idx="117">
                  <c:v>44183</c:v>
                </c:pt>
                <c:pt idx="118">
                  <c:v>44184</c:v>
                </c:pt>
                <c:pt idx="119">
                  <c:v>44185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44190</c:v>
                </c:pt>
                <c:pt idx="125">
                  <c:v>44191</c:v>
                </c:pt>
                <c:pt idx="126">
                  <c:v>44192</c:v>
                </c:pt>
                <c:pt idx="127">
                  <c:v>44193</c:v>
                </c:pt>
                <c:pt idx="128">
                  <c:v>44194</c:v>
                </c:pt>
                <c:pt idx="129">
                  <c:v>44195</c:v>
                </c:pt>
                <c:pt idx="130">
                  <c:v>44196</c:v>
                </c:pt>
                <c:pt idx="131">
                  <c:v>44197</c:v>
                </c:pt>
                <c:pt idx="132">
                  <c:v>44198</c:v>
                </c:pt>
                <c:pt idx="133">
                  <c:v>44199</c:v>
                </c:pt>
                <c:pt idx="134">
                  <c:v>44200</c:v>
                </c:pt>
                <c:pt idx="135">
                  <c:v>44201</c:v>
                </c:pt>
                <c:pt idx="136">
                  <c:v>44202</c:v>
                </c:pt>
                <c:pt idx="137">
                  <c:v>44203</c:v>
                </c:pt>
                <c:pt idx="138">
                  <c:v>44204</c:v>
                </c:pt>
                <c:pt idx="139">
                  <c:v>44205</c:v>
                </c:pt>
                <c:pt idx="140">
                  <c:v>44206</c:v>
                </c:pt>
                <c:pt idx="141">
                  <c:v>44207</c:v>
                </c:pt>
                <c:pt idx="142">
                  <c:v>44208</c:v>
                </c:pt>
                <c:pt idx="143">
                  <c:v>44209</c:v>
                </c:pt>
                <c:pt idx="144">
                  <c:v>44210</c:v>
                </c:pt>
                <c:pt idx="145">
                  <c:v>44211</c:v>
                </c:pt>
                <c:pt idx="146">
                  <c:v>44212</c:v>
                </c:pt>
                <c:pt idx="147">
                  <c:v>44213</c:v>
                </c:pt>
                <c:pt idx="148">
                  <c:v>44214</c:v>
                </c:pt>
                <c:pt idx="149">
                  <c:v>44215</c:v>
                </c:pt>
                <c:pt idx="150">
                  <c:v>44216</c:v>
                </c:pt>
                <c:pt idx="151">
                  <c:v>44217</c:v>
                </c:pt>
                <c:pt idx="152">
                  <c:v>44218</c:v>
                </c:pt>
                <c:pt idx="153">
                  <c:v>44219</c:v>
                </c:pt>
                <c:pt idx="154">
                  <c:v>44220</c:v>
                </c:pt>
                <c:pt idx="155">
                  <c:v>44221</c:v>
                </c:pt>
                <c:pt idx="156">
                  <c:v>44222</c:v>
                </c:pt>
                <c:pt idx="157">
                  <c:v>44223</c:v>
                </c:pt>
                <c:pt idx="158">
                  <c:v>44224</c:v>
                </c:pt>
                <c:pt idx="159">
                  <c:v>44225</c:v>
                </c:pt>
                <c:pt idx="160">
                  <c:v>44226</c:v>
                </c:pt>
                <c:pt idx="161">
                  <c:v>44227</c:v>
                </c:pt>
                <c:pt idx="162">
                  <c:v>44228</c:v>
                </c:pt>
                <c:pt idx="163">
                  <c:v>44229</c:v>
                </c:pt>
                <c:pt idx="164">
                  <c:v>44230</c:v>
                </c:pt>
                <c:pt idx="165">
                  <c:v>44231</c:v>
                </c:pt>
                <c:pt idx="166">
                  <c:v>44232</c:v>
                </c:pt>
                <c:pt idx="167">
                  <c:v>44233</c:v>
                </c:pt>
                <c:pt idx="168">
                  <c:v>44234</c:v>
                </c:pt>
                <c:pt idx="169">
                  <c:v>44235</c:v>
                </c:pt>
                <c:pt idx="170">
                  <c:v>44236</c:v>
                </c:pt>
                <c:pt idx="171">
                  <c:v>44237</c:v>
                </c:pt>
                <c:pt idx="172">
                  <c:v>44238</c:v>
                </c:pt>
                <c:pt idx="173">
                  <c:v>44239</c:v>
                </c:pt>
                <c:pt idx="174">
                  <c:v>44240</c:v>
                </c:pt>
                <c:pt idx="175">
                  <c:v>44241</c:v>
                </c:pt>
                <c:pt idx="176">
                  <c:v>44242</c:v>
                </c:pt>
                <c:pt idx="177">
                  <c:v>44243</c:v>
                </c:pt>
                <c:pt idx="178">
                  <c:v>44244</c:v>
                </c:pt>
                <c:pt idx="179">
                  <c:v>44245</c:v>
                </c:pt>
                <c:pt idx="180">
                  <c:v>44246</c:v>
                </c:pt>
                <c:pt idx="181">
                  <c:v>44247</c:v>
                </c:pt>
                <c:pt idx="182">
                  <c:v>44248</c:v>
                </c:pt>
                <c:pt idx="183">
                  <c:v>44249</c:v>
                </c:pt>
                <c:pt idx="184">
                  <c:v>44250</c:v>
                </c:pt>
                <c:pt idx="185">
                  <c:v>44251</c:v>
                </c:pt>
                <c:pt idx="186">
                  <c:v>44252</c:v>
                </c:pt>
                <c:pt idx="187">
                  <c:v>44253</c:v>
                </c:pt>
                <c:pt idx="188">
                  <c:v>44254</c:v>
                </c:pt>
                <c:pt idx="189">
                  <c:v>44255</c:v>
                </c:pt>
                <c:pt idx="190">
                  <c:v>44256</c:v>
                </c:pt>
                <c:pt idx="191">
                  <c:v>44257</c:v>
                </c:pt>
                <c:pt idx="192">
                  <c:v>44258</c:v>
                </c:pt>
                <c:pt idx="193">
                  <c:v>44259</c:v>
                </c:pt>
                <c:pt idx="194">
                  <c:v>44260</c:v>
                </c:pt>
                <c:pt idx="195">
                  <c:v>44261</c:v>
                </c:pt>
                <c:pt idx="196">
                  <c:v>44262</c:v>
                </c:pt>
                <c:pt idx="197">
                  <c:v>44263</c:v>
                </c:pt>
                <c:pt idx="198">
                  <c:v>44264</c:v>
                </c:pt>
                <c:pt idx="199">
                  <c:v>44265</c:v>
                </c:pt>
                <c:pt idx="200">
                  <c:v>44266</c:v>
                </c:pt>
                <c:pt idx="201">
                  <c:v>44267</c:v>
                </c:pt>
                <c:pt idx="202">
                  <c:v>44268</c:v>
                </c:pt>
                <c:pt idx="203">
                  <c:v>44269</c:v>
                </c:pt>
                <c:pt idx="204">
                  <c:v>44270</c:v>
                </c:pt>
                <c:pt idx="205">
                  <c:v>44271</c:v>
                </c:pt>
                <c:pt idx="206">
                  <c:v>44272</c:v>
                </c:pt>
                <c:pt idx="207">
                  <c:v>44273</c:v>
                </c:pt>
                <c:pt idx="208">
                  <c:v>44274</c:v>
                </c:pt>
                <c:pt idx="209">
                  <c:v>44275</c:v>
                </c:pt>
                <c:pt idx="210">
                  <c:v>44276</c:v>
                </c:pt>
                <c:pt idx="211">
                  <c:v>44277</c:v>
                </c:pt>
                <c:pt idx="212">
                  <c:v>44278</c:v>
                </c:pt>
                <c:pt idx="213">
                  <c:v>44279</c:v>
                </c:pt>
                <c:pt idx="214">
                  <c:v>44280</c:v>
                </c:pt>
                <c:pt idx="215">
                  <c:v>44281</c:v>
                </c:pt>
                <c:pt idx="216">
                  <c:v>44282</c:v>
                </c:pt>
                <c:pt idx="217">
                  <c:v>44283</c:v>
                </c:pt>
                <c:pt idx="218">
                  <c:v>44284</c:v>
                </c:pt>
                <c:pt idx="219">
                  <c:v>44285</c:v>
                </c:pt>
                <c:pt idx="220">
                  <c:v>44286</c:v>
                </c:pt>
                <c:pt idx="221">
                  <c:v>44287</c:v>
                </c:pt>
                <c:pt idx="222">
                  <c:v>44288</c:v>
                </c:pt>
                <c:pt idx="223">
                  <c:v>44289</c:v>
                </c:pt>
                <c:pt idx="224">
                  <c:v>44290</c:v>
                </c:pt>
                <c:pt idx="225">
                  <c:v>44291</c:v>
                </c:pt>
                <c:pt idx="226">
                  <c:v>44292</c:v>
                </c:pt>
                <c:pt idx="227">
                  <c:v>44293</c:v>
                </c:pt>
                <c:pt idx="228">
                  <c:v>44294</c:v>
                </c:pt>
                <c:pt idx="229">
                  <c:v>44295</c:v>
                </c:pt>
                <c:pt idx="230">
                  <c:v>44296</c:v>
                </c:pt>
                <c:pt idx="231">
                  <c:v>44297</c:v>
                </c:pt>
                <c:pt idx="232">
                  <c:v>44298</c:v>
                </c:pt>
                <c:pt idx="233">
                  <c:v>44299</c:v>
                </c:pt>
                <c:pt idx="234">
                  <c:v>44300</c:v>
                </c:pt>
                <c:pt idx="235">
                  <c:v>44301</c:v>
                </c:pt>
                <c:pt idx="236">
                  <c:v>44302</c:v>
                </c:pt>
                <c:pt idx="237">
                  <c:v>44303</c:v>
                </c:pt>
                <c:pt idx="238">
                  <c:v>44304</c:v>
                </c:pt>
                <c:pt idx="239">
                  <c:v>44305</c:v>
                </c:pt>
                <c:pt idx="240">
                  <c:v>44306</c:v>
                </c:pt>
                <c:pt idx="241">
                  <c:v>44307</c:v>
                </c:pt>
                <c:pt idx="242">
                  <c:v>44308</c:v>
                </c:pt>
                <c:pt idx="243">
                  <c:v>44309</c:v>
                </c:pt>
                <c:pt idx="244">
                  <c:v>44310</c:v>
                </c:pt>
                <c:pt idx="245">
                  <c:v>44311</c:v>
                </c:pt>
                <c:pt idx="246">
                  <c:v>44312</c:v>
                </c:pt>
                <c:pt idx="247">
                  <c:v>44313</c:v>
                </c:pt>
                <c:pt idx="248">
                  <c:v>44314</c:v>
                </c:pt>
                <c:pt idx="249">
                  <c:v>44315</c:v>
                </c:pt>
                <c:pt idx="250">
                  <c:v>44316</c:v>
                </c:pt>
                <c:pt idx="251">
                  <c:v>44317</c:v>
                </c:pt>
                <c:pt idx="252">
                  <c:v>44318</c:v>
                </c:pt>
                <c:pt idx="253">
                  <c:v>44319</c:v>
                </c:pt>
                <c:pt idx="254">
                  <c:v>44320</c:v>
                </c:pt>
                <c:pt idx="255">
                  <c:v>44321</c:v>
                </c:pt>
                <c:pt idx="256">
                  <c:v>44322</c:v>
                </c:pt>
                <c:pt idx="257">
                  <c:v>44323</c:v>
                </c:pt>
                <c:pt idx="258">
                  <c:v>44324</c:v>
                </c:pt>
                <c:pt idx="259">
                  <c:v>44325</c:v>
                </c:pt>
                <c:pt idx="260">
                  <c:v>44326</c:v>
                </c:pt>
                <c:pt idx="261">
                  <c:v>44327</c:v>
                </c:pt>
                <c:pt idx="262">
                  <c:v>44328</c:v>
                </c:pt>
                <c:pt idx="263">
                  <c:v>44329</c:v>
                </c:pt>
                <c:pt idx="264">
                  <c:v>44330</c:v>
                </c:pt>
                <c:pt idx="265">
                  <c:v>44331</c:v>
                </c:pt>
                <c:pt idx="266">
                  <c:v>44332</c:v>
                </c:pt>
                <c:pt idx="267">
                  <c:v>44333</c:v>
                </c:pt>
                <c:pt idx="268">
                  <c:v>44334</c:v>
                </c:pt>
                <c:pt idx="269">
                  <c:v>44335</c:v>
                </c:pt>
                <c:pt idx="270">
                  <c:v>44336</c:v>
                </c:pt>
                <c:pt idx="271">
                  <c:v>44337</c:v>
                </c:pt>
                <c:pt idx="272">
                  <c:v>44338</c:v>
                </c:pt>
                <c:pt idx="273">
                  <c:v>44339</c:v>
                </c:pt>
              </c:numCache>
            </c:numRef>
          </c:cat>
          <c:val>
            <c:numRef>
              <c:f>Conn!$H$33:$H$306</c:f>
              <c:numCache>
                <c:formatCode>General</c:formatCode>
                <c:ptCount val="2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19.190911184463037</c:v>
                </c:pt>
                <c:pt idx="8">
                  <c:v>19.190911184463037</c:v>
                </c:pt>
                <c:pt idx="9">
                  <c:v>19.190911184463037</c:v>
                </c:pt>
                <c:pt idx="10">
                  <c:v>19.190911184463037</c:v>
                </c:pt>
                <c:pt idx="11">
                  <c:v>57.572733553389106</c:v>
                </c:pt>
                <c:pt idx="12">
                  <c:v>57.572733553389106</c:v>
                </c:pt>
                <c:pt idx="13">
                  <c:v>57.572733553389106</c:v>
                </c:pt>
                <c:pt idx="14">
                  <c:v>38.381822368926073</c:v>
                </c:pt>
                <c:pt idx="15">
                  <c:v>38.381822368926073</c:v>
                </c:pt>
                <c:pt idx="16">
                  <c:v>57.572733553389106</c:v>
                </c:pt>
                <c:pt idx="17">
                  <c:v>57.572733553389106</c:v>
                </c:pt>
                <c:pt idx="18">
                  <c:v>19.190911184463037</c:v>
                </c:pt>
                <c:pt idx="19">
                  <c:v>19.190911184463037</c:v>
                </c:pt>
                <c:pt idx="20">
                  <c:v>19.190911184463037</c:v>
                </c:pt>
                <c:pt idx="21">
                  <c:v>38.381822368926073</c:v>
                </c:pt>
                <c:pt idx="22">
                  <c:v>38.381822368926073</c:v>
                </c:pt>
                <c:pt idx="23">
                  <c:v>19.190911184463037</c:v>
                </c:pt>
                <c:pt idx="24">
                  <c:v>19.190911184463037</c:v>
                </c:pt>
                <c:pt idx="25">
                  <c:v>38.381822368926073</c:v>
                </c:pt>
                <c:pt idx="26">
                  <c:v>38.381822368926073</c:v>
                </c:pt>
                <c:pt idx="27">
                  <c:v>38.381822368926073</c:v>
                </c:pt>
                <c:pt idx="28">
                  <c:v>19.190911184463037</c:v>
                </c:pt>
                <c:pt idx="29">
                  <c:v>19.190911184463037</c:v>
                </c:pt>
                <c:pt idx="30">
                  <c:v>19.190911184463037</c:v>
                </c:pt>
                <c:pt idx="31">
                  <c:v>19.190911184463037</c:v>
                </c:pt>
                <c:pt idx="32">
                  <c:v>19.190911184463037</c:v>
                </c:pt>
                <c:pt idx="33">
                  <c:v>19.190911184463037</c:v>
                </c:pt>
                <c:pt idx="34">
                  <c:v>19.190911184463037</c:v>
                </c:pt>
                <c:pt idx="35">
                  <c:v>19.190911184463037</c:v>
                </c:pt>
                <c:pt idx="36">
                  <c:v>19.190911184463037</c:v>
                </c:pt>
                <c:pt idx="37">
                  <c:v>95.954555922315194</c:v>
                </c:pt>
                <c:pt idx="38">
                  <c:v>95.954555922315194</c:v>
                </c:pt>
                <c:pt idx="39">
                  <c:v>95.954555922315194</c:v>
                </c:pt>
                <c:pt idx="40">
                  <c:v>95.954555922315194</c:v>
                </c:pt>
                <c:pt idx="41">
                  <c:v>153.52728947570429</c:v>
                </c:pt>
                <c:pt idx="42">
                  <c:v>191.90911184463039</c:v>
                </c:pt>
                <c:pt idx="43">
                  <c:v>230.29093421355643</c:v>
                </c:pt>
                <c:pt idx="44">
                  <c:v>153.52728947570429</c:v>
                </c:pt>
                <c:pt idx="45">
                  <c:v>172.71820066016738</c:v>
                </c:pt>
                <c:pt idx="46">
                  <c:v>172.71820066016738</c:v>
                </c:pt>
                <c:pt idx="47">
                  <c:v>172.71820066016738</c:v>
                </c:pt>
                <c:pt idx="48">
                  <c:v>153.52728947570429</c:v>
                </c:pt>
                <c:pt idx="49">
                  <c:v>115.14546710677821</c:v>
                </c:pt>
                <c:pt idx="50">
                  <c:v>76.763644737852147</c:v>
                </c:pt>
                <c:pt idx="51">
                  <c:v>76.763644737852147</c:v>
                </c:pt>
                <c:pt idx="52">
                  <c:v>57.572733553389106</c:v>
                </c:pt>
                <c:pt idx="53">
                  <c:v>76.763644737852147</c:v>
                </c:pt>
                <c:pt idx="54">
                  <c:v>76.763644737852147</c:v>
                </c:pt>
                <c:pt idx="55">
                  <c:v>38.381822368926073</c:v>
                </c:pt>
                <c:pt idx="56">
                  <c:v>38.381822368926073</c:v>
                </c:pt>
                <c:pt idx="57">
                  <c:v>38.381822368926073</c:v>
                </c:pt>
                <c:pt idx="58">
                  <c:v>38.381822368926073</c:v>
                </c:pt>
                <c:pt idx="59">
                  <c:v>38.381822368926073</c:v>
                </c:pt>
                <c:pt idx="60">
                  <c:v>19.190911184463037</c:v>
                </c:pt>
                <c:pt idx="61">
                  <c:v>19.190911184463037</c:v>
                </c:pt>
                <c:pt idx="62">
                  <c:v>19.190911184463037</c:v>
                </c:pt>
                <c:pt idx="63">
                  <c:v>19.190911184463037</c:v>
                </c:pt>
                <c:pt idx="64">
                  <c:v>19.190911184463037</c:v>
                </c:pt>
                <c:pt idx="65">
                  <c:v>76.763644737852147</c:v>
                </c:pt>
                <c:pt idx="66">
                  <c:v>76.763644737852147</c:v>
                </c:pt>
                <c:pt idx="67">
                  <c:v>76.763644737852147</c:v>
                </c:pt>
                <c:pt idx="68">
                  <c:v>76.763644737852147</c:v>
                </c:pt>
                <c:pt idx="69">
                  <c:v>211.10002302909342</c:v>
                </c:pt>
                <c:pt idx="70">
                  <c:v>383.81822368926078</c:v>
                </c:pt>
                <c:pt idx="71">
                  <c:v>383.81822368926078</c:v>
                </c:pt>
                <c:pt idx="72">
                  <c:v>326.24549013587159</c:v>
                </c:pt>
                <c:pt idx="73">
                  <c:v>498.96369079603903</c:v>
                </c:pt>
                <c:pt idx="74">
                  <c:v>575.72733553389116</c:v>
                </c:pt>
                <c:pt idx="75">
                  <c:v>575.72733553389116</c:v>
                </c:pt>
                <c:pt idx="76">
                  <c:v>518.15460198050209</c:v>
                </c:pt>
                <c:pt idx="77">
                  <c:v>403.00913487372378</c:v>
                </c:pt>
                <c:pt idx="78">
                  <c:v>403.00913487372378</c:v>
                </c:pt>
                <c:pt idx="79">
                  <c:v>403.00913487372378</c:v>
                </c:pt>
                <c:pt idx="80">
                  <c:v>230.29093421355643</c:v>
                </c:pt>
                <c:pt idx="81">
                  <c:v>191.90911184463039</c:v>
                </c:pt>
                <c:pt idx="82">
                  <c:v>191.90911184463039</c:v>
                </c:pt>
                <c:pt idx="83">
                  <c:v>134.33637829124126</c:v>
                </c:pt>
                <c:pt idx="84">
                  <c:v>172.71820066016738</c:v>
                </c:pt>
                <c:pt idx="85">
                  <c:v>172.71820066016738</c:v>
                </c:pt>
                <c:pt idx="86">
                  <c:v>172.71820066016738</c:v>
                </c:pt>
                <c:pt idx="87">
                  <c:v>211.10002302909342</c:v>
                </c:pt>
                <c:pt idx="88">
                  <c:v>211.10002302909342</c:v>
                </c:pt>
                <c:pt idx="89">
                  <c:v>211.10002302909342</c:v>
                </c:pt>
                <c:pt idx="90">
                  <c:v>191.90911184463039</c:v>
                </c:pt>
                <c:pt idx="91">
                  <c:v>172.71820066016738</c:v>
                </c:pt>
                <c:pt idx="92">
                  <c:v>172.71820066016738</c:v>
                </c:pt>
                <c:pt idx="93">
                  <c:v>172.71820066016738</c:v>
                </c:pt>
                <c:pt idx="94">
                  <c:v>172.71820066016738</c:v>
                </c:pt>
                <c:pt idx="95">
                  <c:v>115.14546710677821</c:v>
                </c:pt>
                <c:pt idx="96">
                  <c:v>115.14546710677821</c:v>
                </c:pt>
                <c:pt idx="97">
                  <c:v>115.14546710677821</c:v>
                </c:pt>
                <c:pt idx="98">
                  <c:v>38.381822368926073</c:v>
                </c:pt>
                <c:pt idx="99">
                  <c:v>38.381822368926073</c:v>
                </c:pt>
                <c:pt idx="100">
                  <c:v>38.381822368926073</c:v>
                </c:pt>
                <c:pt idx="101">
                  <c:v>19.190911184463037</c:v>
                </c:pt>
                <c:pt idx="102">
                  <c:v>38.381822368926073</c:v>
                </c:pt>
                <c:pt idx="103">
                  <c:v>38.381822368926073</c:v>
                </c:pt>
                <c:pt idx="104">
                  <c:v>38.381822368926073</c:v>
                </c:pt>
                <c:pt idx="105">
                  <c:v>38.381822368926073</c:v>
                </c:pt>
                <c:pt idx="106">
                  <c:v>38.381822368926073</c:v>
                </c:pt>
                <c:pt idx="107">
                  <c:v>38.381822368926073</c:v>
                </c:pt>
                <c:pt idx="108">
                  <c:v>19.190911184463037</c:v>
                </c:pt>
                <c:pt idx="109">
                  <c:v>0</c:v>
                </c:pt>
                <c:pt idx="110">
                  <c:v>0</c:v>
                </c:pt>
                <c:pt idx="111">
                  <c:v>19.190911184463037</c:v>
                </c:pt>
                <c:pt idx="112">
                  <c:v>38.381822368926073</c:v>
                </c:pt>
                <c:pt idx="113">
                  <c:v>38.381822368926073</c:v>
                </c:pt>
                <c:pt idx="114">
                  <c:v>38.381822368926073</c:v>
                </c:pt>
                <c:pt idx="115">
                  <c:v>38.381822368926073</c:v>
                </c:pt>
                <c:pt idx="116">
                  <c:v>38.381822368926073</c:v>
                </c:pt>
                <c:pt idx="117">
                  <c:v>38.381822368926073</c:v>
                </c:pt>
                <c:pt idx="118">
                  <c:v>19.190911184463037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57.572733553389106</c:v>
                </c:pt>
                <c:pt idx="133">
                  <c:v>57.572733553389106</c:v>
                </c:pt>
                <c:pt idx="134">
                  <c:v>57.572733553389106</c:v>
                </c:pt>
                <c:pt idx="135">
                  <c:v>134.33637829124126</c:v>
                </c:pt>
                <c:pt idx="136">
                  <c:v>134.33637829124126</c:v>
                </c:pt>
                <c:pt idx="137">
                  <c:v>134.33637829124126</c:v>
                </c:pt>
                <c:pt idx="138">
                  <c:v>172.71820066016738</c:v>
                </c:pt>
                <c:pt idx="139">
                  <c:v>115.14546710677821</c:v>
                </c:pt>
                <c:pt idx="140">
                  <c:v>172.71820066016738</c:v>
                </c:pt>
                <c:pt idx="141">
                  <c:v>172.71820066016738</c:v>
                </c:pt>
                <c:pt idx="142">
                  <c:v>115.14546710677821</c:v>
                </c:pt>
                <c:pt idx="143">
                  <c:v>172.71820066016738</c:v>
                </c:pt>
                <c:pt idx="144">
                  <c:v>172.71820066016738</c:v>
                </c:pt>
                <c:pt idx="145">
                  <c:v>134.33637829124126</c:v>
                </c:pt>
                <c:pt idx="146">
                  <c:v>134.33637829124126</c:v>
                </c:pt>
                <c:pt idx="147">
                  <c:v>95.954555922315194</c:v>
                </c:pt>
                <c:pt idx="148">
                  <c:v>95.954555922315194</c:v>
                </c:pt>
                <c:pt idx="149">
                  <c:v>76.763644737852147</c:v>
                </c:pt>
                <c:pt idx="150">
                  <c:v>19.190911184463037</c:v>
                </c:pt>
                <c:pt idx="151">
                  <c:v>38.381822368926073</c:v>
                </c:pt>
                <c:pt idx="152">
                  <c:v>38.381822368926073</c:v>
                </c:pt>
                <c:pt idx="153">
                  <c:v>57.572733553389106</c:v>
                </c:pt>
                <c:pt idx="154">
                  <c:v>57.572733553389106</c:v>
                </c:pt>
                <c:pt idx="155">
                  <c:v>57.572733553389106</c:v>
                </c:pt>
                <c:pt idx="156">
                  <c:v>57.572733553389106</c:v>
                </c:pt>
                <c:pt idx="157">
                  <c:v>76.763644737852147</c:v>
                </c:pt>
                <c:pt idx="158">
                  <c:v>76.763644737852147</c:v>
                </c:pt>
                <c:pt idx="159">
                  <c:v>76.763644737852147</c:v>
                </c:pt>
                <c:pt idx="160">
                  <c:v>57.572733553389106</c:v>
                </c:pt>
                <c:pt idx="161">
                  <c:v>38.381822368926073</c:v>
                </c:pt>
                <c:pt idx="162">
                  <c:v>38.381822368926073</c:v>
                </c:pt>
                <c:pt idx="163">
                  <c:v>38.381822368926073</c:v>
                </c:pt>
                <c:pt idx="164">
                  <c:v>19.190911184463037</c:v>
                </c:pt>
                <c:pt idx="165">
                  <c:v>19.190911184463037</c:v>
                </c:pt>
                <c:pt idx="166">
                  <c:v>38.381822368926073</c:v>
                </c:pt>
                <c:pt idx="167">
                  <c:v>57.572733553389106</c:v>
                </c:pt>
                <c:pt idx="168">
                  <c:v>57.572733553389106</c:v>
                </c:pt>
                <c:pt idx="169">
                  <c:v>57.572733553389106</c:v>
                </c:pt>
                <c:pt idx="170">
                  <c:v>57.572733553389106</c:v>
                </c:pt>
                <c:pt idx="171">
                  <c:v>95.954555922315194</c:v>
                </c:pt>
                <c:pt idx="172">
                  <c:v>76.763644737852147</c:v>
                </c:pt>
                <c:pt idx="173">
                  <c:v>57.572733553389106</c:v>
                </c:pt>
                <c:pt idx="174">
                  <c:v>38.381822368926073</c:v>
                </c:pt>
                <c:pt idx="175">
                  <c:v>38.381822368926073</c:v>
                </c:pt>
                <c:pt idx="176">
                  <c:v>38.381822368926073</c:v>
                </c:pt>
                <c:pt idx="177">
                  <c:v>57.572733553389106</c:v>
                </c:pt>
                <c:pt idx="178">
                  <c:v>38.381822368926073</c:v>
                </c:pt>
                <c:pt idx="179">
                  <c:v>38.381822368926073</c:v>
                </c:pt>
                <c:pt idx="180">
                  <c:v>38.381822368926073</c:v>
                </c:pt>
                <c:pt idx="181">
                  <c:v>38.381822368926073</c:v>
                </c:pt>
                <c:pt idx="182">
                  <c:v>38.381822368926073</c:v>
                </c:pt>
                <c:pt idx="183">
                  <c:v>38.381822368926073</c:v>
                </c:pt>
                <c:pt idx="184">
                  <c:v>19.190911184463037</c:v>
                </c:pt>
                <c:pt idx="185">
                  <c:v>19.190911184463037</c:v>
                </c:pt>
                <c:pt idx="186">
                  <c:v>19.190911184463037</c:v>
                </c:pt>
                <c:pt idx="187">
                  <c:v>19.190911184463037</c:v>
                </c:pt>
                <c:pt idx="188">
                  <c:v>19.190911184463037</c:v>
                </c:pt>
                <c:pt idx="189">
                  <c:v>19.190911184463037</c:v>
                </c:pt>
                <c:pt idx="190">
                  <c:v>19.190911184463037</c:v>
                </c:pt>
                <c:pt idx="191">
                  <c:v>19.190911184463037</c:v>
                </c:pt>
                <c:pt idx="192">
                  <c:v>0</c:v>
                </c:pt>
                <c:pt idx="193">
                  <c:v>0</c:v>
                </c:pt>
                <c:pt idx="194">
                  <c:v>19.190911184463037</c:v>
                </c:pt>
                <c:pt idx="195">
                  <c:v>76.763644737852147</c:v>
                </c:pt>
                <c:pt idx="196">
                  <c:v>76.763644737852147</c:v>
                </c:pt>
                <c:pt idx="197">
                  <c:v>76.763644737852147</c:v>
                </c:pt>
                <c:pt idx="198">
                  <c:v>76.763644737852147</c:v>
                </c:pt>
                <c:pt idx="199">
                  <c:v>76.763644737852147</c:v>
                </c:pt>
                <c:pt idx="200">
                  <c:v>95.954555922315194</c:v>
                </c:pt>
                <c:pt idx="201">
                  <c:v>95.954555922315194</c:v>
                </c:pt>
                <c:pt idx="202">
                  <c:v>38.381822368926073</c:v>
                </c:pt>
                <c:pt idx="203">
                  <c:v>38.381822368926073</c:v>
                </c:pt>
                <c:pt idx="204">
                  <c:v>38.381822368926073</c:v>
                </c:pt>
                <c:pt idx="205">
                  <c:v>38.381822368926073</c:v>
                </c:pt>
                <c:pt idx="206">
                  <c:v>76.763644737852147</c:v>
                </c:pt>
                <c:pt idx="207">
                  <c:v>57.572733553389106</c:v>
                </c:pt>
                <c:pt idx="208">
                  <c:v>38.381822368926073</c:v>
                </c:pt>
                <c:pt idx="209">
                  <c:v>38.381822368926073</c:v>
                </c:pt>
                <c:pt idx="210">
                  <c:v>38.381822368926073</c:v>
                </c:pt>
                <c:pt idx="211">
                  <c:v>38.381822368926073</c:v>
                </c:pt>
                <c:pt idx="212">
                  <c:v>38.381822368926073</c:v>
                </c:pt>
                <c:pt idx="213">
                  <c:v>19.190911184463037</c:v>
                </c:pt>
                <c:pt idx="214">
                  <c:v>57.572733553389106</c:v>
                </c:pt>
                <c:pt idx="215">
                  <c:v>57.572733553389106</c:v>
                </c:pt>
                <c:pt idx="216">
                  <c:v>57.572733553389106</c:v>
                </c:pt>
                <c:pt idx="217">
                  <c:v>57.572733553389106</c:v>
                </c:pt>
                <c:pt idx="218">
                  <c:v>57.572733553389106</c:v>
                </c:pt>
                <c:pt idx="219">
                  <c:v>57.572733553389106</c:v>
                </c:pt>
                <c:pt idx="220">
                  <c:v>57.572733553389106</c:v>
                </c:pt>
                <c:pt idx="221">
                  <c:v>19.190911184463037</c:v>
                </c:pt>
                <c:pt idx="222">
                  <c:v>19.190911184463037</c:v>
                </c:pt>
                <c:pt idx="223">
                  <c:v>19.190911184463037</c:v>
                </c:pt>
                <c:pt idx="224">
                  <c:v>19.190911184463037</c:v>
                </c:pt>
                <c:pt idx="225">
                  <c:v>19.190911184463037</c:v>
                </c:pt>
                <c:pt idx="226">
                  <c:v>19.190911184463037</c:v>
                </c:pt>
                <c:pt idx="227">
                  <c:v>19.190911184463037</c:v>
                </c:pt>
                <c:pt idx="228">
                  <c:v>19.190911184463037</c:v>
                </c:pt>
                <c:pt idx="229">
                  <c:v>19.190911184463037</c:v>
                </c:pt>
                <c:pt idx="230">
                  <c:v>19.190911184463037</c:v>
                </c:pt>
                <c:pt idx="231">
                  <c:v>19.190911184463037</c:v>
                </c:pt>
                <c:pt idx="232">
                  <c:v>19.190911184463037</c:v>
                </c:pt>
                <c:pt idx="233">
                  <c:v>19.190911184463037</c:v>
                </c:pt>
                <c:pt idx="234">
                  <c:v>0</c:v>
                </c:pt>
                <c:pt idx="235">
                  <c:v>0</c:v>
                </c:pt>
                <c:pt idx="236">
                  <c:v>38.381822368926073</c:v>
                </c:pt>
                <c:pt idx="237">
                  <c:v>38.381822368926073</c:v>
                </c:pt>
                <c:pt idx="238">
                  <c:v>38.381822368926073</c:v>
                </c:pt>
                <c:pt idx="239">
                  <c:v>38.381822368926073</c:v>
                </c:pt>
                <c:pt idx="240">
                  <c:v>38.381822368926073</c:v>
                </c:pt>
                <c:pt idx="241">
                  <c:v>38.381822368926073</c:v>
                </c:pt>
                <c:pt idx="242">
                  <c:v>38.381822368926073</c:v>
                </c:pt>
                <c:pt idx="243">
                  <c:v>0</c:v>
                </c:pt>
                <c:pt idx="244">
                  <c:v>0</c:v>
                </c:pt>
                <c:pt idx="245">
                  <c:v>19.190911184463037</c:v>
                </c:pt>
                <c:pt idx="246">
                  <c:v>19.190911184463037</c:v>
                </c:pt>
                <c:pt idx="247">
                  <c:v>19.190911184463037</c:v>
                </c:pt>
                <c:pt idx="248">
                  <c:v>38.381822368926073</c:v>
                </c:pt>
                <c:pt idx="249">
                  <c:v>38.381822368926073</c:v>
                </c:pt>
                <c:pt idx="250">
                  <c:v>38.381822368926073</c:v>
                </c:pt>
                <c:pt idx="251">
                  <c:v>38.381822368926073</c:v>
                </c:pt>
                <c:pt idx="252">
                  <c:v>19.190911184463037</c:v>
                </c:pt>
                <c:pt idx="253">
                  <c:v>19.190911184463037</c:v>
                </c:pt>
                <c:pt idx="254">
                  <c:v>19.190911184463037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3-F641-838D-DEFFD3764063}"/>
            </c:ext>
          </c:extLst>
        </c:ser>
        <c:ser>
          <c:idx val="1"/>
          <c:order val="1"/>
          <c:tx>
            <c:v>New London County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Conn!$A$33:$A$306</c:f>
              <c:numCache>
                <c:formatCode>m/d/yy</c:formatCode>
                <c:ptCount val="274"/>
                <c:pt idx="0">
                  <c:v>44066</c:v>
                </c:pt>
                <c:pt idx="1">
                  <c:v>44067</c:v>
                </c:pt>
                <c:pt idx="2">
                  <c:v>44068</c:v>
                </c:pt>
                <c:pt idx="3">
                  <c:v>44069</c:v>
                </c:pt>
                <c:pt idx="4">
                  <c:v>44070</c:v>
                </c:pt>
                <c:pt idx="5">
                  <c:v>44071</c:v>
                </c:pt>
                <c:pt idx="6">
                  <c:v>44072</c:v>
                </c:pt>
                <c:pt idx="7">
                  <c:v>44073</c:v>
                </c:pt>
                <c:pt idx="8">
                  <c:v>44074</c:v>
                </c:pt>
                <c:pt idx="9">
                  <c:v>44075</c:v>
                </c:pt>
                <c:pt idx="10">
                  <c:v>44076</c:v>
                </c:pt>
                <c:pt idx="11">
                  <c:v>44077</c:v>
                </c:pt>
                <c:pt idx="12">
                  <c:v>44078</c:v>
                </c:pt>
                <c:pt idx="13">
                  <c:v>44079</c:v>
                </c:pt>
                <c:pt idx="14">
                  <c:v>44080</c:v>
                </c:pt>
                <c:pt idx="15">
                  <c:v>44081</c:v>
                </c:pt>
                <c:pt idx="16">
                  <c:v>44082</c:v>
                </c:pt>
                <c:pt idx="17">
                  <c:v>44083</c:v>
                </c:pt>
                <c:pt idx="18">
                  <c:v>44084</c:v>
                </c:pt>
                <c:pt idx="19">
                  <c:v>44085</c:v>
                </c:pt>
                <c:pt idx="20">
                  <c:v>44086</c:v>
                </c:pt>
                <c:pt idx="21">
                  <c:v>44087</c:v>
                </c:pt>
                <c:pt idx="22">
                  <c:v>44088</c:v>
                </c:pt>
                <c:pt idx="23">
                  <c:v>44089</c:v>
                </c:pt>
                <c:pt idx="24">
                  <c:v>44090</c:v>
                </c:pt>
                <c:pt idx="25">
                  <c:v>44091</c:v>
                </c:pt>
                <c:pt idx="26">
                  <c:v>44092</c:v>
                </c:pt>
                <c:pt idx="27">
                  <c:v>44093</c:v>
                </c:pt>
                <c:pt idx="28">
                  <c:v>44094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44100</c:v>
                </c:pt>
                <c:pt idx="35">
                  <c:v>44101</c:v>
                </c:pt>
                <c:pt idx="36">
                  <c:v>44102</c:v>
                </c:pt>
                <c:pt idx="37">
                  <c:v>44103</c:v>
                </c:pt>
                <c:pt idx="38">
                  <c:v>44104</c:v>
                </c:pt>
                <c:pt idx="39">
                  <c:v>44105</c:v>
                </c:pt>
                <c:pt idx="40">
                  <c:v>44106</c:v>
                </c:pt>
                <c:pt idx="41">
                  <c:v>44107</c:v>
                </c:pt>
                <c:pt idx="42">
                  <c:v>44108</c:v>
                </c:pt>
                <c:pt idx="43">
                  <c:v>44109</c:v>
                </c:pt>
                <c:pt idx="44">
                  <c:v>44110</c:v>
                </c:pt>
                <c:pt idx="45">
                  <c:v>44111</c:v>
                </c:pt>
                <c:pt idx="46">
                  <c:v>44112</c:v>
                </c:pt>
                <c:pt idx="47">
                  <c:v>44113</c:v>
                </c:pt>
                <c:pt idx="48">
                  <c:v>44114</c:v>
                </c:pt>
                <c:pt idx="49">
                  <c:v>44115</c:v>
                </c:pt>
                <c:pt idx="50">
                  <c:v>44116</c:v>
                </c:pt>
                <c:pt idx="51">
                  <c:v>44117</c:v>
                </c:pt>
                <c:pt idx="52">
                  <c:v>44118</c:v>
                </c:pt>
                <c:pt idx="53">
                  <c:v>44119</c:v>
                </c:pt>
                <c:pt idx="54">
                  <c:v>44120</c:v>
                </c:pt>
                <c:pt idx="55">
                  <c:v>44121</c:v>
                </c:pt>
                <c:pt idx="56">
                  <c:v>44122</c:v>
                </c:pt>
                <c:pt idx="57">
                  <c:v>44123</c:v>
                </c:pt>
                <c:pt idx="58">
                  <c:v>44124</c:v>
                </c:pt>
                <c:pt idx="59">
                  <c:v>44125</c:v>
                </c:pt>
                <c:pt idx="60">
                  <c:v>44126</c:v>
                </c:pt>
                <c:pt idx="61">
                  <c:v>44127</c:v>
                </c:pt>
                <c:pt idx="62">
                  <c:v>44128</c:v>
                </c:pt>
                <c:pt idx="63">
                  <c:v>44129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44135</c:v>
                </c:pt>
                <c:pt idx="70">
                  <c:v>44136</c:v>
                </c:pt>
                <c:pt idx="71">
                  <c:v>44137</c:v>
                </c:pt>
                <c:pt idx="72">
                  <c:v>44138</c:v>
                </c:pt>
                <c:pt idx="73">
                  <c:v>44139</c:v>
                </c:pt>
                <c:pt idx="74">
                  <c:v>44140</c:v>
                </c:pt>
                <c:pt idx="75">
                  <c:v>44141</c:v>
                </c:pt>
                <c:pt idx="76">
                  <c:v>44142</c:v>
                </c:pt>
                <c:pt idx="77">
                  <c:v>44143</c:v>
                </c:pt>
                <c:pt idx="78">
                  <c:v>44144</c:v>
                </c:pt>
                <c:pt idx="79">
                  <c:v>44145</c:v>
                </c:pt>
                <c:pt idx="80">
                  <c:v>44146</c:v>
                </c:pt>
                <c:pt idx="81">
                  <c:v>44147</c:v>
                </c:pt>
                <c:pt idx="82">
                  <c:v>44148</c:v>
                </c:pt>
                <c:pt idx="83">
                  <c:v>44149</c:v>
                </c:pt>
                <c:pt idx="84">
                  <c:v>44150</c:v>
                </c:pt>
                <c:pt idx="85">
                  <c:v>44151</c:v>
                </c:pt>
                <c:pt idx="86">
                  <c:v>44152</c:v>
                </c:pt>
                <c:pt idx="87">
                  <c:v>44153</c:v>
                </c:pt>
                <c:pt idx="88">
                  <c:v>44154</c:v>
                </c:pt>
                <c:pt idx="89">
                  <c:v>44155</c:v>
                </c:pt>
                <c:pt idx="90">
                  <c:v>44156</c:v>
                </c:pt>
                <c:pt idx="91">
                  <c:v>44157</c:v>
                </c:pt>
                <c:pt idx="92">
                  <c:v>44158</c:v>
                </c:pt>
                <c:pt idx="93">
                  <c:v>44159</c:v>
                </c:pt>
                <c:pt idx="94">
                  <c:v>44160</c:v>
                </c:pt>
                <c:pt idx="95">
                  <c:v>44161</c:v>
                </c:pt>
                <c:pt idx="96">
                  <c:v>44162</c:v>
                </c:pt>
                <c:pt idx="97">
                  <c:v>44163</c:v>
                </c:pt>
                <c:pt idx="98">
                  <c:v>44164</c:v>
                </c:pt>
                <c:pt idx="99">
                  <c:v>44165</c:v>
                </c:pt>
                <c:pt idx="100">
                  <c:v>44166</c:v>
                </c:pt>
                <c:pt idx="101">
                  <c:v>44167</c:v>
                </c:pt>
                <c:pt idx="102">
                  <c:v>44168</c:v>
                </c:pt>
                <c:pt idx="103">
                  <c:v>44169</c:v>
                </c:pt>
                <c:pt idx="104">
                  <c:v>44170</c:v>
                </c:pt>
                <c:pt idx="105">
                  <c:v>44171</c:v>
                </c:pt>
                <c:pt idx="106">
                  <c:v>44172</c:v>
                </c:pt>
                <c:pt idx="107">
                  <c:v>44173</c:v>
                </c:pt>
                <c:pt idx="108">
                  <c:v>44174</c:v>
                </c:pt>
                <c:pt idx="109">
                  <c:v>44175</c:v>
                </c:pt>
                <c:pt idx="110">
                  <c:v>44176</c:v>
                </c:pt>
                <c:pt idx="111">
                  <c:v>44177</c:v>
                </c:pt>
                <c:pt idx="112">
                  <c:v>44178</c:v>
                </c:pt>
                <c:pt idx="113">
                  <c:v>44179</c:v>
                </c:pt>
                <c:pt idx="114">
                  <c:v>44180</c:v>
                </c:pt>
                <c:pt idx="115">
                  <c:v>44181</c:v>
                </c:pt>
                <c:pt idx="116">
                  <c:v>44182</c:v>
                </c:pt>
                <c:pt idx="117">
                  <c:v>44183</c:v>
                </c:pt>
                <c:pt idx="118">
                  <c:v>44184</c:v>
                </c:pt>
                <c:pt idx="119">
                  <c:v>44185</c:v>
                </c:pt>
                <c:pt idx="120">
                  <c:v>44186</c:v>
                </c:pt>
                <c:pt idx="121">
                  <c:v>44187</c:v>
                </c:pt>
                <c:pt idx="122">
                  <c:v>44188</c:v>
                </c:pt>
                <c:pt idx="123">
                  <c:v>44189</c:v>
                </c:pt>
                <c:pt idx="124">
                  <c:v>44190</c:v>
                </c:pt>
                <c:pt idx="125">
                  <c:v>44191</c:v>
                </c:pt>
                <c:pt idx="126">
                  <c:v>44192</c:v>
                </c:pt>
                <c:pt idx="127">
                  <c:v>44193</c:v>
                </c:pt>
                <c:pt idx="128">
                  <c:v>44194</c:v>
                </c:pt>
                <c:pt idx="129">
                  <c:v>44195</c:v>
                </c:pt>
                <c:pt idx="130">
                  <c:v>44196</c:v>
                </c:pt>
                <c:pt idx="131">
                  <c:v>44197</c:v>
                </c:pt>
                <c:pt idx="132">
                  <c:v>44198</c:v>
                </c:pt>
                <c:pt idx="133">
                  <c:v>44199</c:v>
                </c:pt>
                <c:pt idx="134">
                  <c:v>44200</c:v>
                </c:pt>
                <c:pt idx="135">
                  <c:v>44201</c:v>
                </c:pt>
                <c:pt idx="136">
                  <c:v>44202</c:v>
                </c:pt>
                <c:pt idx="137">
                  <c:v>44203</c:v>
                </c:pt>
                <c:pt idx="138">
                  <c:v>44204</c:v>
                </c:pt>
                <c:pt idx="139">
                  <c:v>44205</c:v>
                </c:pt>
                <c:pt idx="140">
                  <c:v>44206</c:v>
                </c:pt>
                <c:pt idx="141">
                  <c:v>44207</c:v>
                </c:pt>
                <c:pt idx="142">
                  <c:v>44208</c:v>
                </c:pt>
                <c:pt idx="143">
                  <c:v>44209</c:v>
                </c:pt>
                <c:pt idx="144">
                  <c:v>44210</c:v>
                </c:pt>
                <c:pt idx="145">
                  <c:v>44211</c:v>
                </c:pt>
                <c:pt idx="146">
                  <c:v>44212</c:v>
                </c:pt>
                <c:pt idx="147">
                  <c:v>44213</c:v>
                </c:pt>
                <c:pt idx="148">
                  <c:v>44214</c:v>
                </c:pt>
                <c:pt idx="149">
                  <c:v>44215</c:v>
                </c:pt>
                <c:pt idx="150">
                  <c:v>44216</c:v>
                </c:pt>
                <c:pt idx="151">
                  <c:v>44217</c:v>
                </c:pt>
                <c:pt idx="152">
                  <c:v>44218</c:v>
                </c:pt>
                <c:pt idx="153">
                  <c:v>44219</c:v>
                </c:pt>
                <c:pt idx="154">
                  <c:v>44220</c:v>
                </c:pt>
                <c:pt idx="155">
                  <c:v>44221</c:v>
                </c:pt>
                <c:pt idx="156">
                  <c:v>44222</c:v>
                </c:pt>
                <c:pt idx="157">
                  <c:v>44223</c:v>
                </c:pt>
                <c:pt idx="158">
                  <c:v>44224</c:v>
                </c:pt>
                <c:pt idx="159">
                  <c:v>44225</c:v>
                </c:pt>
                <c:pt idx="160">
                  <c:v>44226</c:v>
                </c:pt>
                <c:pt idx="161">
                  <c:v>44227</c:v>
                </c:pt>
                <c:pt idx="162">
                  <c:v>44228</c:v>
                </c:pt>
                <c:pt idx="163">
                  <c:v>44229</c:v>
                </c:pt>
                <c:pt idx="164">
                  <c:v>44230</c:v>
                </c:pt>
                <c:pt idx="165">
                  <c:v>44231</c:v>
                </c:pt>
                <c:pt idx="166">
                  <c:v>44232</c:v>
                </c:pt>
                <c:pt idx="167">
                  <c:v>44233</c:v>
                </c:pt>
                <c:pt idx="168">
                  <c:v>44234</c:v>
                </c:pt>
                <c:pt idx="169">
                  <c:v>44235</c:v>
                </c:pt>
                <c:pt idx="170">
                  <c:v>44236</c:v>
                </c:pt>
                <c:pt idx="171">
                  <c:v>44237</c:v>
                </c:pt>
                <c:pt idx="172">
                  <c:v>44238</c:v>
                </c:pt>
                <c:pt idx="173">
                  <c:v>44239</c:v>
                </c:pt>
                <c:pt idx="174">
                  <c:v>44240</c:v>
                </c:pt>
                <c:pt idx="175">
                  <c:v>44241</c:v>
                </c:pt>
                <c:pt idx="176">
                  <c:v>44242</c:v>
                </c:pt>
                <c:pt idx="177">
                  <c:v>44243</c:v>
                </c:pt>
                <c:pt idx="178">
                  <c:v>44244</c:v>
                </c:pt>
                <c:pt idx="179">
                  <c:v>44245</c:v>
                </c:pt>
                <c:pt idx="180">
                  <c:v>44246</c:v>
                </c:pt>
                <c:pt idx="181">
                  <c:v>44247</c:v>
                </c:pt>
                <c:pt idx="182">
                  <c:v>44248</c:v>
                </c:pt>
                <c:pt idx="183">
                  <c:v>44249</c:v>
                </c:pt>
                <c:pt idx="184">
                  <c:v>44250</c:v>
                </c:pt>
                <c:pt idx="185">
                  <c:v>44251</c:v>
                </c:pt>
                <c:pt idx="186">
                  <c:v>44252</c:v>
                </c:pt>
                <c:pt idx="187">
                  <c:v>44253</c:v>
                </c:pt>
                <c:pt idx="188">
                  <c:v>44254</c:v>
                </c:pt>
                <c:pt idx="189">
                  <c:v>44255</c:v>
                </c:pt>
                <c:pt idx="190">
                  <c:v>44256</c:v>
                </c:pt>
                <c:pt idx="191">
                  <c:v>44257</c:v>
                </c:pt>
                <c:pt idx="192">
                  <c:v>44258</c:v>
                </c:pt>
                <c:pt idx="193">
                  <c:v>44259</c:v>
                </c:pt>
                <c:pt idx="194">
                  <c:v>44260</c:v>
                </c:pt>
                <c:pt idx="195">
                  <c:v>44261</c:v>
                </c:pt>
                <c:pt idx="196">
                  <c:v>44262</c:v>
                </c:pt>
                <c:pt idx="197">
                  <c:v>44263</c:v>
                </c:pt>
                <c:pt idx="198">
                  <c:v>44264</c:v>
                </c:pt>
                <c:pt idx="199">
                  <c:v>44265</c:v>
                </c:pt>
                <c:pt idx="200">
                  <c:v>44266</c:v>
                </c:pt>
                <c:pt idx="201">
                  <c:v>44267</c:v>
                </c:pt>
                <c:pt idx="202">
                  <c:v>44268</c:v>
                </c:pt>
                <c:pt idx="203">
                  <c:v>44269</c:v>
                </c:pt>
                <c:pt idx="204">
                  <c:v>44270</c:v>
                </c:pt>
                <c:pt idx="205">
                  <c:v>44271</c:v>
                </c:pt>
                <c:pt idx="206">
                  <c:v>44272</c:v>
                </c:pt>
                <c:pt idx="207">
                  <c:v>44273</c:v>
                </c:pt>
                <c:pt idx="208">
                  <c:v>44274</c:v>
                </c:pt>
                <c:pt idx="209">
                  <c:v>44275</c:v>
                </c:pt>
                <c:pt idx="210">
                  <c:v>44276</c:v>
                </c:pt>
                <c:pt idx="211">
                  <c:v>44277</c:v>
                </c:pt>
                <c:pt idx="212">
                  <c:v>44278</c:v>
                </c:pt>
                <c:pt idx="213">
                  <c:v>44279</c:v>
                </c:pt>
                <c:pt idx="214">
                  <c:v>44280</c:v>
                </c:pt>
                <c:pt idx="215">
                  <c:v>44281</c:v>
                </c:pt>
                <c:pt idx="216">
                  <c:v>44282</c:v>
                </c:pt>
                <c:pt idx="217">
                  <c:v>44283</c:v>
                </c:pt>
                <c:pt idx="218">
                  <c:v>44284</c:v>
                </c:pt>
                <c:pt idx="219">
                  <c:v>44285</c:v>
                </c:pt>
                <c:pt idx="220">
                  <c:v>44286</c:v>
                </c:pt>
                <c:pt idx="221">
                  <c:v>44287</c:v>
                </c:pt>
                <c:pt idx="222">
                  <c:v>44288</c:v>
                </c:pt>
                <c:pt idx="223">
                  <c:v>44289</c:v>
                </c:pt>
                <c:pt idx="224">
                  <c:v>44290</c:v>
                </c:pt>
                <c:pt idx="225">
                  <c:v>44291</c:v>
                </c:pt>
                <c:pt idx="226">
                  <c:v>44292</c:v>
                </c:pt>
                <c:pt idx="227">
                  <c:v>44293</c:v>
                </c:pt>
                <c:pt idx="228">
                  <c:v>44294</c:v>
                </c:pt>
                <c:pt idx="229">
                  <c:v>44295</c:v>
                </c:pt>
                <c:pt idx="230">
                  <c:v>44296</c:v>
                </c:pt>
                <c:pt idx="231">
                  <c:v>44297</c:v>
                </c:pt>
                <c:pt idx="232">
                  <c:v>44298</c:v>
                </c:pt>
                <c:pt idx="233">
                  <c:v>44299</c:v>
                </c:pt>
                <c:pt idx="234">
                  <c:v>44300</c:v>
                </c:pt>
                <c:pt idx="235">
                  <c:v>44301</c:v>
                </c:pt>
                <c:pt idx="236">
                  <c:v>44302</c:v>
                </c:pt>
                <c:pt idx="237">
                  <c:v>44303</c:v>
                </c:pt>
                <c:pt idx="238">
                  <c:v>44304</c:v>
                </c:pt>
                <c:pt idx="239">
                  <c:v>44305</c:v>
                </c:pt>
                <c:pt idx="240">
                  <c:v>44306</c:v>
                </c:pt>
                <c:pt idx="241">
                  <c:v>44307</c:v>
                </c:pt>
                <c:pt idx="242">
                  <c:v>44308</c:v>
                </c:pt>
                <c:pt idx="243">
                  <c:v>44309</c:v>
                </c:pt>
                <c:pt idx="244">
                  <c:v>44310</c:v>
                </c:pt>
                <c:pt idx="245">
                  <c:v>44311</c:v>
                </c:pt>
                <c:pt idx="246">
                  <c:v>44312</c:v>
                </c:pt>
                <c:pt idx="247">
                  <c:v>44313</c:v>
                </c:pt>
                <c:pt idx="248">
                  <c:v>44314</c:v>
                </c:pt>
                <c:pt idx="249">
                  <c:v>44315</c:v>
                </c:pt>
                <c:pt idx="250">
                  <c:v>44316</c:v>
                </c:pt>
                <c:pt idx="251">
                  <c:v>44317</c:v>
                </c:pt>
                <c:pt idx="252">
                  <c:v>44318</c:v>
                </c:pt>
                <c:pt idx="253">
                  <c:v>44319</c:v>
                </c:pt>
                <c:pt idx="254">
                  <c:v>44320</c:v>
                </c:pt>
                <c:pt idx="255">
                  <c:v>44321</c:v>
                </c:pt>
                <c:pt idx="256">
                  <c:v>44322</c:v>
                </c:pt>
                <c:pt idx="257">
                  <c:v>44323</c:v>
                </c:pt>
                <c:pt idx="258">
                  <c:v>44324</c:v>
                </c:pt>
                <c:pt idx="259">
                  <c:v>44325</c:v>
                </c:pt>
                <c:pt idx="260">
                  <c:v>44326</c:v>
                </c:pt>
                <c:pt idx="261">
                  <c:v>44327</c:v>
                </c:pt>
                <c:pt idx="262">
                  <c:v>44328</c:v>
                </c:pt>
                <c:pt idx="263">
                  <c:v>44329</c:v>
                </c:pt>
                <c:pt idx="264">
                  <c:v>44330</c:v>
                </c:pt>
                <c:pt idx="265">
                  <c:v>44331</c:v>
                </c:pt>
                <c:pt idx="266">
                  <c:v>44332</c:v>
                </c:pt>
                <c:pt idx="267">
                  <c:v>44333</c:v>
                </c:pt>
                <c:pt idx="268">
                  <c:v>44334</c:v>
                </c:pt>
                <c:pt idx="269">
                  <c:v>44335</c:v>
                </c:pt>
                <c:pt idx="270">
                  <c:v>44336</c:v>
                </c:pt>
                <c:pt idx="271">
                  <c:v>44337</c:v>
                </c:pt>
                <c:pt idx="272">
                  <c:v>44338</c:v>
                </c:pt>
                <c:pt idx="273">
                  <c:v>44339</c:v>
                </c:pt>
              </c:numCache>
            </c:numRef>
          </c:cat>
          <c:val>
            <c:numRef>
              <c:f>Conn!$Y$33:$Y$306</c:f>
              <c:numCache>
                <c:formatCode>General</c:formatCode>
                <c:ptCount val="274"/>
                <c:pt idx="0">
                  <c:v>3.7178571428571425</c:v>
                </c:pt>
                <c:pt idx="1">
                  <c:v>2.3892857142857142</c:v>
                </c:pt>
                <c:pt idx="2">
                  <c:v>3.0535714285714288</c:v>
                </c:pt>
                <c:pt idx="3">
                  <c:v>3.5857142857142854</c:v>
                </c:pt>
                <c:pt idx="4">
                  <c:v>3.0535714285714288</c:v>
                </c:pt>
                <c:pt idx="5">
                  <c:v>6.5071428571428571</c:v>
                </c:pt>
                <c:pt idx="6">
                  <c:v>6.5071428571428571</c:v>
                </c:pt>
                <c:pt idx="7">
                  <c:v>6.5071428571428571</c:v>
                </c:pt>
                <c:pt idx="8">
                  <c:v>7.9678571428571434</c:v>
                </c:pt>
                <c:pt idx="9">
                  <c:v>8.8964285714285722</c:v>
                </c:pt>
                <c:pt idx="10">
                  <c:v>8.5</c:v>
                </c:pt>
                <c:pt idx="11">
                  <c:v>9.5642857142857149</c:v>
                </c:pt>
                <c:pt idx="12">
                  <c:v>8.7678571428571423</c:v>
                </c:pt>
                <c:pt idx="13">
                  <c:v>8.7678571428571423</c:v>
                </c:pt>
                <c:pt idx="14">
                  <c:v>8.7678571428571423</c:v>
                </c:pt>
                <c:pt idx="15">
                  <c:v>5.7142857142857135</c:v>
                </c:pt>
                <c:pt idx="16">
                  <c:v>7.4392857142857141</c:v>
                </c:pt>
                <c:pt idx="17">
                  <c:v>7.8357142857142854</c:v>
                </c:pt>
                <c:pt idx="18">
                  <c:v>6.7714285714285714</c:v>
                </c:pt>
                <c:pt idx="19">
                  <c:v>4.1142857142857148</c:v>
                </c:pt>
                <c:pt idx="20">
                  <c:v>4.1142857142857148</c:v>
                </c:pt>
                <c:pt idx="21">
                  <c:v>4.1142857142857148</c:v>
                </c:pt>
                <c:pt idx="22">
                  <c:v>7.5678571428571431</c:v>
                </c:pt>
                <c:pt idx="23">
                  <c:v>5.1785714285714288</c:v>
                </c:pt>
                <c:pt idx="24">
                  <c:v>5.3107142857142851</c:v>
                </c:pt>
                <c:pt idx="25">
                  <c:v>7.4357142857142851</c:v>
                </c:pt>
                <c:pt idx="26">
                  <c:v>8.7642857142857142</c:v>
                </c:pt>
                <c:pt idx="27">
                  <c:v>8.7642857142857142</c:v>
                </c:pt>
                <c:pt idx="28">
                  <c:v>8.7642857142857142</c:v>
                </c:pt>
                <c:pt idx="29">
                  <c:v>12.882142857142858</c:v>
                </c:pt>
                <c:pt idx="30">
                  <c:v>13.282142857142855</c:v>
                </c:pt>
                <c:pt idx="31">
                  <c:v>15.142857142857142</c:v>
                </c:pt>
                <c:pt idx="32">
                  <c:v>16.603571428571428</c:v>
                </c:pt>
                <c:pt idx="33">
                  <c:v>16.735714285714284</c:v>
                </c:pt>
                <c:pt idx="34">
                  <c:v>16.735714285714284</c:v>
                </c:pt>
                <c:pt idx="35">
                  <c:v>16.735714285714284</c:v>
                </c:pt>
                <c:pt idx="36">
                  <c:v>24.571428571428569</c:v>
                </c:pt>
                <c:pt idx="37">
                  <c:v>28.157142857142855</c:v>
                </c:pt>
                <c:pt idx="38">
                  <c:v>33.203571428571429</c:v>
                </c:pt>
                <c:pt idx="39">
                  <c:v>34.132142857142853</c:v>
                </c:pt>
                <c:pt idx="40">
                  <c:v>48.214285714285708</c:v>
                </c:pt>
                <c:pt idx="41">
                  <c:v>48.214285714285708</c:v>
                </c:pt>
                <c:pt idx="42">
                  <c:v>48.214285714285708</c:v>
                </c:pt>
                <c:pt idx="43">
                  <c:v>51.8</c:v>
                </c:pt>
                <c:pt idx="44">
                  <c:v>55.650000000000006</c:v>
                </c:pt>
                <c:pt idx="45">
                  <c:v>49.539285714285711</c:v>
                </c:pt>
                <c:pt idx="46">
                  <c:v>56.846428571428561</c:v>
                </c:pt>
                <c:pt idx="47">
                  <c:v>48.346428571428575</c:v>
                </c:pt>
                <c:pt idx="48">
                  <c:v>48.346428571428575</c:v>
                </c:pt>
                <c:pt idx="49">
                  <c:v>48.346428571428575</c:v>
                </c:pt>
                <c:pt idx="50">
                  <c:v>64.81785714285715</c:v>
                </c:pt>
                <c:pt idx="51">
                  <c:v>65.349999999999994</c:v>
                </c:pt>
                <c:pt idx="52">
                  <c:v>65.350000000000009</c:v>
                </c:pt>
                <c:pt idx="53">
                  <c:v>54.324999999999989</c:v>
                </c:pt>
                <c:pt idx="54">
                  <c:v>68.135714285714286</c:v>
                </c:pt>
                <c:pt idx="55">
                  <c:v>68.135714285714286</c:v>
                </c:pt>
                <c:pt idx="56">
                  <c:v>68.135714285714286</c:v>
                </c:pt>
                <c:pt idx="57">
                  <c:v>52.728571428571421</c:v>
                </c:pt>
                <c:pt idx="58">
                  <c:v>49.939285714285703</c:v>
                </c:pt>
                <c:pt idx="59">
                  <c:v>54.589285714285715</c:v>
                </c:pt>
                <c:pt idx="60">
                  <c:v>61.3642857142857</c:v>
                </c:pt>
                <c:pt idx="61">
                  <c:v>49.542857142857159</c:v>
                </c:pt>
                <c:pt idx="62">
                  <c:v>49.542857142857159</c:v>
                </c:pt>
                <c:pt idx="63">
                  <c:v>49.542857142857159</c:v>
                </c:pt>
                <c:pt idx="64">
                  <c:v>56.582142857142863</c:v>
                </c:pt>
                <c:pt idx="65">
                  <c:v>54.989285714285714</c:v>
                </c:pt>
                <c:pt idx="66">
                  <c:v>51.271428571428572</c:v>
                </c:pt>
                <c:pt idx="67">
                  <c:v>50.342857142857149</c:v>
                </c:pt>
                <c:pt idx="68">
                  <c:v>46.092857142857142</c:v>
                </c:pt>
                <c:pt idx="69">
                  <c:v>46.092857142857142</c:v>
                </c:pt>
                <c:pt idx="70">
                  <c:v>46.092857142857142</c:v>
                </c:pt>
                <c:pt idx="71">
                  <c:v>39.185714285714283</c:v>
                </c:pt>
                <c:pt idx="72">
                  <c:v>45.957142857142863</c:v>
                </c:pt>
                <c:pt idx="73">
                  <c:v>46.885714285714286</c:v>
                </c:pt>
                <c:pt idx="74">
                  <c:v>49.939285714285717</c:v>
                </c:pt>
                <c:pt idx="75">
                  <c:v>55.385714285714293</c:v>
                </c:pt>
                <c:pt idx="76">
                  <c:v>55.385714285714293</c:v>
                </c:pt>
                <c:pt idx="77">
                  <c:v>55.385714285714293</c:v>
                </c:pt>
                <c:pt idx="78">
                  <c:v>49.274999999999991</c:v>
                </c:pt>
                <c:pt idx="79">
                  <c:v>47.285714285714285</c:v>
                </c:pt>
                <c:pt idx="80">
                  <c:v>54.06071428571429</c:v>
                </c:pt>
                <c:pt idx="81">
                  <c:v>50.075000000000003</c:v>
                </c:pt>
                <c:pt idx="82">
                  <c:v>59.507142857142853</c:v>
                </c:pt>
                <c:pt idx="83">
                  <c:v>59.507142857142853</c:v>
                </c:pt>
                <c:pt idx="84">
                  <c:v>59.507142857142853</c:v>
                </c:pt>
                <c:pt idx="85">
                  <c:v>77.039285714285711</c:v>
                </c:pt>
                <c:pt idx="86">
                  <c:v>75.842857142857142</c:v>
                </c:pt>
                <c:pt idx="87">
                  <c:v>84.610714285714295</c:v>
                </c:pt>
                <c:pt idx="88">
                  <c:v>98.028571428571439</c:v>
                </c:pt>
                <c:pt idx="89">
                  <c:v>90.853571428571428</c:v>
                </c:pt>
                <c:pt idx="90">
                  <c:v>90.853571428571428</c:v>
                </c:pt>
                <c:pt idx="91">
                  <c:v>90.853571428571428</c:v>
                </c:pt>
                <c:pt idx="92">
                  <c:v>91.121428571428567</c:v>
                </c:pt>
                <c:pt idx="93">
                  <c:v>90.324999999999989</c:v>
                </c:pt>
                <c:pt idx="94">
                  <c:v>82.221428571428575</c:v>
                </c:pt>
                <c:pt idx="95">
                  <c:v>63.092857142857149</c:v>
                </c:pt>
                <c:pt idx="96">
                  <c:v>68.407142857142858</c:v>
                </c:pt>
                <c:pt idx="97">
                  <c:v>68.407142857142858</c:v>
                </c:pt>
                <c:pt idx="98">
                  <c:v>68.407142857142858</c:v>
                </c:pt>
                <c:pt idx="99">
                  <c:v>60.967857142857149</c:v>
                </c:pt>
                <c:pt idx="100">
                  <c:v>66.414285714285711</c:v>
                </c:pt>
                <c:pt idx="101">
                  <c:v>68.935714285714283</c:v>
                </c:pt>
                <c:pt idx="102">
                  <c:v>109.71428571428574</c:v>
                </c:pt>
                <c:pt idx="103">
                  <c:v>103.73571428571429</c:v>
                </c:pt>
                <c:pt idx="104">
                  <c:v>103.73571428571429</c:v>
                </c:pt>
                <c:pt idx="105">
                  <c:v>103.73571428571429</c:v>
                </c:pt>
                <c:pt idx="106">
                  <c:v>134.55357142857142</c:v>
                </c:pt>
                <c:pt idx="107">
                  <c:v>139.46785714285713</c:v>
                </c:pt>
                <c:pt idx="108">
                  <c:v>144.11785714285716</c:v>
                </c:pt>
                <c:pt idx="109">
                  <c:v>123.26428571428573</c:v>
                </c:pt>
                <c:pt idx="110">
                  <c:v>137.61071428571429</c:v>
                </c:pt>
                <c:pt idx="111">
                  <c:v>137.61071428571429</c:v>
                </c:pt>
                <c:pt idx="112">
                  <c:v>137.61071428571429</c:v>
                </c:pt>
                <c:pt idx="113">
                  <c:v>152.48571428571429</c:v>
                </c:pt>
                <c:pt idx="114">
                  <c:v>152.08571428571429</c:v>
                </c:pt>
                <c:pt idx="115">
                  <c:v>162.97857142857143</c:v>
                </c:pt>
                <c:pt idx="116">
                  <c:v>163.50714285714287</c:v>
                </c:pt>
                <c:pt idx="117">
                  <c:v>166.82857142857142</c:v>
                </c:pt>
                <c:pt idx="118">
                  <c:v>166.82857142857142</c:v>
                </c:pt>
                <c:pt idx="119">
                  <c:v>166.82857142857142</c:v>
                </c:pt>
                <c:pt idx="120">
                  <c:v>138.53571428571428</c:v>
                </c:pt>
                <c:pt idx="121">
                  <c:v>133.62142857142857</c:v>
                </c:pt>
                <c:pt idx="122">
                  <c:v>120.47142857142858</c:v>
                </c:pt>
                <c:pt idx="123">
                  <c:v>123.39642857142857</c:v>
                </c:pt>
                <c:pt idx="124">
                  <c:v>93.642857142857139</c:v>
                </c:pt>
                <c:pt idx="125">
                  <c:v>93.642857142857139</c:v>
                </c:pt>
                <c:pt idx="126">
                  <c:v>93.642857142857139</c:v>
                </c:pt>
                <c:pt idx="127">
                  <c:v>138.13928571428573</c:v>
                </c:pt>
                <c:pt idx="128">
                  <c:v>133.75714285714287</c:v>
                </c:pt>
                <c:pt idx="129">
                  <c:v>134.28928571428571</c:v>
                </c:pt>
                <c:pt idx="130">
                  <c:v>129.23928571428573</c:v>
                </c:pt>
                <c:pt idx="131">
                  <c:v>129.23928571428573</c:v>
                </c:pt>
                <c:pt idx="132">
                  <c:v>177.45357142857142</c:v>
                </c:pt>
                <c:pt idx="133">
                  <c:v>177.45357142857142</c:v>
                </c:pt>
                <c:pt idx="134">
                  <c:v>152.08571428571429</c:v>
                </c:pt>
                <c:pt idx="135">
                  <c:v>167.36071428571427</c:v>
                </c:pt>
                <c:pt idx="136">
                  <c:v>185.02499999999998</c:v>
                </c:pt>
                <c:pt idx="137">
                  <c:v>205.35</c:v>
                </c:pt>
                <c:pt idx="138">
                  <c:v>241.21428571428569</c:v>
                </c:pt>
                <c:pt idx="139">
                  <c:v>193</c:v>
                </c:pt>
                <c:pt idx="140">
                  <c:v>193</c:v>
                </c:pt>
                <c:pt idx="141">
                  <c:v>228.46428571428572</c:v>
                </c:pt>
                <c:pt idx="142">
                  <c:v>249.18214285714288</c:v>
                </c:pt>
                <c:pt idx="143">
                  <c:v>267.91071428571428</c:v>
                </c:pt>
                <c:pt idx="144">
                  <c:v>243.8678571428571</c:v>
                </c:pt>
                <c:pt idx="145">
                  <c:v>230.18571428571425</c:v>
                </c:pt>
                <c:pt idx="146">
                  <c:v>230.18571428571425</c:v>
                </c:pt>
                <c:pt idx="147">
                  <c:v>230.18571428571425</c:v>
                </c:pt>
                <c:pt idx="148">
                  <c:v>229.12142857142857</c:v>
                </c:pt>
                <c:pt idx="149">
                  <c:v>211.72142857142856</c:v>
                </c:pt>
                <c:pt idx="150">
                  <c:v>187.01785714285711</c:v>
                </c:pt>
                <c:pt idx="151">
                  <c:v>196.97857142857143</c:v>
                </c:pt>
                <c:pt idx="152">
                  <c:v>201.49285714285719</c:v>
                </c:pt>
                <c:pt idx="153">
                  <c:v>201.49285714285719</c:v>
                </c:pt>
                <c:pt idx="154">
                  <c:v>201.49285714285719</c:v>
                </c:pt>
                <c:pt idx="155">
                  <c:v>173.8642857142857</c:v>
                </c:pt>
                <c:pt idx="156">
                  <c:v>164.03571428571428</c:v>
                </c:pt>
                <c:pt idx="157">
                  <c:v>162.04285714285714</c:v>
                </c:pt>
                <c:pt idx="158">
                  <c:v>154.20714285714286</c:v>
                </c:pt>
                <c:pt idx="159">
                  <c:v>141.9892857142857</c:v>
                </c:pt>
                <c:pt idx="160">
                  <c:v>141.9892857142857</c:v>
                </c:pt>
                <c:pt idx="161">
                  <c:v>141.9892857142857</c:v>
                </c:pt>
                <c:pt idx="162">
                  <c:v>123.925</c:v>
                </c:pt>
                <c:pt idx="163">
                  <c:v>134.28571428571428</c:v>
                </c:pt>
                <c:pt idx="164">
                  <c:v>113.56428571428572</c:v>
                </c:pt>
                <c:pt idx="165">
                  <c:v>108.25000000000001</c:v>
                </c:pt>
                <c:pt idx="166">
                  <c:v>110.77142857142859</c:v>
                </c:pt>
                <c:pt idx="167">
                  <c:v>110.77142857142859</c:v>
                </c:pt>
                <c:pt idx="168">
                  <c:v>110.77142857142859</c:v>
                </c:pt>
                <c:pt idx="169">
                  <c:v>109.04642857142858</c:v>
                </c:pt>
                <c:pt idx="170">
                  <c:v>89.653571428571425</c:v>
                </c:pt>
                <c:pt idx="171">
                  <c:v>92.574999999999989</c:v>
                </c:pt>
                <c:pt idx="172">
                  <c:v>92.046428571428578</c:v>
                </c:pt>
                <c:pt idx="173">
                  <c:v>84.875</c:v>
                </c:pt>
                <c:pt idx="174">
                  <c:v>84.875</c:v>
                </c:pt>
                <c:pt idx="175">
                  <c:v>84.875</c:v>
                </c:pt>
                <c:pt idx="176">
                  <c:v>66.278571428571425</c:v>
                </c:pt>
                <c:pt idx="177">
                  <c:v>65.482142857142861</c:v>
                </c:pt>
                <c:pt idx="178">
                  <c:v>60.967857142857142</c:v>
                </c:pt>
                <c:pt idx="179">
                  <c:v>52.464285714285708</c:v>
                </c:pt>
                <c:pt idx="180">
                  <c:v>54.324999999999989</c:v>
                </c:pt>
                <c:pt idx="181">
                  <c:v>54.324999999999989</c:v>
                </c:pt>
                <c:pt idx="182">
                  <c:v>54.324999999999989</c:v>
                </c:pt>
                <c:pt idx="183">
                  <c:v>45.692857142857136</c:v>
                </c:pt>
                <c:pt idx="184">
                  <c:v>54.992857142857133</c:v>
                </c:pt>
                <c:pt idx="185">
                  <c:v>66.814285714285703</c:v>
                </c:pt>
                <c:pt idx="186">
                  <c:v>72.924999999999997</c:v>
                </c:pt>
                <c:pt idx="187">
                  <c:v>64.821428571428584</c:v>
                </c:pt>
                <c:pt idx="188">
                  <c:v>64.821428571428584</c:v>
                </c:pt>
                <c:pt idx="189">
                  <c:v>64.821428571428584</c:v>
                </c:pt>
                <c:pt idx="190">
                  <c:v>68.671428571428564</c:v>
                </c:pt>
                <c:pt idx="191">
                  <c:v>55.121428571428559</c:v>
                </c:pt>
                <c:pt idx="192">
                  <c:v>42.235714285714288</c:v>
                </c:pt>
                <c:pt idx="193">
                  <c:v>39.714285714285715</c:v>
                </c:pt>
                <c:pt idx="194">
                  <c:v>42.771428571428565</c:v>
                </c:pt>
                <c:pt idx="195">
                  <c:v>42.771428571428565</c:v>
                </c:pt>
                <c:pt idx="196">
                  <c:v>42.771428571428565</c:v>
                </c:pt>
                <c:pt idx="197">
                  <c:v>34.539285714285718</c:v>
                </c:pt>
                <c:pt idx="198">
                  <c:v>36.796428571428571</c:v>
                </c:pt>
                <c:pt idx="199">
                  <c:v>36.396428571428572</c:v>
                </c:pt>
                <c:pt idx="200">
                  <c:v>33.739285714285707</c:v>
                </c:pt>
                <c:pt idx="201">
                  <c:v>37.989285714285714</c:v>
                </c:pt>
                <c:pt idx="202">
                  <c:v>37.989285714285714</c:v>
                </c:pt>
                <c:pt idx="203">
                  <c:v>37.989285714285714</c:v>
                </c:pt>
                <c:pt idx="204">
                  <c:v>37.457142857142856</c:v>
                </c:pt>
                <c:pt idx="205">
                  <c:v>35.332142857142863</c:v>
                </c:pt>
                <c:pt idx="206">
                  <c:v>35.06785714285715</c:v>
                </c:pt>
                <c:pt idx="207">
                  <c:v>40.778571428571425</c:v>
                </c:pt>
                <c:pt idx="208">
                  <c:v>37.325000000000003</c:v>
                </c:pt>
                <c:pt idx="209">
                  <c:v>37.325000000000003</c:v>
                </c:pt>
                <c:pt idx="210">
                  <c:v>37.325000000000003</c:v>
                </c:pt>
                <c:pt idx="211">
                  <c:v>41.042857142857144</c:v>
                </c:pt>
                <c:pt idx="212">
                  <c:v>42.107142857142854</c:v>
                </c:pt>
                <c:pt idx="213">
                  <c:v>53.928571428571431</c:v>
                </c:pt>
                <c:pt idx="214">
                  <c:v>52.067857142857143</c:v>
                </c:pt>
                <c:pt idx="215">
                  <c:v>53.128571428571419</c:v>
                </c:pt>
                <c:pt idx="216">
                  <c:v>53.128571428571419</c:v>
                </c:pt>
                <c:pt idx="217">
                  <c:v>53.128571428571419</c:v>
                </c:pt>
                <c:pt idx="218">
                  <c:v>56.182142857142864</c:v>
                </c:pt>
                <c:pt idx="219">
                  <c:v>60.032142857142851</c:v>
                </c:pt>
                <c:pt idx="220">
                  <c:v>50.467857142857142</c:v>
                </c:pt>
                <c:pt idx="221">
                  <c:v>54.585714285714275</c:v>
                </c:pt>
                <c:pt idx="222">
                  <c:v>54.053571428571423</c:v>
                </c:pt>
                <c:pt idx="223">
                  <c:v>54.053571428571423</c:v>
                </c:pt>
                <c:pt idx="224">
                  <c:v>54.053571428571423</c:v>
                </c:pt>
                <c:pt idx="225">
                  <c:v>47.282142857142858</c:v>
                </c:pt>
                <c:pt idx="226">
                  <c:v>45.821428571428562</c:v>
                </c:pt>
                <c:pt idx="227">
                  <c:v>45.689285714285717</c:v>
                </c:pt>
                <c:pt idx="228">
                  <c:v>39.049999999999997</c:v>
                </c:pt>
                <c:pt idx="229">
                  <c:v>39.85</c:v>
                </c:pt>
                <c:pt idx="230">
                  <c:v>39.85</c:v>
                </c:pt>
                <c:pt idx="231">
                  <c:v>39.85</c:v>
                </c:pt>
                <c:pt idx="232">
                  <c:v>37.725000000000001</c:v>
                </c:pt>
                <c:pt idx="233">
                  <c:v>37.99285714285714</c:v>
                </c:pt>
                <c:pt idx="234">
                  <c:v>43.039285714285711</c:v>
                </c:pt>
                <c:pt idx="235">
                  <c:v>43.703571428571436</c:v>
                </c:pt>
                <c:pt idx="236">
                  <c:v>41.578571428571422</c:v>
                </c:pt>
                <c:pt idx="237">
                  <c:v>41.578571428571422</c:v>
                </c:pt>
                <c:pt idx="238">
                  <c:v>41.578571428571422</c:v>
                </c:pt>
                <c:pt idx="239">
                  <c:v>39.053571428571431</c:v>
                </c:pt>
                <c:pt idx="240">
                  <c:v>36.264285714285712</c:v>
                </c:pt>
                <c:pt idx="241">
                  <c:v>32.546428571428571</c:v>
                </c:pt>
                <c:pt idx="242">
                  <c:v>30.285714285714285</c:v>
                </c:pt>
                <c:pt idx="243">
                  <c:v>29.485714285714288</c:v>
                </c:pt>
                <c:pt idx="244">
                  <c:v>29.485714285714288</c:v>
                </c:pt>
                <c:pt idx="245">
                  <c:v>29.485714285714288</c:v>
                </c:pt>
                <c:pt idx="246">
                  <c:v>34.135714285714279</c:v>
                </c:pt>
                <c:pt idx="247">
                  <c:v>34.267857142857139</c:v>
                </c:pt>
                <c:pt idx="248">
                  <c:v>32.542857142857144</c:v>
                </c:pt>
                <c:pt idx="249">
                  <c:v>33.474999999999994</c:v>
                </c:pt>
                <c:pt idx="250">
                  <c:v>33.610714285714288</c:v>
                </c:pt>
                <c:pt idx="251">
                  <c:v>33.610714285714288</c:v>
                </c:pt>
                <c:pt idx="252">
                  <c:v>33.610714285714288</c:v>
                </c:pt>
                <c:pt idx="253">
                  <c:v>32.414285714285711</c:v>
                </c:pt>
                <c:pt idx="254">
                  <c:v>33.74285714285714</c:v>
                </c:pt>
                <c:pt idx="255">
                  <c:v>35.067857142857143</c:v>
                </c:pt>
                <c:pt idx="256">
                  <c:v>36.128571428571419</c:v>
                </c:pt>
                <c:pt idx="257">
                  <c:v>32.67499999999999</c:v>
                </c:pt>
                <c:pt idx="258">
                  <c:v>32.67499999999999</c:v>
                </c:pt>
                <c:pt idx="259">
                  <c:v>32.67499999999999</c:v>
                </c:pt>
                <c:pt idx="260">
                  <c:v>25.371428571428574</c:v>
                </c:pt>
                <c:pt idx="261">
                  <c:v>23.510714285714286</c:v>
                </c:pt>
                <c:pt idx="262">
                  <c:v>19.660714285714288</c:v>
                </c:pt>
                <c:pt idx="263">
                  <c:v>19.12857142857143</c:v>
                </c:pt>
                <c:pt idx="264">
                  <c:v>20.457142857142859</c:v>
                </c:pt>
                <c:pt idx="265">
                  <c:v>20.457142857142859</c:v>
                </c:pt>
                <c:pt idx="266">
                  <c:v>20.457142857142859</c:v>
                </c:pt>
                <c:pt idx="267">
                  <c:v>20.321428571428569</c:v>
                </c:pt>
                <c:pt idx="268">
                  <c:v>17.399999999999999</c:v>
                </c:pt>
                <c:pt idx="269">
                  <c:v>16.735714285714284</c:v>
                </c:pt>
                <c:pt idx="270">
                  <c:v>15.142857142857142</c:v>
                </c:pt>
                <c:pt idx="271">
                  <c:v>13.149999999999997</c:v>
                </c:pt>
                <c:pt idx="272">
                  <c:v>13.149999999999997</c:v>
                </c:pt>
                <c:pt idx="273">
                  <c:v>13.149999999999997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F3-F641-838D-DEFFD3764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319807"/>
        <c:axId val="530990239"/>
      </c:lineChart>
      <c:dateAx>
        <c:axId val="531319807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90239"/>
        <c:crosses val="autoZero"/>
        <c:auto val="1"/>
        <c:lblOffset val="100"/>
        <c:baseTimeUnit val="days"/>
      </c:dateAx>
      <c:valAx>
        <c:axId val="53099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New Cases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1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Hamilton College and Oneida County New Cases 7-day Average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Hamilton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Hamilton!$A$28:$A$306</c:f>
              <c:numCache>
                <c:formatCode>m/d/yy</c:formatCode>
                <c:ptCount val="279"/>
                <c:pt idx="0">
                  <c:v>44061</c:v>
                </c:pt>
                <c:pt idx="1">
                  <c:v>44062</c:v>
                </c:pt>
                <c:pt idx="2">
                  <c:v>44063</c:v>
                </c:pt>
                <c:pt idx="3">
                  <c:v>44064</c:v>
                </c:pt>
                <c:pt idx="4">
                  <c:v>44065</c:v>
                </c:pt>
                <c:pt idx="5">
                  <c:v>44066</c:v>
                </c:pt>
                <c:pt idx="6">
                  <c:v>44067</c:v>
                </c:pt>
                <c:pt idx="7">
                  <c:v>44068</c:v>
                </c:pt>
                <c:pt idx="8">
                  <c:v>44069</c:v>
                </c:pt>
                <c:pt idx="9">
                  <c:v>44070</c:v>
                </c:pt>
                <c:pt idx="10">
                  <c:v>44071</c:v>
                </c:pt>
                <c:pt idx="11">
                  <c:v>44072</c:v>
                </c:pt>
                <c:pt idx="12">
                  <c:v>44073</c:v>
                </c:pt>
                <c:pt idx="13">
                  <c:v>44074</c:v>
                </c:pt>
                <c:pt idx="14">
                  <c:v>44075</c:v>
                </c:pt>
                <c:pt idx="15">
                  <c:v>44076</c:v>
                </c:pt>
                <c:pt idx="16">
                  <c:v>44077</c:v>
                </c:pt>
                <c:pt idx="17">
                  <c:v>44078</c:v>
                </c:pt>
                <c:pt idx="18">
                  <c:v>44079</c:v>
                </c:pt>
                <c:pt idx="19">
                  <c:v>44080</c:v>
                </c:pt>
                <c:pt idx="20">
                  <c:v>44081</c:v>
                </c:pt>
                <c:pt idx="21">
                  <c:v>44082</c:v>
                </c:pt>
                <c:pt idx="22">
                  <c:v>44083</c:v>
                </c:pt>
                <c:pt idx="23">
                  <c:v>44084</c:v>
                </c:pt>
                <c:pt idx="24">
                  <c:v>44085</c:v>
                </c:pt>
                <c:pt idx="25">
                  <c:v>44086</c:v>
                </c:pt>
                <c:pt idx="26">
                  <c:v>44087</c:v>
                </c:pt>
                <c:pt idx="27">
                  <c:v>44088</c:v>
                </c:pt>
                <c:pt idx="28">
                  <c:v>44089</c:v>
                </c:pt>
                <c:pt idx="29">
                  <c:v>44090</c:v>
                </c:pt>
                <c:pt idx="30">
                  <c:v>44091</c:v>
                </c:pt>
                <c:pt idx="31">
                  <c:v>44092</c:v>
                </c:pt>
                <c:pt idx="32">
                  <c:v>44093</c:v>
                </c:pt>
                <c:pt idx="33">
                  <c:v>44094</c:v>
                </c:pt>
                <c:pt idx="34">
                  <c:v>44095</c:v>
                </c:pt>
                <c:pt idx="35">
                  <c:v>44096</c:v>
                </c:pt>
                <c:pt idx="36">
                  <c:v>44097</c:v>
                </c:pt>
                <c:pt idx="37">
                  <c:v>44098</c:v>
                </c:pt>
                <c:pt idx="38">
                  <c:v>44099</c:v>
                </c:pt>
                <c:pt idx="39">
                  <c:v>44100</c:v>
                </c:pt>
                <c:pt idx="40">
                  <c:v>44101</c:v>
                </c:pt>
                <c:pt idx="41">
                  <c:v>44102</c:v>
                </c:pt>
                <c:pt idx="42">
                  <c:v>44103</c:v>
                </c:pt>
                <c:pt idx="43">
                  <c:v>44104</c:v>
                </c:pt>
                <c:pt idx="44">
                  <c:v>44105</c:v>
                </c:pt>
                <c:pt idx="45">
                  <c:v>44106</c:v>
                </c:pt>
                <c:pt idx="46">
                  <c:v>44107</c:v>
                </c:pt>
                <c:pt idx="47">
                  <c:v>44108</c:v>
                </c:pt>
                <c:pt idx="48">
                  <c:v>44109</c:v>
                </c:pt>
                <c:pt idx="49">
                  <c:v>44110</c:v>
                </c:pt>
                <c:pt idx="50">
                  <c:v>44111</c:v>
                </c:pt>
                <c:pt idx="51">
                  <c:v>44112</c:v>
                </c:pt>
                <c:pt idx="52">
                  <c:v>44113</c:v>
                </c:pt>
                <c:pt idx="53">
                  <c:v>44114</c:v>
                </c:pt>
                <c:pt idx="54">
                  <c:v>44115</c:v>
                </c:pt>
                <c:pt idx="55">
                  <c:v>44116</c:v>
                </c:pt>
                <c:pt idx="56">
                  <c:v>44117</c:v>
                </c:pt>
                <c:pt idx="57">
                  <c:v>44118</c:v>
                </c:pt>
                <c:pt idx="58">
                  <c:v>44119</c:v>
                </c:pt>
                <c:pt idx="59">
                  <c:v>44120</c:v>
                </c:pt>
                <c:pt idx="60">
                  <c:v>44121</c:v>
                </c:pt>
                <c:pt idx="61">
                  <c:v>44122</c:v>
                </c:pt>
                <c:pt idx="62">
                  <c:v>44123</c:v>
                </c:pt>
                <c:pt idx="63">
                  <c:v>44124</c:v>
                </c:pt>
                <c:pt idx="64">
                  <c:v>44125</c:v>
                </c:pt>
                <c:pt idx="65">
                  <c:v>44126</c:v>
                </c:pt>
                <c:pt idx="66">
                  <c:v>44127</c:v>
                </c:pt>
                <c:pt idx="67">
                  <c:v>44128</c:v>
                </c:pt>
                <c:pt idx="68">
                  <c:v>44129</c:v>
                </c:pt>
                <c:pt idx="69">
                  <c:v>44130</c:v>
                </c:pt>
                <c:pt idx="70">
                  <c:v>44131</c:v>
                </c:pt>
                <c:pt idx="71">
                  <c:v>44132</c:v>
                </c:pt>
                <c:pt idx="72">
                  <c:v>44133</c:v>
                </c:pt>
                <c:pt idx="73">
                  <c:v>44134</c:v>
                </c:pt>
                <c:pt idx="74">
                  <c:v>44135</c:v>
                </c:pt>
                <c:pt idx="75">
                  <c:v>44136</c:v>
                </c:pt>
                <c:pt idx="76">
                  <c:v>44137</c:v>
                </c:pt>
                <c:pt idx="77">
                  <c:v>44138</c:v>
                </c:pt>
                <c:pt idx="78">
                  <c:v>44139</c:v>
                </c:pt>
                <c:pt idx="79">
                  <c:v>44140</c:v>
                </c:pt>
                <c:pt idx="80">
                  <c:v>44141</c:v>
                </c:pt>
                <c:pt idx="81">
                  <c:v>44142</c:v>
                </c:pt>
                <c:pt idx="82">
                  <c:v>44143</c:v>
                </c:pt>
                <c:pt idx="83">
                  <c:v>44144</c:v>
                </c:pt>
                <c:pt idx="84">
                  <c:v>44145</c:v>
                </c:pt>
                <c:pt idx="85">
                  <c:v>44146</c:v>
                </c:pt>
                <c:pt idx="86">
                  <c:v>44147</c:v>
                </c:pt>
                <c:pt idx="87">
                  <c:v>44148</c:v>
                </c:pt>
                <c:pt idx="88">
                  <c:v>44149</c:v>
                </c:pt>
                <c:pt idx="89">
                  <c:v>44150</c:v>
                </c:pt>
                <c:pt idx="90">
                  <c:v>44151</c:v>
                </c:pt>
                <c:pt idx="91">
                  <c:v>44152</c:v>
                </c:pt>
                <c:pt idx="92">
                  <c:v>44153</c:v>
                </c:pt>
                <c:pt idx="93">
                  <c:v>44154</c:v>
                </c:pt>
                <c:pt idx="94">
                  <c:v>44155</c:v>
                </c:pt>
                <c:pt idx="95">
                  <c:v>44156</c:v>
                </c:pt>
                <c:pt idx="96">
                  <c:v>44157</c:v>
                </c:pt>
                <c:pt idx="97">
                  <c:v>44158</c:v>
                </c:pt>
                <c:pt idx="98">
                  <c:v>44159</c:v>
                </c:pt>
                <c:pt idx="99">
                  <c:v>44160</c:v>
                </c:pt>
                <c:pt idx="100">
                  <c:v>44161</c:v>
                </c:pt>
                <c:pt idx="101">
                  <c:v>44162</c:v>
                </c:pt>
                <c:pt idx="102">
                  <c:v>44163</c:v>
                </c:pt>
                <c:pt idx="103">
                  <c:v>44164</c:v>
                </c:pt>
                <c:pt idx="104">
                  <c:v>44165</c:v>
                </c:pt>
                <c:pt idx="105">
                  <c:v>44166</c:v>
                </c:pt>
                <c:pt idx="106">
                  <c:v>44167</c:v>
                </c:pt>
                <c:pt idx="107">
                  <c:v>44168</c:v>
                </c:pt>
                <c:pt idx="108">
                  <c:v>44169</c:v>
                </c:pt>
                <c:pt idx="109">
                  <c:v>44170</c:v>
                </c:pt>
                <c:pt idx="110">
                  <c:v>44171</c:v>
                </c:pt>
                <c:pt idx="111">
                  <c:v>44172</c:v>
                </c:pt>
                <c:pt idx="112">
                  <c:v>44173</c:v>
                </c:pt>
                <c:pt idx="113">
                  <c:v>44174</c:v>
                </c:pt>
                <c:pt idx="114">
                  <c:v>44175</c:v>
                </c:pt>
                <c:pt idx="115">
                  <c:v>44176</c:v>
                </c:pt>
                <c:pt idx="116">
                  <c:v>44177</c:v>
                </c:pt>
                <c:pt idx="117">
                  <c:v>44178</c:v>
                </c:pt>
                <c:pt idx="118">
                  <c:v>44179</c:v>
                </c:pt>
                <c:pt idx="119">
                  <c:v>44180</c:v>
                </c:pt>
                <c:pt idx="120">
                  <c:v>44181</c:v>
                </c:pt>
                <c:pt idx="121">
                  <c:v>44182</c:v>
                </c:pt>
                <c:pt idx="122">
                  <c:v>44183</c:v>
                </c:pt>
                <c:pt idx="123">
                  <c:v>44184</c:v>
                </c:pt>
                <c:pt idx="124">
                  <c:v>44185</c:v>
                </c:pt>
                <c:pt idx="125">
                  <c:v>44186</c:v>
                </c:pt>
                <c:pt idx="126">
                  <c:v>44187</c:v>
                </c:pt>
                <c:pt idx="127">
                  <c:v>44188</c:v>
                </c:pt>
                <c:pt idx="128">
                  <c:v>44189</c:v>
                </c:pt>
                <c:pt idx="129">
                  <c:v>44190</c:v>
                </c:pt>
                <c:pt idx="130">
                  <c:v>44191</c:v>
                </c:pt>
                <c:pt idx="131">
                  <c:v>44192</c:v>
                </c:pt>
                <c:pt idx="132">
                  <c:v>44193</c:v>
                </c:pt>
                <c:pt idx="133">
                  <c:v>44194</c:v>
                </c:pt>
                <c:pt idx="134">
                  <c:v>44195</c:v>
                </c:pt>
                <c:pt idx="135">
                  <c:v>44196</c:v>
                </c:pt>
                <c:pt idx="136">
                  <c:v>44197</c:v>
                </c:pt>
                <c:pt idx="137">
                  <c:v>44198</c:v>
                </c:pt>
                <c:pt idx="138">
                  <c:v>44199</c:v>
                </c:pt>
                <c:pt idx="139">
                  <c:v>44200</c:v>
                </c:pt>
                <c:pt idx="140">
                  <c:v>44201</c:v>
                </c:pt>
                <c:pt idx="141">
                  <c:v>44202</c:v>
                </c:pt>
                <c:pt idx="142">
                  <c:v>44203</c:v>
                </c:pt>
                <c:pt idx="143">
                  <c:v>44204</c:v>
                </c:pt>
                <c:pt idx="144">
                  <c:v>44205</c:v>
                </c:pt>
                <c:pt idx="145">
                  <c:v>44206</c:v>
                </c:pt>
                <c:pt idx="146">
                  <c:v>44207</c:v>
                </c:pt>
                <c:pt idx="147">
                  <c:v>44208</c:v>
                </c:pt>
                <c:pt idx="148">
                  <c:v>44209</c:v>
                </c:pt>
                <c:pt idx="149">
                  <c:v>44210</c:v>
                </c:pt>
                <c:pt idx="150">
                  <c:v>44211</c:v>
                </c:pt>
                <c:pt idx="151">
                  <c:v>44212</c:v>
                </c:pt>
                <c:pt idx="152">
                  <c:v>44213</c:v>
                </c:pt>
                <c:pt idx="153">
                  <c:v>44214</c:v>
                </c:pt>
                <c:pt idx="154">
                  <c:v>44215</c:v>
                </c:pt>
                <c:pt idx="155">
                  <c:v>44216</c:v>
                </c:pt>
                <c:pt idx="156">
                  <c:v>44217</c:v>
                </c:pt>
                <c:pt idx="157">
                  <c:v>44218</c:v>
                </c:pt>
                <c:pt idx="158">
                  <c:v>44219</c:v>
                </c:pt>
                <c:pt idx="159">
                  <c:v>44220</c:v>
                </c:pt>
                <c:pt idx="160">
                  <c:v>44221</c:v>
                </c:pt>
                <c:pt idx="161">
                  <c:v>44222</c:v>
                </c:pt>
                <c:pt idx="162">
                  <c:v>44223</c:v>
                </c:pt>
                <c:pt idx="163">
                  <c:v>44224</c:v>
                </c:pt>
                <c:pt idx="164">
                  <c:v>44225</c:v>
                </c:pt>
                <c:pt idx="165">
                  <c:v>44226</c:v>
                </c:pt>
                <c:pt idx="166">
                  <c:v>44227</c:v>
                </c:pt>
                <c:pt idx="167">
                  <c:v>44228</c:v>
                </c:pt>
                <c:pt idx="168">
                  <c:v>44229</c:v>
                </c:pt>
                <c:pt idx="169">
                  <c:v>44230</c:v>
                </c:pt>
                <c:pt idx="170">
                  <c:v>44231</c:v>
                </c:pt>
                <c:pt idx="171">
                  <c:v>44232</c:v>
                </c:pt>
                <c:pt idx="172">
                  <c:v>44233</c:v>
                </c:pt>
                <c:pt idx="173">
                  <c:v>44234</c:v>
                </c:pt>
                <c:pt idx="174">
                  <c:v>44235</c:v>
                </c:pt>
                <c:pt idx="175">
                  <c:v>44236</c:v>
                </c:pt>
                <c:pt idx="176">
                  <c:v>44237</c:v>
                </c:pt>
                <c:pt idx="177">
                  <c:v>44238</c:v>
                </c:pt>
                <c:pt idx="178">
                  <c:v>44239</c:v>
                </c:pt>
                <c:pt idx="179">
                  <c:v>44240</c:v>
                </c:pt>
                <c:pt idx="180">
                  <c:v>44241</c:v>
                </c:pt>
                <c:pt idx="181">
                  <c:v>44242</c:v>
                </c:pt>
                <c:pt idx="182">
                  <c:v>44243</c:v>
                </c:pt>
                <c:pt idx="183">
                  <c:v>44244</c:v>
                </c:pt>
                <c:pt idx="184">
                  <c:v>44245</c:v>
                </c:pt>
                <c:pt idx="185">
                  <c:v>44246</c:v>
                </c:pt>
                <c:pt idx="186">
                  <c:v>44247</c:v>
                </c:pt>
                <c:pt idx="187">
                  <c:v>44248</c:v>
                </c:pt>
                <c:pt idx="188">
                  <c:v>44249</c:v>
                </c:pt>
                <c:pt idx="189">
                  <c:v>44250</c:v>
                </c:pt>
                <c:pt idx="190">
                  <c:v>44251</c:v>
                </c:pt>
                <c:pt idx="191">
                  <c:v>44252</c:v>
                </c:pt>
                <c:pt idx="192">
                  <c:v>44253</c:v>
                </c:pt>
                <c:pt idx="193">
                  <c:v>44254</c:v>
                </c:pt>
                <c:pt idx="194">
                  <c:v>44255</c:v>
                </c:pt>
                <c:pt idx="195">
                  <c:v>44256</c:v>
                </c:pt>
                <c:pt idx="196">
                  <c:v>44257</c:v>
                </c:pt>
                <c:pt idx="197">
                  <c:v>44258</c:v>
                </c:pt>
                <c:pt idx="198">
                  <c:v>44259</c:v>
                </c:pt>
                <c:pt idx="199">
                  <c:v>44260</c:v>
                </c:pt>
                <c:pt idx="200">
                  <c:v>44261</c:v>
                </c:pt>
                <c:pt idx="201">
                  <c:v>44262</c:v>
                </c:pt>
                <c:pt idx="202">
                  <c:v>44263</c:v>
                </c:pt>
                <c:pt idx="203">
                  <c:v>44264</c:v>
                </c:pt>
                <c:pt idx="204">
                  <c:v>44265</c:v>
                </c:pt>
                <c:pt idx="205">
                  <c:v>44266</c:v>
                </c:pt>
                <c:pt idx="206">
                  <c:v>44267</c:v>
                </c:pt>
                <c:pt idx="207">
                  <c:v>44268</c:v>
                </c:pt>
                <c:pt idx="208">
                  <c:v>44269</c:v>
                </c:pt>
                <c:pt idx="209">
                  <c:v>44270</c:v>
                </c:pt>
                <c:pt idx="210">
                  <c:v>44271</c:v>
                </c:pt>
                <c:pt idx="211">
                  <c:v>44272</c:v>
                </c:pt>
                <c:pt idx="212">
                  <c:v>44273</c:v>
                </c:pt>
                <c:pt idx="213">
                  <c:v>44274</c:v>
                </c:pt>
                <c:pt idx="214">
                  <c:v>44275</c:v>
                </c:pt>
                <c:pt idx="215">
                  <c:v>44276</c:v>
                </c:pt>
                <c:pt idx="216">
                  <c:v>44277</c:v>
                </c:pt>
                <c:pt idx="217">
                  <c:v>44278</c:v>
                </c:pt>
                <c:pt idx="218">
                  <c:v>44279</c:v>
                </c:pt>
                <c:pt idx="219">
                  <c:v>44280</c:v>
                </c:pt>
                <c:pt idx="220">
                  <c:v>44281</c:v>
                </c:pt>
                <c:pt idx="221">
                  <c:v>44282</c:v>
                </c:pt>
                <c:pt idx="222">
                  <c:v>44283</c:v>
                </c:pt>
                <c:pt idx="223">
                  <c:v>44284</c:v>
                </c:pt>
                <c:pt idx="224">
                  <c:v>44285</c:v>
                </c:pt>
                <c:pt idx="225">
                  <c:v>44286</c:v>
                </c:pt>
                <c:pt idx="226">
                  <c:v>44287</c:v>
                </c:pt>
                <c:pt idx="227">
                  <c:v>44288</c:v>
                </c:pt>
                <c:pt idx="228">
                  <c:v>44289</c:v>
                </c:pt>
                <c:pt idx="229">
                  <c:v>44290</c:v>
                </c:pt>
                <c:pt idx="230">
                  <c:v>44291</c:v>
                </c:pt>
                <c:pt idx="231">
                  <c:v>44292</c:v>
                </c:pt>
                <c:pt idx="232">
                  <c:v>44293</c:v>
                </c:pt>
                <c:pt idx="233">
                  <c:v>44294</c:v>
                </c:pt>
                <c:pt idx="234">
                  <c:v>44295</c:v>
                </c:pt>
                <c:pt idx="235">
                  <c:v>44296</c:v>
                </c:pt>
                <c:pt idx="236">
                  <c:v>44297</c:v>
                </c:pt>
                <c:pt idx="237">
                  <c:v>44298</c:v>
                </c:pt>
                <c:pt idx="238">
                  <c:v>44299</c:v>
                </c:pt>
                <c:pt idx="239">
                  <c:v>44300</c:v>
                </c:pt>
                <c:pt idx="240">
                  <c:v>44301</c:v>
                </c:pt>
                <c:pt idx="241">
                  <c:v>44302</c:v>
                </c:pt>
                <c:pt idx="242">
                  <c:v>44303</c:v>
                </c:pt>
                <c:pt idx="243">
                  <c:v>44304</c:v>
                </c:pt>
                <c:pt idx="244">
                  <c:v>44305</c:v>
                </c:pt>
                <c:pt idx="245">
                  <c:v>44306</c:v>
                </c:pt>
                <c:pt idx="246">
                  <c:v>44307</c:v>
                </c:pt>
                <c:pt idx="247">
                  <c:v>44308</c:v>
                </c:pt>
                <c:pt idx="248">
                  <c:v>44309</c:v>
                </c:pt>
                <c:pt idx="249">
                  <c:v>44310</c:v>
                </c:pt>
                <c:pt idx="250">
                  <c:v>44311</c:v>
                </c:pt>
                <c:pt idx="251">
                  <c:v>44312</c:v>
                </c:pt>
                <c:pt idx="252">
                  <c:v>44313</c:v>
                </c:pt>
                <c:pt idx="253">
                  <c:v>44314</c:v>
                </c:pt>
                <c:pt idx="254">
                  <c:v>44315</c:v>
                </c:pt>
                <c:pt idx="255">
                  <c:v>44316</c:v>
                </c:pt>
                <c:pt idx="256">
                  <c:v>44317</c:v>
                </c:pt>
                <c:pt idx="257">
                  <c:v>44318</c:v>
                </c:pt>
                <c:pt idx="258">
                  <c:v>44319</c:v>
                </c:pt>
                <c:pt idx="259">
                  <c:v>44320</c:v>
                </c:pt>
                <c:pt idx="260">
                  <c:v>44321</c:v>
                </c:pt>
                <c:pt idx="261">
                  <c:v>44322</c:v>
                </c:pt>
                <c:pt idx="262">
                  <c:v>44323</c:v>
                </c:pt>
                <c:pt idx="263">
                  <c:v>44324</c:v>
                </c:pt>
                <c:pt idx="264">
                  <c:v>44325</c:v>
                </c:pt>
                <c:pt idx="265">
                  <c:v>44326</c:v>
                </c:pt>
                <c:pt idx="266">
                  <c:v>44327</c:v>
                </c:pt>
                <c:pt idx="267">
                  <c:v>44328</c:v>
                </c:pt>
                <c:pt idx="268">
                  <c:v>44329</c:v>
                </c:pt>
                <c:pt idx="269">
                  <c:v>44330</c:v>
                </c:pt>
                <c:pt idx="270">
                  <c:v>44331</c:v>
                </c:pt>
                <c:pt idx="271">
                  <c:v>44332</c:v>
                </c:pt>
                <c:pt idx="272">
                  <c:v>44333</c:v>
                </c:pt>
                <c:pt idx="273">
                  <c:v>44334</c:v>
                </c:pt>
                <c:pt idx="274">
                  <c:v>44335</c:v>
                </c:pt>
                <c:pt idx="275">
                  <c:v>44336</c:v>
                </c:pt>
                <c:pt idx="276">
                  <c:v>44337</c:v>
                </c:pt>
                <c:pt idx="277">
                  <c:v>44338</c:v>
                </c:pt>
                <c:pt idx="278">
                  <c:v>44339</c:v>
                </c:pt>
              </c:numCache>
            </c:numRef>
          </c:cat>
          <c:val>
            <c:numRef>
              <c:f>Hamilton!$H$28:$H$306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7.7220077220077217</c:v>
                </c:pt>
                <c:pt idx="24">
                  <c:v>7.7220077220077217</c:v>
                </c:pt>
                <c:pt idx="25">
                  <c:v>7.7220077220077217</c:v>
                </c:pt>
                <c:pt idx="26">
                  <c:v>7.7220077220077217</c:v>
                </c:pt>
                <c:pt idx="27">
                  <c:v>7.7220077220077217</c:v>
                </c:pt>
                <c:pt idx="28">
                  <c:v>7.7220077220077217</c:v>
                </c:pt>
                <c:pt idx="29">
                  <c:v>7.7220077220077217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15.444015444015443</c:v>
                </c:pt>
                <c:pt idx="46">
                  <c:v>15.444015444015443</c:v>
                </c:pt>
                <c:pt idx="47">
                  <c:v>15.444015444015443</c:v>
                </c:pt>
                <c:pt idx="48">
                  <c:v>15.444015444015443</c:v>
                </c:pt>
                <c:pt idx="49">
                  <c:v>15.444015444015443</c:v>
                </c:pt>
                <c:pt idx="50">
                  <c:v>15.444015444015443</c:v>
                </c:pt>
                <c:pt idx="51">
                  <c:v>15.444015444015443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15.444015444015443</c:v>
                </c:pt>
                <c:pt idx="59">
                  <c:v>23.166023166023166</c:v>
                </c:pt>
                <c:pt idx="60">
                  <c:v>23.166023166023166</c:v>
                </c:pt>
                <c:pt idx="61">
                  <c:v>23.166023166023166</c:v>
                </c:pt>
                <c:pt idx="62">
                  <c:v>23.166023166023166</c:v>
                </c:pt>
                <c:pt idx="63">
                  <c:v>23.166023166023166</c:v>
                </c:pt>
                <c:pt idx="64">
                  <c:v>23.166023166023166</c:v>
                </c:pt>
                <c:pt idx="65">
                  <c:v>23.166023166023166</c:v>
                </c:pt>
                <c:pt idx="66">
                  <c:v>38.610038610038615</c:v>
                </c:pt>
                <c:pt idx="67">
                  <c:v>54.054054054054056</c:v>
                </c:pt>
                <c:pt idx="68">
                  <c:v>54.054054054054056</c:v>
                </c:pt>
                <c:pt idx="69">
                  <c:v>54.054054054054056</c:v>
                </c:pt>
                <c:pt idx="70">
                  <c:v>61.776061776061773</c:v>
                </c:pt>
                <c:pt idx="71">
                  <c:v>61.776061776061773</c:v>
                </c:pt>
                <c:pt idx="72">
                  <c:v>61.776061776061773</c:v>
                </c:pt>
                <c:pt idx="73">
                  <c:v>38.610038610038615</c:v>
                </c:pt>
                <c:pt idx="74">
                  <c:v>23.166023166023166</c:v>
                </c:pt>
                <c:pt idx="75">
                  <c:v>23.166023166023166</c:v>
                </c:pt>
                <c:pt idx="76">
                  <c:v>23.166023166023166</c:v>
                </c:pt>
                <c:pt idx="77">
                  <c:v>15.444015444015443</c:v>
                </c:pt>
                <c:pt idx="78">
                  <c:v>15.444015444015443</c:v>
                </c:pt>
                <c:pt idx="79">
                  <c:v>0</c:v>
                </c:pt>
                <c:pt idx="80">
                  <c:v>7.7220077220077217</c:v>
                </c:pt>
                <c:pt idx="81">
                  <c:v>15.444015444015443</c:v>
                </c:pt>
                <c:pt idx="82">
                  <c:v>15.444015444015443</c:v>
                </c:pt>
                <c:pt idx="83">
                  <c:v>15.444015444015443</c:v>
                </c:pt>
                <c:pt idx="84">
                  <c:v>15.444015444015443</c:v>
                </c:pt>
                <c:pt idx="85">
                  <c:v>15.444015444015443</c:v>
                </c:pt>
                <c:pt idx="86">
                  <c:v>30.888030888030887</c:v>
                </c:pt>
                <c:pt idx="87">
                  <c:v>23.166023166023166</c:v>
                </c:pt>
                <c:pt idx="88">
                  <c:v>15.444015444015443</c:v>
                </c:pt>
                <c:pt idx="89">
                  <c:v>15.444015444015443</c:v>
                </c:pt>
                <c:pt idx="90">
                  <c:v>30.888030888030887</c:v>
                </c:pt>
                <c:pt idx="91">
                  <c:v>38.610038610038615</c:v>
                </c:pt>
                <c:pt idx="92">
                  <c:v>38.610038610038615</c:v>
                </c:pt>
                <c:pt idx="93">
                  <c:v>38.610038610038615</c:v>
                </c:pt>
                <c:pt idx="94">
                  <c:v>38.610038610038615</c:v>
                </c:pt>
                <c:pt idx="95">
                  <c:v>38.610038610038615</c:v>
                </c:pt>
                <c:pt idx="96">
                  <c:v>38.610038610038615</c:v>
                </c:pt>
                <c:pt idx="97">
                  <c:v>30.888030888030887</c:v>
                </c:pt>
                <c:pt idx="98">
                  <c:v>23.166023166023166</c:v>
                </c:pt>
                <c:pt idx="99">
                  <c:v>38.610038610038615</c:v>
                </c:pt>
                <c:pt idx="100">
                  <c:v>23.166023166023166</c:v>
                </c:pt>
                <c:pt idx="101">
                  <c:v>23.166023166023166</c:v>
                </c:pt>
                <c:pt idx="102">
                  <c:v>23.166023166023166</c:v>
                </c:pt>
                <c:pt idx="103">
                  <c:v>23.166023166023166</c:v>
                </c:pt>
                <c:pt idx="104">
                  <c:v>15.444015444015443</c:v>
                </c:pt>
                <c:pt idx="105">
                  <c:v>15.444015444015443</c:v>
                </c:pt>
                <c:pt idx="106">
                  <c:v>0</c:v>
                </c:pt>
                <c:pt idx="107">
                  <c:v>7.7220077220077217</c:v>
                </c:pt>
                <c:pt idx="108">
                  <c:v>7.7220077220077217</c:v>
                </c:pt>
                <c:pt idx="109">
                  <c:v>7.7220077220077217</c:v>
                </c:pt>
                <c:pt idx="110">
                  <c:v>7.7220077220077217</c:v>
                </c:pt>
                <c:pt idx="111">
                  <c:v>7.7220077220077217</c:v>
                </c:pt>
                <c:pt idx="112">
                  <c:v>7.7220077220077217</c:v>
                </c:pt>
                <c:pt idx="113">
                  <c:v>15.444015444015443</c:v>
                </c:pt>
                <c:pt idx="114">
                  <c:v>15.444015444015443</c:v>
                </c:pt>
                <c:pt idx="115">
                  <c:v>15.444015444015443</c:v>
                </c:pt>
                <c:pt idx="116">
                  <c:v>15.444015444015443</c:v>
                </c:pt>
                <c:pt idx="117">
                  <c:v>23.166023166023166</c:v>
                </c:pt>
                <c:pt idx="118">
                  <c:v>23.166023166023166</c:v>
                </c:pt>
                <c:pt idx="119">
                  <c:v>23.166023166023166</c:v>
                </c:pt>
                <c:pt idx="120">
                  <c:v>15.444015444015443</c:v>
                </c:pt>
                <c:pt idx="121">
                  <c:v>7.7220077220077217</c:v>
                </c:pt>
                <c:pt idx="122">
                  <c:v>7.7220077220077217</c:v>
                </c:pt>
                <c:pt idx="123">
                  <c:v>7.7220077220077217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15.444015444015443</c:v>
                </c:pt>
                <c:pt idx="163">
                  <c:v>15.444015444015443</c:v>
                </c:pt>
                <c:pt idx="164">
                  <c:v>15.444015444015443</c:v>
                </c:pt>
                <c:pt idx="165">
                  <c:v>15.444015444015443</c:v>
                </c:pt>
                <c:pt idx="166">
                  <c:v>38.610038610038615</c:v>
                </c:pt>
                <c:pt idx="167">
                  <c:v>54.054054054054056</c:v>
                </c:pt>
                <c:pt idx="168">
                  <c:v>77.220077220077229</c:v>
                </c:pt>
                <c:pt idx="169">
                  <c:v>69.498069498069498</c:v>
                </c:pt>
                <c:pt idx="170">
                  <c:v>69.498069498069498</c:v>
                </c:pt>
                <c:pt idx="171">
                  <c:v>84.942084942084932</c:v>
                </c:pt>
                <c:pt idx="172">
                  <c:v>84.942084942084932</c:v>
                </c:pt>
                <c:pt idx="173">
                  <c:v>69.498069498069498</c:v>
                </c:pt>
                <c:pt idx="174">
                  <c:v>54.054054054054056</c:v>
                </c:pt>
                <c:pt idx="175">
                  <c:v>38.610038610038615</c:v>
                </c:pt>
                <c:pt idx="176">
                  <c:v>30.888030888030887</c:v>
                </c:pt>
                <c:pt idx="177">
                  <c:v>30.888030888030887</c:v>
                </c:pt>
                <c:pt idx="178">
                  <c:v>15.444015444015443</c:v>
                </c:pt>
                <c:pt idx="179">
                  <c:v>15.444015444015443</c:v>
                </c:pt>
                <c:pt idx="180">
                  <c:v>7.7220077220077217</c:v>
                </c:pt>
                <c:pt idx="181">
                  <c:v>7.7220077220077217</c:v>
                </c:pt>
                <c:pt idx="182">
                  <c:v>0</c:v>
                </c:pt>
                <c:pt idx="183">
                  <c:v>0</c:v>
                </c:pt>
                <c:pt idx="184">
                  <c:v>7.7220077220077217</c:v>
                </c:pt>
                <c:pt idx="185">
                  <c:v>7.7220077220077217</c:v>
                </c:pt>
                <c:pt idx="186">
                  <c:v>7.7220077220077217</c:v>
                </c:pt>
                <c:pt idx="187">
                  <c:v>7.7220077220077217</c:v>
                </c:pt>
                <c:pt idx="188">
                  <c:v>38.610038610038615</c:v>
                </c:pt>
                <c:pt idx="189">
                  <c:v>46.332046332046332</c:v>
                </c:pt>
                <c:pt idx="190">
                  <c:v>46.332046332046332</c:v>
                </c:pt>
                <c:pt idx="191">
                  <c:v>38.610038610038615</c:v>
                </c:pt>
                <c:pt idx="192">
                  <c:v>54.054054054054056</c:v>
                </c:pt>
                <c:pt idx="193">
                  <c:v>54.054054054054056</c:v>
                </c:pt>
                <c:pt idx="194">
                  <c:v>54.054054054054056</c:v>
                </c:pt>
                <c:pt idx="195">
                  <c:v>23.166023166023166</c:v>
                </c:pt>
                <c:pt idx="196">
                  <c:v>15.444015444015443</c:v>
                </c:pt>
                <c:pt idx="197">
                  <c:v>23.166023166023166</c:v>
                </c:pt>
                <c:pt idx="198">
                  <c:v>23.166023166023166</c:v>
                </c:pt>
                <c:pt idx="199">
                  <c:v>7.7220077220077217</c:v>
                </c:pt>
                <c:pt idx="200">
                  <c:v>7.7220077220077217</c:v>
                </c:pt>
                <c:pt idx="201">
                  <c:v>7.7220077220077217</c:v>
                </c:pt>
                <c:pt idx="202">
                  <c:v>7.7220077220077217</c:v>
                </c:pt>
                <c:pt idx="203">
                  <c:v>7.7220077220077217</c:v>
                </c:pt>
                <c:pt idx="204">
                  <c:v>15.444015444015443</c:v>
                </c:pt>
                <c:pt idx="205">
                  <c:v>15.444015444015443</c:v>
                </c:pt>
                <c:pt idx="206">
                  <c:v>15.444015444015443</c:v>
                </c:pt>
                <c:pt idx="207">
                  <c:v>15.444015444015443</c:v>
                </c:pt>
                <c:pt idx="208">
                  <c:v>15.444015444015443</c:v>
                </c:pt>
                <c:pt idx="209">
                  <c:v>15.444015444015443</c:v>
                </c:pt>
                <c:pt idx="210">
                  <c:v>15.444015444015443</c:v>
                </c:pt>
                <c:pt idx="211">
                  <c:v>7.7220077220077217</c:v>
                </c:pt>
                <c:pt idx="212">
                  <c:v>7.7220077220077217</c:v>
                </c:pt>
                <c:pt idx="213">
                  <c:v>7.7220077220077217</c:v>
                </c:pt>
                <c:pt idx="214">
                  <c:v>7.7220077220077217</c:v>
                </c:pt>
                <c:pt idx="215">
                  <c:v>7.7220077220077217</c:v>
                </c:pt>
                <c:pt idx="216">
                  <c:v>15.444015444015443</c:v>
                </c:pt>
                <c:pt idx="217">
                  <c:v>15.444015444015443</c:v>
                </c:pt>
                <c:pt idx="218">
                  <c:v>7.7220077220077217</c:v>
                </c:pt>
                <c:pt idx="219">
                  <c:v>7.7220077220077217</c:v>
                </c:pt>
                <c:pt idx="220">
                  <c:v>7.7220077220077217</c:v>
                </c:pt>
                <c:pt idx="221">
                  <c:v>7.7220077220077217</c:v>
                </c:pt>
                <c:pt idx="222">
                  <c:v>7.7220077220077217</c:v>
                </c:pt>
                <c:pt idx="223">
                  <c:v>7.7220077220077217</c:v>
                </c:pt>
                <c:pt idx="224">
                  <c:v>7.7220077220077217</c:v>
                </c:pt>
                <c:pt idx="225">
                  <c:v>7.7220077220077217</c:v>
                </c:pt>
                <c:pt idx="226">
                  <c:v>23.166023166023166</c:v>
                </c:pt>
                <c:pt idx="227">
                  <c:v>23.166023166023166</c:v>
                </c:pt>
                <c:pt idx="228">
                  <c:v>23.166023166023166</c:v>
                </c:pt>
                <c:pt idx="229">
                  <c:v>23.166023166023166</c:v>
                </c:pt>
                <c:pt idx="230">
                  <c:v>15.444015444015443</c:v>
                </c:pt>
                <c:pt idx="231">
                  <c:v>15.444015444015443</c:v>
                </c:pt>
                <c:pt idx="232">
                  <c:v>23.166023166023166</c:v>
                </c:pt>
                <c:pt idx="233">
                  <c:v>7.7220077220077217</c:v>
                </c:pt>
                <c:pt idx="234">
                  <c:v>7.7220077220077217</c:v>
                </c:pt>
                <c:pt idx="235">
                  <c:v>7.7220077220077217</c:v>
                </c:pt>
                <c:pt idx="236">
                  <c:v>7.7220077220077217</c:v>
                </c:pt>
                <c:pt idx="237">
                  <c:v>7.7220077220077217</c:v>
                </c:pt>
                <c:pt idx="238">
                  <c:v>7.7220077220077217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7.7220077220077217</c:v>
                </c:pt>
                <c:pt idx="250">
                  <c:v>7.7220077220077217</c:v>
                </c:pt>
                <c:pt idx="251">
                  <c:v>7.7220077220077217</c:v>
                </c:pt>
                <c:pt idx="252">
                  <c:v>7.7220077220077217</c:v>
                </c:pt>
                <c:pt idx="253">
                  <c:v>7.7220077220077217</c:v>
                </c:pt>
                <c:pt idx="254">
                  <c:v>7.7220077220077217</c:v>
                </c:pt>
                <c:pt idx="255">
                  <c:v>15.444015444015443</c:v>
                </c:pt>
                <c:pt idx="256">
                  <c:v>7.7220077220077217</c:v>
                </c:pt>
                <c:pt idx="257">
                  <c:v>7.7220077220077217</c:v>
                </c:pt>
                <c:pt idx="258">
                  <c:v>7.7220077220077217</c:v>
                </c:pt>
                <c:pt idx="259">
                  <c:v>7.7220077220077217</c:v>
                </c:pt>
                <c:pt idx="260">
                  <c:v>7.7220077220077217</c:v>
                </c:pt>
                <c:pt idx="261">
                  <c:v>7.7220077220077217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A-2F41-82DD-54E5787DC0E9}"/>
            </c:ext>
          </c:extLst>
        </c:ser>
        <c:ser>
          <c:idx val="1"/>
          <c:order val="1"/>
          <c:tx>
            <c:v>Oneida County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Hamilton!$A$28:$A$306</c:f>
              <c:numCache>
                <c:formatCode>m/d/yy</c:formatCode>
                <c:ptCount val="279"/>
                <c:pt idx="0">
                  <c:v>44061</c:v>
                </c:pt>
                <c:pt idx="1">
                  <c:v>44062</c:v>
                </c:pt>
                <c:pt idx="2">
                  <c:v>44063</c:v>
                </c:pt>
                <c:pt idx="3">
                  <c:v>44064</c:v>
                </c:pt>
                <c:pt idx="4">
                  <c:v>44065</c:v>
                </c:pt>
                <c:pt idx="5">
                  <c:v>44066</c:v>
                </c:pt>
                <c:pt idx="6">
                  <c:v>44067</c:v>
                </c:pt>
                <c:pt idx="7">
                  <c:v>44068</c:v>
                </c:pt>
                <c:pt idx="8">
                  <c:v>44069</c:v>
                </c:pt>
                <c:pt idx="9">
                  <c:v>44070</c:v>
                </c:pt>
                <c:pt idx="10">
                  <c:v>44071</c:v>
                </c:pt>
                <c:pt idx="11">
                  <c:v>44072</c:v>
                </c:pt>
                <c:pt idx="12">
                  <c:v>44073</c:v>
                </c:pt>
                <c:pt idx="13">
                  <c:v>44074</c:v>
                </c:pt>
                <c:pt idx="14">
                  <c:v>44075</c:v>
                </c:pt>
                <c:pt idx="15">
                  <c:v>44076</c:v>
                </c:pt>
                <c:pt idx="16">
                  <c:v>44077</c:v>
                </c:pt>
                <c:pt idx="17">
                  <c:v>44078</c:v>
                </c:pt>
                <c:pt idx="18">
                  <c:v>44079</c:v>
                </c:pt>
                <c:pt idx="19">
                  <c:v>44080</c:v>
                </c:pt>
                <c:pt idx="20">
                  <c:v>44081</c:v>
                </c:pt>
                <c:pt idx="21">
                  <c:v>44082</c:v>
                </c:pt>
                <c:pt idx="22">
                  <c:v>44083</c:v>
                </c:pt>
                <c:pt idx="23">
                  <c:v>44084</c:v>
                </c:pt>
                <c:pt idx="24">
                  <c:v>44085</c:v>
                </c:pt>
                <c:pt idx="25">
                  <c:v>44086</c:v>
                </c:pt>
                <c:pt idx="26">
                  <c:v>44087</c:v>
                </c:pt>
                <c:pt idx="27">
                  <c:v>44088</c:v>
                </c:pt>
                <c:pt idx="28">
                  <c:v>44089</c:v>
                </c:pt>
                <c:pt idx="29">
                  <c:v>44090</c:v>
                </c:pt>
                <c:pt idx="30">
                  <c:v>44091</c:v>
                </c:pt>
                <c:pt idx="31">
                  <c:v>44092</c:v>
                </c:pt>
                <c:pt idx="32">
                  <c:v>44093</c:v>
                </c:pt>
                <c:pt idx="33">
                  <c:v>44094</c:v>
                </c:pt>
                <c:pt idx="34">
                  <c:v>44095</c:v>
                </c:pt>
                <c:pt idx="35">
                  <c:v>44096</c:v>
                </c:pt>
                <c:pt idx="36">
                  <c:v>44097</c:v>
                </c:pt>
                <c:pt idx="37">
                  <c:v>44098</c:v>
                </c:pt>
                <c:pt idx="38">
                  <c:v>44099</c:v>
                </c:pt>
                <c:pt idx="39">
                  <c:v>44100</c:v>
                </c:pt>
                <c:pt idx="40">
                  <c:v>44101</c:v>
                </c:pt>
                <c:pt idx="41">
                  <c:v>44102</c:v>
                </c:pt>
                <c:pt idx="42">
                  <c:v>44103</c:v>
                </c:pt>
                <c:pt idx="43">
                  <c:v>44104</c:v>
                </c:pt>
                <c:pt idx="44">
                  <c:v>44105</c:v>
                </c:pt>
                <c:pt idx="45">
                  <c:v>44106</c:v>
                </c:pt>
                <c:pt idx="46">
                  <c:v>44107</c:v>
                </c:pt>
                <c:pt idx="47">
                  <c:v>44108</c:v>
                </c:pt>
                <c:pt idx="48">
                  <c:v>44109</c:v>
                </c:pt>
                <c:pt idx="49">
                  <c:v>44110</c:v>
                </c:pt>
                <c:pt idx="50">
                  <c:v>44111</c:v>
                </c:pt>
                <c:pt idx="51">
                  <c:v>44112</c:v>
                </c:pt>
                <c:pt idx="52">
                  <c:v>44113</c:v>
                </c:pt>
                <c:pt idx="53">
                  <c:v>44114</c:v>
                </c:pt>
                <c:pt idx="54">
                  <c:v>44115</c:v>
                </c:pt>
                <c:pt idx="55">
                  <c:v>44116</c:v>
                </c:pt>
                <c:pt idx="56">
                  <c:v>44117</c:v>
                </c:pt>
                <c:pt idx="57">
                  <c:v>44118</c:v>
                </c:pt>
                <c:pt idx="58">
                  <c:v>44119</c:v>
                </c:pt>
                <c:pt idx="59">
                  <c:v>44120</c:v>
                </c:pt>
                <c:pt idx="60">
                  <c:v>44121</c:v>
                </c:pt>
                <c:pt idx="61">
                  <c:v>44122</c:v>
                </c:pt>
                <c:pt idx="62">
                  <c:v>44123</c:v>
                </c:pt>
                <c:pt idx="63">
                  <c:v>44124</c:v>
                </c:pt>
                <c:pt idx="64">
                  <c:v>44125</c:v>
                </c:pt>
                <c:pt idx="65">
                  <c:v>44126</c:v>
                </c:pt>
                <c:pt idx="66">
                  <c:v>44127</c:v>
                </c:pt>
                <c:pt idx="67">
                  <c:v>44128</c:v>
                </c:pt>
                <c:pt idx="68">
                  <c:v>44129</c:v>
                </c:pt>
                <c:pt idx="69">
                  <c:v>44130</c:v>
                </c:pt>
                <c:pt idx="70">
                  <c:v>44131</c:v>
                </c:pt>
                <c:pt idx="71">
                  <c:v>44132</c:v>
                </c:pt>
                <c:pt idx="72">
                  <c:v>44133</c:v>
                </c:pt>
                <c:pt idx="73">
                  <c:v>44134</c:v>
                </c:pt>
                <c:pt idx="74">
                  <c:v>44135</c:v>
                </c:pt>
                <c:pt idx="75">
                  <c:v>44136</c:v>
                </c:pt>
                <c:pt idx="76">
                  <c:v>44137</c:v>
                </c:pt>
                <c:pt idx="77">
                  <c:v>44138</c:v>
                </c:pt>
                <c:pt idx="78">
                  <c:v>44139</c:v>
                </c:pt>
                <c:pt idx="79">
                  <c:v>44140</c:v>
                </c:pt>
                <c:pt idx="80">
                  <c:v>44141</c:v>
                </c:pt>
                <c:pt idx="81">
                  <c:v>44142</c:v>
                </c:pt>
                <c:pt idx="82">
                  <c:v>44143</c:v>
                </c:pt>
                <c:pt idx="83">
                  <c:v>44144</c:v>
                </c:pt>
                <c:pt idx="84">
                  <c:v>44145</c:v>
                </c:pt>
                <c:pt idx="85">
                  <c:v>44146</c:v>
                </c:pt>
                <c:pt idx="86">
                  <c:v>44147</c:v>
                </c:pt>
                <c:pt idx="87">
                  <c:v>44148</c:v>
                </c:pt>
                <c:pt idx="88">
                  <c:v>44149</c:v>
                </c:pt>
                <c:pt idx="89">
                  <c:v>44150</c:v>
                </c:pt>
                <c:pt idx="90">
                  <c:v>44151</c:v>
                </c:pt>
                <c:pt idx="91">
                  <c:v>44152</c:v>
                </c:pt>
                <c:pt idx="92">
                  <c:v>44153</c:v>
                </c:pt>
                <c:pt idx="93">
                  <c:v>44154</c:v>
                </c:pt>
                <c:pt idx="94">
                  <c:v>44155</c:v>
                </c:pt>
                <c:pt idx="95">
                  <c:v>44156</c:v>
                </c:pt>
                <c:pt idx="96">
                  <c:v>44157</c:v>
                </c:pt>
                <c:pt idx="97">
                  <c:v>44158</c:v>
                </c:pt>
                <c:pt idx="98">
                  <c:v>44159</c:v>
                </c:pt>
                <c:pt idx="99">
                  <c:v>44160</c:v>
                </c:pt>
                <c:pt idx="100">
                  <c:v>44161</c:v>
                </c:pt>
                <c:pt idx="101">
                  <c:v>44162</c:v>
                </c:pt>
                <c:pt idx="102">
                  <c:v>44163</c:v>
                </c:pt>
                <c:pt idx="103">
                  <c:v>44164</c:v>
                </c:pt>
                <c:pt idx="104">
                  <c:v>44165</c:v>
                </c:pt>
                <c:pt idx="105">
                  <c:v>44166</c:v>
                </c:pt>
                <c:pt idx="106">
                  <c:v>44167</c:v>
                </c:pt>
                <c:pt idx="107">
                  <c:v>44168</c:v>
                </c:pt>
                <c:pt idx="108">
                  <c:v>44169</c:v>
                </c:pt>
                <c:pt idx="109">
                  <c:v>44170</c:v>
                </c:pt>
                <c:pt idx="110">
                  <c:v>44171</c:v>
                </c:pt>
                <c:pt idx="111">
                  <c:v>44172</c:v>
                </c:pt>
                <c:pt idx="112">
                  <c:v>44173</c:v>
                </c:pt>
                <c:pt idx="113">
                  <c:v>44174</c:v>
                </c:pt>
                <c:pt idx="114">
                  <c:v>44175</c:v>
                </c:pt>
                <c:pt idx="115">
                  <c:v>44176</c:v>
                </c:pt>
                <c:pt idx="116">
                  <c:v>44177</c:v>
                </c:pt>
                <c:pt idx="117">
                  <c:v>44178</c:v>
                </c:pt>
                <c:pt idx="118">
                  <c:v>44179</c:v>
                </c:pt>
                <c:pt idx="119">
                  <c:v>44180</c:v>
                </c:pt>
                <c:pt idx="120">
                  <c:v>44181</c:v>
                </c:pt>
                <c:pt idx="121">
                  <c:v>44182</c:v>
                </c:pt>
                <c:pt idx="122">
                  <c:v>44183</c:v>
                </c:pt>
                <c:pt idx="123">
                  <c:v>44184</c:v>
                </c:pt>
                <c:pt idx="124">
                  <c:v>44185</c:v>
                </c:pt>
                <c:pt idx="125">
                  <c:v>44186</c:v>
                </c:pt>
                <c:pt idx="126">
                  <c:v>44187</c:v>
                </c:pt>
                <c:pt idx="127">
                  <c:v>44188</c:v>
                </c:pt>
                <c:pt idx="128">
                  <c:v>44189</c:v>
                </c:pt>
                <c:pt idx="129">
                  <c:v>44190</c:v>
                </c:pt>
                <c:pt idx="130">
                  <c:v>44191</c:v>
                </c:pt>
                <c:pt idx="131">
                  <c:v>44192</c:v>
                </c:pt>
                <c:pt idx="132">
                  <c:v>44193</c:v>
                </c:pt>
                <c:pt idx="133">
                  <c:v>44194</c:v>
                </c:pt>
                <c:pt idx="134">
                  <c:v>44195</c:v>
                </c:pt>
                <c:pt idx="135">
                  <c:v>44196</c:v>
                </c:pt>
                <c:pt idx="136">
                  <c:v>44197</c:v>
                </c:pt>
                <c:pt idx="137">
                  <c:v>44198</c:v>
                </c:pt>
                <c:pt idx="138">
                  <c:v>44199</c:v>
                </c:pt>
                <c:pt idx="139">
                  <c:v>44200</c:v>
                </c:pt>
                <c:pt idx="140">
                  <c:v>44201</c:v>
                </c:pt>
                <c:pt idx="141">
                  <c:v>44202</c:v>
                </c:pt>
                <c:pt idx="142">
                  <c:v>44203</c:v>
                </c:pt>
                <c:pt idx="143">
                  <c:v>44204</c:v>
                </c:pt>
                <c:pt idx="144">
                  <c:v>44205</c:v>
                </c:pt>
                <c:pt idx="145">
                  <c:v>44206</c:v>
                </c:pt>
                <c:pt idx="146">
                  <c:v>44207</c:v>
                </c:pt>
                <c:pt idx="147">
                  <c:v>44208</c:v>
                </c:pt>
                <c:pt idx="148">
                  <c:v>44209</c:v>
                </c:pt>
                <c:pt idx="149">
                  <c:v>44210</c:v>
                </c:pt>
                <c:pt idx="150">
                  <c:v>44211</c:v>
                </c:pt>
                <c:pt idx="151">
                  <c:v>44212</c:v>
                </c:pt>
                <c:pt idx="152">
                  <c:v>44213</c:v>
                </c:pt>
                <c:pt idx="153">
                  <c:v>44214</c:v>
                </c:pt>
                <c:pt idx="154">
                  <c:v>44215</c:v>
                </c:pt>
                <c:pt idx="155">
                  <c:v>44216</c:v>
                </c:pt>
                <c:pt idx="156">
                  <c:v>44217</c:v>
                </c:pt>
                <c:pt idx="157">
                  <c:v>44218</c:v>
                </c:pt>
                <c:pt idx="158">
                  <c:v>44219</c:v>
                </c:pt>
                <c:pt idx="159">
                  <c:v>44220</c:v>
                </c:pt>
                <c:pt idx="160">
                  <c:v>44221</c:v>
                </c:pt>
                <c:pt idx="161">
                  <c:v>44222</c:v>
                </c:pt>
                <c:pt idx="162">
                  <c:v>44223</c:v>
                </c:pt>
                <c:pt idx="163">
                  <c:v>44224</c:v>
                </c:pt>
                <c:pt idx="164">
                  <c:v>44225</c:v>
                </c:pt>
                <c:pt idx="165">
                  <c:v>44226</c:v>
                </c:pt>
                <c:pt idx="166">
                  <c:v>44227</c:v>
                </c:pt>
                <c:pt idx="167">
                  <c:v>44228</c:v>
                </c:pt>
                <c:pt idx="168">
                  <c:v>44229</c:v>
                </c:pt>
                <c:pt idx="169">
                  <c:v>44230</c:v>
                </c:pt>
                <c:pt idx="170">
                  <c:v>44231</c:v>
                </c:pt>
                <c:pt idx="171">
                  <c:v>44232</c:v>
                </c:pt>
                <c:pt idx="172">
                  <c:v>44233</c:v>
                </c:pt>
                <c:pt idx="173">
                  <c:v>44234</c:v>
                </c:pt>
                <c:pt idx="174">
                  <c:v>44235</c:v>
                </c:pt>
                <c:pt idx="175">
                  <c:v>44236</c:v>
                </c:pt>
                <c:pt idx="176">
                  <c:v>44237</c:v>
                </c:pt>
                <c:pt idx="177">
                  <c:v>44238</c:v>
                </c:pt>
                <c:pt idx="178">
                  <c:v>44239</c:v>
                </c:pt>
                <c:pt idx="179">
                  <c:v>44240</c:v>
                </c:pt>
                <c:pt idx="180">
                  <c:v>44241</c:v>
                </c:pt>
                <c:pt idx="181">
                  <c:v>44242</c:v>
                </c:pt>
                <c:pt idx="182">
                  <c:v>44243</c:v>
                </c:pt>
                <c:pt idx="183">
                  <c:v>44244</c:v>
                </c:pt>
                <c:pt idx="184">
                  <c:v>44245</c:v>
                </c:pt>
                <c:pt idx="185">
                  <c:v>44246</c:v>
                </c:pt>
                <c:pt idx="186">
                  <c:v>44247</c:v>
                </c:pt>
                <c:pt idx="187">
                  <c:v>44248</c:v>
                </c:pt>
                <c:pt idx="188">
                  <c:v>44249</c:v>
                </c:pt>
                <c:pt idx="189">
                  <c:v>44250</c:v>
                </c:pt>
                <c:pt idx="190">
                  <c:v>44251</c:v>
                </c:pt>
                <c:pt idx="191">
                  <c:v>44252</c:v>
                </c:pt>
                <c:pt idx="192">
                  <c:v>44253</c:v>
                </c:pt>
                <c:pt idx="193">
                  <c:v>44254</c:v>
                </c:pt>
                <c:pt idx="194">
                  <c:v>44255</c:v>
                </c:pt>
                <c:pt idx="195">
                  <c:v>44256</c:v>
                </c:pt>
                <c:pt idx="196">
                  <c:v>44257</c:v>
                </c:pt>
                <c:pt idx="197">
                  <c:v>44258</c:v>
                </c:pt>
                <c:pt idx="198">
                  <c:v>44259</c:v>
                </c:pt>
                <c:pt idx="199">
                  <c:v>44260</c:v>
                </c:pt>
                <c:pt idx="200">
                  <c:v>44261</c:v>
                </c:pt>
                <c:pt idx="201">
                  <c:v>44262</c:v>
                </c:pt>
                <c:pt idx="202">
                  <c:v>44263</c:v>
                </c:pt>
                <c:pt idx="203">
                  <c:v>44264</c:v>
                </c:pt>
                <c:pt idx="204">
                  <c:v>44265</c:v>
                </c:pt>
                <c:pt idx="205">
                  <c:v>44266</c:v>
                </c:pt>
                <c:pt idx="206">
                  <c:v>44267</c:v>
                </c:pt>
                <c:pt idx="207">
                  <c:v>44268</c:v>
                </c:pt>
                <c:pt idx="208">
                  <c:v>44269</c:v>
                </c:pt>
                <c:pt idx="209">
                  <c:v>44270</c:v>
                </c:pt>
                <c:pt idx="210">
                  <c:v>44271</c:v>
                </c:pt>
                <c:pt idx="211">
                  <c:v>44272</c:v>
                </c:pt>
                <c:pt idx="212">
                  <c:v>44273</c:v>
                </c:pt>
                <c:pt idx="213">
                  <c:v>44274</c:v>
                </c:pt>
                <c:pt idx="214">
                  <c:v>44275</c:v>
                </c:pt>
                <c:pt idx="215">
                  <c:v>44276</c:v>
                </c:pt>
                <c:pt idx="216">
                  <c:v>44277</c:v>
                </c:pt>
                <c:pt idx="217">
                  <c:v>44278</c:v>
                </c:pt>
                <c:pt idx="218">
                  <c:v>44279</c:v>
                </c:pt>
                <c:pt idx="219">
                  <c:v>44280</c:v>
                </c:pt>
                <c:pt idx="220">
                  <c:v>44281</c:v>
                </c:pt>
                <c:pt idx="221">
                  <c:v>44282</c:v>
                </c:pt>
                <c:pt idx="222">
                  <c:v>44283</c:v>
                </c:pt>
                <c:pt idx="223">
                  <c:v>44284</c:v>
                </c:pt>
                <c:pt idx="224">
                  <c:v>44285</c:v>
                </c:pt>
                <c:pt idx="225">
                  <c:v>44286</c:v>
                </c:pt>
                <c:pt idx="226">
                  <c:v>44287</c:v>
                </c:pt>
                <c:pt idx="227">
                  <c:v>44288</c:v>
                </c:pt>
                <c:pt idx="228">
                  <c:v>44289</c:v>
                </c:pt>
                <c:pt idx="229">
                  <c:v>44290</c:v>
                </c:pt>
                <c:pt idx="230">
                  <c:v>44291</c:v>
                </c:pt>
                <c:pt idx="231">
                  <c:v>44292</c:v>
                </c:pt>
                <c:pt idx="232">
                  <c:v>44293</c:v>
                </c:pt>
                <c:pt idx="233">
                  <c:v>44294</c:v>
                </c:pt>
                <c:pt idx="234">
                  <c:v>44295</c:v>
                </c:pt>
                <c:pt idx="235">
                  <c:v>44296</c:v>
                </c:pt>
                <c:pt idx="236">
                  <c:v>44297</c:v>
                </c:pt>
                <c:pt idx="237">
                  <c:v>44298</c:v>
                </c:pt>
                <c:pt idx="238">
                  <c:v>44299</c:v>
                </c:pt>
                <c:pt idx="239">
                  <c:v>44300</c:v>
                </c:pt>
                <c:pt idx="240">
                  <c:v>44301</c:v>
                </c:pt>
                <c:pt idx="241">
                  <c:v>44302</c:v>
                </c:pt>
                <c:pt idx="242">
                  <c:v>44303</c:v>
                </c:pt>
                <c:pt idx="243">
                  <c:v>44304</c:v>
                </c:pt>
                <c:pt idx="244">
                  <c:v>44305</c:v>
                </c:pt>
                <c:pt idx="245">
                  <c:v>44306</c:v>
                </c:pt>
                <c:pt idx="246">
                  <c:v>44307</c:v>
                </c:pt>
                <c:pt idx="247">
                  <c:v>44308</c:v>
                </c:pt>
                <c:pt idx="248">
                  <c:v>44309</c:v>
                </c:pt>
                <c:pt idx="249">
                  <c:v>44310</c:v>
                </c:pt>
                <c:pt idx="250">
                  <c:v>44311</c:v>
                </c:pt>
                <c:pt idx="251">
                  <c:v>44312</c:v>
                </c:pt>
                <c:pt idx="252">
                  <c:v>44313</c:v>
                </c:pt>
                <c:pt idx="253">
                  <c:v>44314</c:v>
                </c:pt>
                <c:pt idx="254">
                  <c:v>44315</c:v>
                </c:pt>
                <c:pt idx="255">
                  <c:v>44316</c:v>
                </c:pt>
                <c:pt idx="256">
                  <c:v>44317</c:v>
                </c:pt>
                <c:pt idx="257">
                  <c:v>44318</c:v>
                </c:pt>
                <c:pt idx="258">
                  <c:v>44319</c:v>
                </c:pt>
                <c:pt idx="259">
                  <c:v>44320</c:v>
                </c:pt>
                <c:pt idx="260">
                  <c:v>44321</c:v>
                </c:pt>
                <c:pt idx="261">
                  <c:v>44322</c:v>
                </c:pt>
                <c:pt idx="262">
                  <c:v>44323</c:v>
                </c:pt>
                <c:pt idx="263">
                  <c:v>44324</c:v>
                </c:pt>
                <c:pt idx="264">
                  <c:v>44325</c:v>
                </c:pt>
                <c:pt idx="265">
                  <c:v>44326</c:v>
                </c:pt>
                <c:pt idx="266">
                  <c:v>44327</c:v>
                </c:pt>
                <c:pt idx="267">
                  <c:v>44328</c:v>
                </c:pt>
                <c:pt idx="268">
                  <c:v>44329</c:v>
                </c:pt>
                <c:pt idx="269">
                  <c:v>44330</c:v>
                </c:pt>
                <c:pt idx="270">
                  <c:v>44331</c:v>
                </c:pt>
                <c:pt idx="271">
                  <c:v>44332</c:v>
                </c:pt>
                <c:pt idx="272">
                  <c:v>44333</c:v>
                </c:pt>
                <c:pt idx="273">
                  <c:v>44334</c:v>
                </c:pt>
                <c:pt idx="274">
                  <c:v>44335</c:v>
                </c:pt>
                <c:pt idx="275">
                  <c:v>44336</c:v>
                </c:pt>
                <c:pt idx="276">
                  <c:v>44337</c:v>
                </c:pt>
                <c:pt idx="277">
                  <c:v>44338</c:v>
                </c:pt>
                <c:pt idx="278">
                  <c:v>44339</c:v>
                </c:pt>
              </c:numCache>
            </c:numRef>
          </c:cat>
          <c:val>
            <c:numRef>
              <c:f>Hamilton!$Z$28:$Z$306</c:f>
              <c:numCache>
                <c:formatCode>General</c:formatCode>
                <c:ptCount val="279"/>
                <c:pt idx="0">
                  <c:v>2.3528571428571432</c:v>
                </c:pt>
                <c:pt idx="1">
                  <c:v>2.3528571428571428</c:v>
                </c:pt>
                <c:pt idx="2">
                  <c:v>2.4142857142857141</c:v>
                </c:pt>
                <c:pt idx="3">
                  <c:v>2.7242857142857142</c:v>
                </c:pt>
                <c:pt idx="4">
                  <c:v>2.9099999999999997</c:v>
                </c:pt>
                <c:pt idx="5">
                  <c:v>2.8485714285714288</c:v>
                </c:pt>
                <c:pt idx="6">
                  <c:v>2.7242857142857142</c:v>
                </c:pt>
                <c:pt idx="7">
                  <c:v>2.6628571428571428</c:v>
                </c:pt>
                <c:pt idx="8">
                  <c:v>2.5385714285714287</c:v>
                </c:pt>
                <c:pt idx="9">
                  <c:v>2.6014285714285714</c:v>
                </c:pt>
                <c:pt idx="10">
                  <c:v>1.9814285714285713</c:v>
                </c:pt>
                <c:pt idx="11">
                  <c:v>1.6099999999999999</c:v>
                </c:pt>
                <c:pt idx="12">
                  <c:v>1.7328571428571427</c:v>
                </c:pt>
                <c:pt idx="13">
                  <c:v>1.7957142857142856</c:v>
                </c:pt>
                <c:pt idx="14">
                  <c:v>1.5471428571428572</c:v>
                </c:pt>
                <c:pt idx="15">
                  <c:v>1.4857142857142858</c:v>
                </c:pt>
                <c:pt idx="16">
                  <c:v>1.3614285714285714</c:v>
                </c:pt>
                <c:pt idx="17">
                  <c:v>1.8571428571428572</c:v>
                </c:pt>
                <c:pt idx="18">
                  <c:v>1.8571428571428572</c:v>
                </c:pt>
                <c:pt idx="19">
                  <c:v>1.8571428571428572</c:v>
                </c:pt>
                <c:pt idx="20">
                  <c:v>1.9185714285714288</c:v>
                </c:pt>
                <c:pt idx="21">
                  <c:v>1.7328571428571429</c:v>
                </c:pt>
                <c:pt idx="22">
                  <c:v>2.0414285714285714</c:v>
                </c:pt>
                <c:pt idx="23">
                  <c:v>2.2271428571428573</c:v>
                </c:pt>
                <c:pt idx="24">
                  <c:v>2.3514285714285714</c:v>
                </c:pt>
                <c:pt idx="25">
                  <c:v>2.6614285714285715</c:v>
                </c:pt>
                <c:pt idx="26">
                  <c:v>2.7857142857142856</c:v>
                </c:pt>
                <c:pt idx="27">
                  <c:v>2.6614285714285715</c:v>
                </c:pt>
                <c:pt idx="28">
                  <c:v>2.9099999999999997</c:v>
                </c:pt>
                <c:pt idx="29">
                  <c:v>2.6628571428571428</c:v>
                </c:pt>
                <c:pt idx="30">
                  <c:v>2.5385714285714287</c:v>
                </c:pt>
                <c:pt idx="31">
                  <c:v>2.2285714285714286</c:v>
                </c:pt>
                <c:pt idx="32">
                  <c:v>1.98</c:v>
                </c:pt>
                <c:pt idx="33">
                  <c:v>1.7328571428571427</c:v>
                </c:pt>
                <c:pt idx="34">
                  <c:v>1.8571428571428572</c:v>
                </c:pt>
                <c:pt idx="35">
                  <c:v>1.3614285714285717</c:v>
                </c:pt>
                <c:pt idx="36">
                  <c:v>1.7328571428571429</c:v>
                </c:pt>
                <c:pt idx="37">
                  <c:v>1.5471428571428572</c:v>
                </c:pt>
                <c:pt idx="38">
                  <c:v>1.9185714285714286</c:v>
                </c:pt>
                <c:pt idx="39">
                  <c:v>2.1042857142857141</c:v>
                </c:pt>
                <c:pt idx="40">
                  <c:v>2.29</c:v>
                </c:pt>
                <c:pt idx="41">
                  <c:v>2.6</c:v>
                </c:pt>
                <c:pt idx="42">
                  <c:v>3.3428571428571425</c:v>
                </c:pt>
                <c:pt idx="43">
                  <c:v>3.0328571428571429</c:v>
                </c:pt>
                <c:pt idx="44">
                  <c:v>4.4571428571428573</c:v>
                </c:pt>
                <c:pt idx="45">
                  <c:v>3.8385714285714285</c:v>
                </c:pt>
                <c:pt idx="46">
                  <c:v>3.7771428571428571</c:v>
                </c:pt>
                <c:pt idx="47">
                  <c:v>4.0857142857142863</c:v>
                </c:pt>
                <c:pt idx="48">
                  <c:v>3.7142857142857149</c:v>
                </c:pt>
                <c:pt idx="49">
                  <c:v>3.1571428571428575</c:v>
                </c:pt>
                <c:pt idx="50">
                  <c:v>3.342857142857143</c:v>
                </c:pt>
                <c:pt idx="51">
                  <c:v>2.6614285714285715</c:v>
                </c:pt>
                <c:pt idx="52">
                  <c:v>3.0942857142857139</c:v>
                </c:pt>
                <c:pt idx="53">
                  <c:v>3.7757142857142858</c:v>
                </c:pt>
                <c:pt idx="54">
                  <c:v>3.7757142857142858</c:v>
                </c:pt>
                <c:pt idx="55">
                  <c:v>4.2700000000000005</c:v>
                </c:pt>
                <c:pt idx="56">
                  <c:v>4.3942857142857141</c:v>
                </c:pt>
                <c:pt idx="57">
                  <c:v>4.2085714285714282</c:v>
                </c:pt>
                <c:pt idx="58">
                  <c:v>3.9614285714285713</c:v>
                </c:pt>
                <c:pt idx="59">
                  <c:v>3.8371428571428576</c:v>
                </c:pt>
                <c:pt idx="60">
                  <c:v>3.5271428571428571</c:v>
                </c:pt>
                <c:pt idx="61">
                  <c:v>3.3414285714285716</c:v>
                </c:pt>
                <c:pt idx="62">
                  <c:v>2.7842857142857147</c:v>
                </c:pt>
                <c:pt idx="63">
                  <c:v>2.7842857142857147</c:v>
                </c:pt>
                <c:pt idx="64">
                  <c:v>3.6514285714285712</c:v>
                </c:pt>
                <c:pt idx="65">
                  <c:v>3.59</c:v>
                </c:pt>
                <c:pt idx="66">
                  <c:v>4.3328571428571427</c:v>
                </c:pt>
                <c:pt idx="67">
                  <c:v>5.2</c:v>
                </c:pt>
                <c:pt idx="68">
                  <c:v>5.4485714285714284</c:v>
                </c:pt>
                <c:pt idx="69">
                  <c:v>5.6971428571428566</c:v>
                </c:pt>
                <c:pt idx="70">
                  <c:v>6.8114285714285714</c:v>
                </c:pt>
                <c:pt idx="71">
                  <c:v>7.9871428571428567</c:v>
                </c:pt>
                <c:pt idx="72">
                  <c:v>8.9157142857142855</c:v>
                </c:pt>
                <c:pt idx="73">
                  <c:v>8.668571428571429</c:v>
                </c:pt>
                <c:pt idx="74">
                  <c:v>9.968571428571428</c:v>
                </c:pt>
                <c:pt idx="75">
                  <c:v>10.525714285714287</c:v>
                </c:pt>
                <c:pt idx="76">
                  <c:v>11.205714285714285</c:v>
                </c:pt>
                <c:pt idx="77">
                  <c:v>11.577142857142857</c:v>
                </c:pt>
                <c:pt idx="78">
                  <c:v>10.587142857142856</c:v>
                </c:pt>
                <c:pt idx="79">
                  <c:v>10.95857142857143</c:v>
                </c:pt>
                <c:pt idx="80">
                  <c:v>12.940000000000001</c:v>
                </c:pt>
                <c:pt idx="81">
                  <c:v>12.877142857142859</c:v>
                </c:pt>
                <c:pt idx="82">
                  <c:v>14.299999999999999</c:v>
                </c:pt>
                <c:pt idx="83">
                  <c:v>15.724285714285713</c:v>
                </c:pt>
                <c:pt idx="84">
                  <c:v>13.928571428571429</c:v>
                </c:pt>
                <c:pt idx="85">
                  <c:v>17.208571428571428</c:v>
                </c:pt>
                <c:pt idx="86">
                  <c:v>19.684285714285714</c:v>
                </c:pt>
                <c:pt idx="87">
                  <c:v>22.592857142857145</c:v>
                </c:pt>
                <c:pt idx="88">
                  <c:v>26.925714285714285</c:v>
                </c:pt>
                <c:pt idx="89">
                  <c:v>26.678571428571427</c:v>
                </c:pt>
                <c:pt idx="90">
                  <c:v>26.368571428571425</c:v>
                </c:pt>
                <c:pt idx="91">
                  <c:v>30.329999999999995</c:v>
                </c:pt>
                <c:pt idx="92">
                  <c:v>31.011428571428571</c:v>
                </c:pt>
                <c:pt idx="93">
                  <c:v>32.558571428571426</c:v>
                </c:pt>
                <c:pt idx="94">
                  <c:v>29.835714285714282</c:v>
                </c:pt>
                <c:pt idx="95">
                  <c:v>31.445714285714281</c:v>
                </c:pt>
                <c:pt idx="96">
                  <c:v>31.692857142857143</c:v>
                </c:pt>
                <c:pt idx="97">
                  <c:v>37.574285714285715</c:v>
                </c:pt>
                <c:pt idx="98">
                  <c:v>38.688571428571429</c:v>
                </c:pt>
                <c:pt idx="99">
                  <c:v>40.731428571428573</c:v>
                </c:pt>
                <c:pt idx="100">
                  <c:v>41.412857142857142</c:v>
                </c:pt>
                <c:pt idx="101">
                  <c:v>46.982857142857142</c:v>
                </c:pt>
                <c:pt idx="102">
                  <c:v>42.958571428571432</c:v>
                </c:pt>
                <c:pt idx="103">
                  <c:v>48.282857142857139</c:v>
                </c:pt>
                <c:pt idx="104">
                  <c:v>47.044285714285714</c:v>
                </c:pt>
                <c:pt idx="105">
                  <c:v>49.02571428571428</c:v>
                </c:pt>
                <c:pt idx="106">
                  <c:v>52.98714285714285</c:v>
                </c:pt>
                <c:pt idx="107">
                  <c:v>59.548571428571428</c:v>
                </c:pt>
                <c:pt idx="108">
                  <c:v>68.401428571428568</c:v>
                </c:pt>
                <c:pt idx="109">
                  <c:v>81.587142857142865</c:v>
                </c:pt>
                <c:pt idx="110">
                  <c:v>87.220000000000013</c:v>
                </c:pt>
                <c:pt idx="111">
                  <c:v>87.405714285714296</c:v>
                </c:pt>
                <c:pt idx="112">
                  <c:v>90.438571428571436</c:v>
                </c:pt>
                <c:pt idx="113">
                  <c:v>94.895714285714277</c:v>
                </c:pt>
                <c:pt idx="114">
                  <c:v>98.361428571428561</c:v>
                </c:pt>
                <c:pt idx="115">
                  <c:v>97.247142857142862</c:v>
                </c:pt>
                <c:pt idx="116">
                  <c:v>96.38000000000001</c:v>
                </c:pt>
                <c:pt idx="117">
                  <c:v>97.431428571428569</c:v>
                </c:pt>
                <c:pt idx="118">
                  <c:v>100.71285714285715</c:v>
                </c:pt>
                <c:pt idx="119">
                  <c:v>100.65142857142857</c:v>
                </c:pt>
                <c:pt idx="120">
                  <c:v>97.122857142857143</c:v>
                </c:pt>
                <c:pt idx="121">
                  <c:v>100.83714285714284</c:v>
                </c:pt>
                <c:pt idx="122">
                  <c:v>97.865714285714276</c:v>
                </c:pt>
                <c:pt idx="123">
                  <c:v>97.247142857142862</c:v>
                </c:pt>
                <c:pt idx="124">
                  <c:v>96.628571428571419</c:v>
                </c:pt>
                <c:pt idx="125">
                  <c:v>96.689999999999984</c:v>
                </c:pt>
                <c:pt idx="126">
                  <c:v>96.998571428571452</c:v>
                </c:pt>
                <c:pt idx="127">
                  <c:v>100.40285714285713</c:v>
                </c:pt>
                <c:pt idx="128">
                  <c:v>99.908571428571449</c:v>
                </c:pt>
                <c:pt idx="129">
                  <c:v>104.48857142857143</c:v>
                </c:pt>
                <c:pt idx="130">
                  <c:v>97.617142857142866</c:v>
                </c:pt>
                <c:pt idx="131">
                  <c:v>90.251428571428576</c:v>
                </c:pt>
                <c:pt idx="132">
                  <c:v>100.0942857142857</c:v>
                </c:pt>
                <c:pt idx="133">
                  <c:v>105.47999999999999</c:v>
                </c:pt>
                <c:pt idx="134">
                  <c:v>112.22714285714287</c:v>
                </c:pt>
                <c:pt idx="135">
                  <c:v>111.5457142857143</c:v>
                </c:pt>
                <c:pt idx="136">
                  <c:v>112.97</c:v>
                </c:pt>
                <c:pt idx="137">
                  <c:v>121.9457142857143</c:v>
                </c:pt>
                <c:pt idx="138">
                  <c:v>132.22142857142856</c:v>
                </c:pt>
                <c:pt idx="139">
                  <c:v>128.81571428571428</c:v>
                </c:pt>
                <c:pt idx="140">
                  <c:v>122.44000000000003</c:v>
                </c:pt>
                <c:pt idx="141">
                  <c:v>124.5457142857143</c:v>
                </c:pt>
                <c:pt idx="142">
                  <c:v>121.51285714285714</c:v>
                </c:pt>
                <c:pt idx="143">
                  <c:v>122.00857142857144</c:v>
                </c:pt>
                <c:pt idx="144">
                  <c:v>117.42857142857143</c:v>
                </c:pt>
                <c:pt idx="145">
                  <c:v>116.31428571428572</c:v>
                </c:pt>
                <c:pt idx="146">
                  <c:v>114.70571428571429</c:v>
                </c:pt>
                <c:pt idx="147">
                  <c:v>116.99571428571429</c:v>
                </c:pt>
                <c:pt idx="148">
                  <c:v>107.4</c:v>
                </c:pt>
                <c:pt idx="149">
                  <c:v>105.35714285714286</c:v>
                </c:pt>
                <c:pt idx="150">
                  <c:v>106.10000000000001</c:v>
                </c:pt>
                <c:pt idx="151">
                  <c:v>106.47142857142856</c:v>
                </c:pt>
                <c:pt idx="152">
                  <c:v>100.52857142857144</c:v>
                </c:pt>
                <c:pt idx="153">
                  <c:v>95.204285714285717</c:v>
                </c:pt>
                <c:pt idx="154">
                  <c:v>92.914285714285725</c:v>
                </c:pt>
                <c:pt idx="155">
                  <c:v>88.272857142857134</c:v>
                </c:pt>
                <c:pt idx="156">
                  <c:v>86.105714285714285</c:v>
                </c:pt>
                <c:pt idx="157">
                  <c:v>76.509999999999991</c:v>
                </c:pt>
                <c:pt idx="158">
                  <c:v>74.157142857142858</c:v>
                </c:pt>
                <c:pt idx="159">
                  <c:v>71.495714285714286</c:v>
                </c:pt>
                <c:pt idx="160">
                  <c:v>66.977142857142852</c:v>
                </c:pt>
                <c:pt idx="161">
                  <c:v>64.687142857142845</c:v>
                </c:pt>
                <c:pt idx="162">
                  <c:v>60.538571428571416</c:v>
                </c:pt>
                <c:pt idx="163">
                  <c:v>55.091428571428558</c:v>
                </c:pt>
                <c:pt idx="164">
                  <c:v>48.715714285714284</c:v>
                </c:pt>
                <c:pt idx="165">
                  <c:v>45.807142857142857</c:v>
                </c:pt>
                <c:pt idx="166">
                  <c:v>43.144285714285715</c:v>
                </c:pt>
                <c:pt idx="167">
                  <c:v>41.844285714285718</c:v>
                </c:pt>
                <c:pt idx="168">
                  <c:v>36.768571428571427</c:v>
                </c:pt>
                <c:pt idx="169">
                  <c:v>34.912857142857142</c:v>
                </c:pt>
                <c:pt idx="170">
                  <c:v>33.488571428571426</c:v>
                </c:pt>
                <c:pt idx="171">
                  <c:v>34.417142857142856</c:v>
                </c:pt>
                <c:pt idx="172">
                  <c:v>30.082857142857147</c:v>
                </c:pt>
                <c:pt idx="173">
                  <c:v>29.712857142857139</c:v>
                </c:pt>
                <c:pt idx="174">
                  <c:v>28.165714285714291</c:v>
                </c:pt>
                <c:pt idx="175">
                  <c:v>28.474285714285717</c:v>
                </c:pt>
                <c:pt idx="176">
                  <c:v>28.658571428571431</c:v>
                </c:pt>
                <c:pt idx="177">
                  <c:v>26.802857142857142</c:v>
                </c:pt>
                <c:pt idx="178">
                  <c:v>23.46</c:v>
                </c:pt>
                <c:pt idx="179">
                  <c:v>21.727142857142859</c:v>
                </c:pt>
                <c:pt idx="180">
                  <c:v>20.055714285714288</c:v>
                </c:pt>
                <c:pt idx="181">
                  <c:v>19.374285714285715</c:v>
                </c:pt>
                <c:pt idx="182">
                  <c:v>18.88</c:v>
                </c:pt>
                <c:pt idx="183">
                  <c:v>16.467142857142857</c:v>
                </c:pt>
                <c:pt idx="184">
                  <c:v>15.599999999999998</c:v>
                </c:pt>
                <c:pt idx="185">
                  <c:v>15.848571428571429</c:v>
                </c:pt>
                <c:pt idx="186">
                  <c:v>14.487142857142857</c:v>
                </c:pt>
                <c:pt idx="187">
                  <c:v>14.54857142857143</c:v>
                </c:pt>
                <c:pt idx="188">
                  <c:v>15.477142857142857</c:v>
                </c:pt>
                <c:pt idx="189">
                  <c:v>16.467142857142857</c:v>
                </c:pt>
                <c:pt idx="190">
                  <c:v>16.838571428571427</c:v>
                </c:pt>
                <c:pt idx="191">
                  <c:v>18.571428571428573</c:v>
                </c:pt>
                <c:pt idx="192">
                  <c:v>18.88</c:v>
                </c:pt>
                <c:pt idx="193">
                  <c:v>19.87</c:v>
                </c:pt>
                <c:pt idx="194">
                  <c:v>20.302857142857139</c:v>
                </c:pt>
                <c:pt idx="195">
                  <c:v>18.508571428571429</c:v>
                </c:pt>
                <c:pt idx="196">
                  <c:v>17.455714285714286</c:v>
                </c:pt>
                <c:pt idx="197">
                  <c:v>16.96</c:v>
                </c:pt>
                <c:pt idx="198">
                  <c:v>15.227142857142857</c:v>
                </c:pt>
                <c:pt idx="199">
                  <c:v>14.67</c:v>
                </c:pt>
                <c:pt idx="200">
                  <c:v>13.865714285714287</c:v>
                </c:pt>
                <c:pt idx="201">
                  <c:v>12.814285714285717</c:v>
                </c:pt>
                <c:pt idx="202">
                  <c:v>14.051428571428573</c:v>
                </c:pt>
                <c:pt idx="203">
                  <c:v>14.361428571428572</c:v>
                </c:pt>
                <c:pt idx="204">
                  <c:v>14.732857142857142</c:v>
                </c:pt>
                <c:pt idx="205">
                  <c:v>14.547142857142855</c:v>
                </c:pt>
                <c:pt idx="206">
                  <c:v>12.257142857142854</c:v>
                </c:pt>
                <c:pt idx="207">
                  <c:v>14.114285714285716</c:v>
                </c:pt>
                <c:pt idx="208">
                  <c:v>18.012857142857143</c:v>
                </c:pt>
                <c:pt idx="209">
                  <c:v>16.961428571428574</c:v>
                </c:pt>
                <c:pt idx="210">
                  <c:v>16.528571428571428</c:v>
                </c:pt>
                <c:pt idx="211">
                  <c:v>17.024285714285714</c:v>
                </c:pt>
                <c:pt idx="212">
                  <c:v>16.962857142857143</c:v>
                </c:pt>
                <c:pt idx="213">
                  <c:v>18.82</c:v>
                </c:pt>
                <c:pt idx="214">
                  <c:v>17.705714285714286</c:v>
                </c:pt>
                <c:pt idx="215">
                  <c:v>13.930000000000001</c:v>
                </c:pt>
                <c:pt idx="216">
                  <c:v>14.487142857142857</c:v>
                </c:pt>
                <c:pt idx="217">
                  <c:v>16.405714285714286</c:v>
                </c:pt>
                <c:pt idx="218">
                  <c:v>16.28142857142857</c:v>
                </c:pt>
                <c:pt idx="219">
                  <c:v>16.467142857142857</c:v>
                </c:pt>
                <c:pt idx="220">
                  <c:v>16.900000000000002</c:v>
                </c:pt>
                <c:pt idx="221">
                  <c:v>17.457142857142859</c:v>
                </c:pt>
                <c:pt idx="222">
                  <c:v>17.952857142857145</c:v>
                </c:pt>
                <c:pt idx="223">
                  <c:v>17.828571428571429</c:v>
                </c:pt>
                <c:pt idx="224">
                  <c:v>16.342857142857145</c:v>
                </c:pt>
                <c:pt idx="225">
                  <c:v>16.032857142857143</c:v>
                </c:pt>
                <c:pt idx="226">
                  <c:v>15.598571428571429</c:v>
                </c:pt>
                <c:pt idx="227">
                  <c:v>14.855714285714285</c:v>
                </c:pt>
                <c:pt idx="228">
                  <c:v>13.865714285714287</c:v>
                </c:pt>
                <c:pt idx="229">
                  <c:v>12.627142857142857</c:v>
                </c:pt>
                <c:pt idx="230">
                  <c:v>13.184285714285712</c:v>
                </c:pt>
                <c:pt idx="231">
                  <c:v>11.884285714285715</c:v>
                </c:pt>
                <c:pt idx="232">
                  <c:v>11.947142857142859</c:v>
                </c:pt>
                <c:pt idx="233">
                  <c:v>11.824285714285713</c:v>
                </c:pt>
                <c:pt idx="234">
                  <c:v>13.248571428571427</c:v>
                </c:pt>
                <c:pt idx="235">
                  <c:v>13.991428571428571</c:v>
                </c:pt>
                <c:pt idx="236">
                  <c:v>14.54857142857143</c:v>
                </c:pt>
                <c:pt idx="237">
                  <c:v>15.044285714285712</c:v>
                </c:pt>
                <c:pt idx="238">
                  <c:v>16.591428571428573</c:v>
                </c:pt>
                <c:pt idx="239">
                  <c:v>16.714285714285715</c:v>
                </c:pt>
                <c:pt idx="240">
                  <c:v>17.457142857142859</c:v>
                </c:pt>
                <c:pt idx="241">
                  <c:v>16.838571428571427</c:v>
                </c:pt>
                <c:pt idx="242">
                  <c:v>16.528571428571428</c:v>
                </c:pt>
                <c:pt idx="243">
                  <c:v>17.395714285714284</c:v>
                </c:pt>
                <c:pt idx="244">
                  <c:v>15.971428571428572</c:v>
                </c:pt>
                <c:pt idx="245">
                  <c:v>16.157142857142855</c:v>
                </c:pt>
                <c:pt idx="246">
                  <c:v>16.405714285714286</c:v>
                </c:pt>
                <c:pt idx="247">
                  <c:v>16.591428571428573</c:v>
                </c:pt>
                <c:pt idx="248">
                  <c:v>16.467142857142857</c:v>
                </c:pt>
                <c:pt idx="249">
                  <c:v>15.228571428571428</c:v>
                </c:pt>
                <c:pt idx="250">
                  <c:v>14.299999999999999</c:v>
                </c:pt>
                <c:pt idx="251">
                  <c:v>14.175714285714283</c:v>
                </c:pt>
                <c:pt idx="252">
                  <c:v>13.185714285714287</c:v>
                </c:pt>
                <c:pt idx="253">
                  <c:v>12.504285714285714</c:v>
                </c:pt>
                <c:pt idx="254">
                  <c:v>13.432857142857141</c:v>
                </c:pt>
                <c:pt idx="255">
                  <c:v>13.432857142857141</c:v>
                </c:pt>
                <c:pt idx="256">
                  <c:v>14.671428571428569</c:v>
                </c:pt>
                <c:pt idx="257">
                  <c:v>14.238571428571429</c:v>
                </c:pt>
                <c:pt idx="258">
                  <c:v>14.61</c:v>
                </c:pt>
                <c:pt idx="259">
                  <c:v>13.928571428571429</c:v>
                </c:pt>
                <c:pt idx="260">
                  <c:v>13.124285714285714</c:v>
                </c:pt>
                <c:pt idx="261">
                  <c:v>11.389999999999999</c:v>
                </c:pt>
                <c:pt idx="262">
                  <c:v>10.585714285714287</c:v>
                </c:pt>
                <c:pt idx="263">
                  <c:v>10.895714285714286</c:v>
                </c:pt>
                <c:pt idx="264">
                  <c:v>11.638571428571428</c:v>
                </c:pt>
                <c:pt idx="265">
                  <c:v>11.02</c:v>
                </c:pt>
                <c:pt idx="266">
                  <c:v>11.948571428571428</c:v>
                </c:pt>
                <c:pt idx="267">
                  <c:v>12.195714285714287</c:v>
                </c:pt>
                <c:pt idx="268">
                  <c:v>12.691428571428572</c:v>
                </c:pt>
                <c:pt idx="269">
                  <c:v>12.442857142857145</c:v>
                </c:pt>
                <c:pt idx="270">
                  <c:v>11.328571428571431</c:v>
                </c:pt>
                <c:pt idx="271">
                  <c:v>10.4</c:v>
                </c:pt>
                <c:pt idx="272">
                  <c:v>10.4</c:v>
                </c:pt>
                <c:pt idx="273">
                  <c:v>9.2242857142857151</c:v>
                </c:pt>
                <c:pt idx="274">
                  <c:v>9.1628571428571437</c:v>
                </c:pt>
                <c:pt idx="275">
                  <c:v>7.677142857142857</c:v>
                </c:pt>
                <c:pt idx="276">
                  <c:v>8.1114285714285721</c:v>
                </c:pt>
                <c:pt idx="277">
                  <c:v>7.1828571428571442</c:v>
                </c:pt>
                <c:pt idx="278">
                  <c:v>6.5014285714285709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9A-2F41-82DD-54E5787DC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181455"/>
        <c:axId val="1048183103"/>
      </c:lineChart>
      <c:dateAx>
        <c:axId val="1048181455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183103"/>
        <c:crosses val="autoZero"/>
        <c:auto val="1"/>
        <c:lblOffset val="100"/>
        <c:baseTimeUnit val="days"/>
      </c:dateAx>
      <c:valAx>
        <c:axId val="104818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Number of New Cases per 100, 000 People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18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Middleburry College and Addison County New Cases 7-day Average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Middlebury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Middlebury!$A$22:$A$311</c:f>
              <c:numCache>
                <c:formatCode>m/d/yy</c:formatCode>
                <c:ptCount val="290"/>
                <c:pt idx="0">
                  <c:v>44055</c:v>
                </c:pt>
                <c:pt idx="1">
                  <c:v>44056</c:v>
                </c:pt>
                <c:pt idx="2">
                  <c:v>44057</c:v>
                </c:pt>
                <c:pt idx="3">
                  <c:v>44058</c:v>
                </c:pt>
                <c:pt idx="4">
                  <c:v>44059</c:v>
                </c:pt>
                <c:pt idx="5">
                  <c:v>44060</c:v>
                </c:pt>
                <c:pt idx="6">
                  <c:v>44061</c:v>
                </c:pt>
                <c:pt idx="7">
                  <c:v>44062</c:v>
                </c:pt>
                <c:pt idx="8">
                  <c:v>44063</c:v>
                </c:pt>
                <c:pt idx="9">
                  <c:v>44064</c:v>
                </c:pt>
                <c:pt idx="10">
                  <c:v>44065</c:v>
                </c:pt>
                <c:pt idx="11">
                  <c:v>44066</c:v>
                </c:pt>
                <c:pt idx="12">
                  <c:v>44067</c:v>
                </c:pt>
                <c:pt idx="13">
                  <c:v>44068</c:v>
                </c:pt>
                <c:pt idx="14">
                  <c:v>44069</c:v>
                </c:pt>
                <c:pt idx="15">
                  <c:v>44070</c:v>
                </c:pt>
                <c:pt idx="16">
                  <c:v>44071</c:v>
                </c:pt>
                <c:pt idx="17">
                  <c:v>44072</c:v>
                </c:pt>
                <c:pt idx="18">
                  <c:v>44073</c:v>
                </c:pt>
                <c:pt idx="19">
                  <c:v>44074</c:v>
                </c:pt>
                <c:pt idx="20">
                  <c:v>44075</c:v>
                </c:pt>
                <c:pt idx="21">
                  <c:v>44076</c:v>
                </c:pt>
                <c:pt idx="22">
                  <c:v>44077</c:v>
                </c:pt>
                <c:pt idx="23">
                  <c:v>44078</c:v>
                </c:pt>
                <c:pt idx="24">
                  <c:v>44079</c:v>
                </c:pt>
                <c:pt idx="25">
                  <c:v>44080</c:v>
                </c:pt>
                <c:pt idx="26">
                  <c:v>44081</c:v>
                </c:pt>
                <c:pt idx="27">
                  <c:v>44082</c:v>
                </c:pt>
                <c:pt idx="28">
                  <c:v>44083</c:v>
                </c:pt>
                <c:pt idx="29">
                  <c:v>44084</c:v>
                </c:pt>
                <c:pt idx="30">
                  <c:v>44085</c:v>
                </c:pt>
                <c:pt idx="31">
                  <c:v>44086</c:v>
                </c:pt>
                <c:pt idx="32">
                  <c:v>44087</c:v>
                </c:pt>
                <c:pt idx="33">
                  <c:v>44088</c:v>
                </c:pt>
                <c:pt idx="34">
                  <c:v>44089</c:v>
                </c:pt>
                <c:pt idx="35">
                  <c:v>44090</c:v>
                </c:pt>
                <c:pt idx="36">
                  <c:v>44091</c:v>
                </c:pt>
                <c:pt idx="37">
                  <c:v>44092</c:v>
                </c:pt>
                <c:pt idx="38">
                  <c:v>44093</c:v>
                </c:pt>
                <c:pt idx="39">
                  <c:v>44094</c:v>
                </c:pt>
                <c:pt idx="40">
                  <c:v>44095</c:v>
                </c:pt>
                <c:pt idx="41">
                  <c:v>44096</c:v>
                </c:pt>
                <c:pt idx="42">
                  <c:v>44097</c:v>
                </c:pt>
                <c:pt idx="43">
                  <c:v>44098</c:v>
                </c:pt>
                <c:pt idx="44">
                  <c:v>44099</c:v>
                </c:pt>
                <c:pt idx="45">
                  <c:v>44100</c:v>
                </c:pt>
                <c:pt idx="46">
                  <c:v>44101</c:v>
                </c:pt>
                <c:pt idx="47">
                  <c:v>44102</c:v>
                </c:pt>
                <c:pt idx="48">
                  <c:v>44103</c:v>
                </c:pt>
                <c:pt idx="49">
                  <c:v>44104</c:v>
                </c:pt>
                <c:pt idx="50">
                  <c:v>44105</c:v>
                </c:pt>
                <c:pt idx="51">
                  <c:v>44106</c:v>
                </c:pt>
                <c:pt idx="52">
                  <c:v>44107</c:v>
                </c:pt>
                <c:pt idx="53">
                  <c:v>44108</c:v>
                </c:pt>
                <c:pt idx="54">
                  <c:v>44109</c:v>
                </c:pt>
                <c:pt idx="55">
                  <c:v>44110</c:v>
                </c:pt>
                <c:pt idx="56">
                  <c:v>44111</c:v>
                </c:pt>
                <c:pt idx="57">
                  <c:v>44112</c:v>
                </c:pt>
                <c:pt idx="58">
                  <c:v>44113</c:v>
                </c:pt>
                <c:pt idx="59">
                  <c:v>44114</c:v>
                </c:pt>
                <c:pt idx="60">
                  <c:v>44115</c:v>
                </c:pt>
                <c:pt idx="61">
                  <c:v>44116</c:v>
                </c:pt>
                <c:pt idx="62">
                  <c:v>44117</c:v>
                </c:pt>
                <c:pt idx="63">
                  <c:v>44118</c:v>
                </c:pt>
                <c:pt idx="64">
                  <c:v>44119</c:v>
                </c:pt>
                <c:pt idx="65">
                  <c:v>44120</c:v>
                </c:pt>
                <c:pt idx="66">
                  <c:v>44121</c:v>
                </c:pt>
                <c:pt idx="67">
                  <c:v>44122</c:v>
                </c:pt>
                <c:pt idx="68">
                  <c:v>44123</c:v>
                </c:pt>
                <c:pt idx="69">
                  <c:v>44124</c:v>
                </c:pt>
                <c:pt idx="70">
                  <c:v>44125</c:v>
                </c:pt>
                <c:pt idx="71">
                  <c:v>44126</c:v>
                </c:pt>
                <c:pt idx="72">
                  <c:v>44127</c:v>
                </c:pt>
                <c:pt idx="73">
                  <c:v>44128</c:v>
                </c:pt>
                <c:pt idx="74">
                  <c:v>44129</c:v>
                </c:pt>
                <c:pt idx="75">
                  <c:v>44130</c:v>
                </c:pt>
                <c:pt idx="76">
                  <c:v>44131</c:v>
                </c:pt>
                <c:pt idx="77">
                  <c:v>44132</c:v>
                </c:pt>
                <c:pt idx="78">
                  <c:v>44133</c:v>
                </c:pt>
                <c:pt idx="79">
                  <c:v>44134</c:v>
                </c:pt>
                <c:pt idx="80">
                  <c:v>44135</c:v>
                </c:pt>
                <c:pt idx="81">
                  <c:v>44136</c:v>
                </c:pt>
                <c:pt idx="82">
                  <c:v>44137</c:v>
                </c:pt>
                <c:pt idx="83">
                  <c:v>44138</c:v>
                </c:pt>
                <c:pt idx="84">
                  <c:v>44139</c:v>
                </c:pt>
                <c:pt idx="85">
                  <c:v>44140</c:v>
                </c:pt>
                <c:pt idx="86">
                  <c:v>44141</c:v>
                </c:pt>
                <c:pt idx="87">
                  <c:v>44142</c:v>
                </c:pt>
                <c:pt idx="88">
                  <c:v>44143</c:v>
                </c:pt>
                <c:pt idx="89">
                  <c:v>44144</c:v>
                </c:pt>
                <c:pt idx="90">
                  <c:v>44145</c:v>
                </c:pt>
                <c:pt idx="91">
                  <c:v>44146</c:v>
                </c:pt>
                <c:pt idx="92">
                  <c:v>44147</c:v>
                </c:pt>
                <c:pt idx="93">
                  <c:v>44148</c:v>
                </c:pt>
                <c:pt idx="94">
                  <c:v>44149</c:v>
                </c:pt>
                <c:pt idx="95">
                  <c:v>44150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44156</c:v>
                </c:pt>
                <c:pt idx="102">
                  <c:v>44157</c:v>
                </c:pt>
                <c:pt idx="103">
                  <c:v>44158</c:v>
                </c:pt>
                <c:pt idx="104">
                  <c:v>44159</c:v>
                </c:pt>
                <c:pt idx="105">
                  <c:v>44160</c:v>
                </c:pt>
                <c:pt idx="106">
                  <c:v>44161</c:v>
                </c:pt>
                <c:pt idx="107">
                  <c:v>44162</c:v>
                </c:pt>
                <c:pt idx="108">
                  <c:v>44163</c:v>
                </c:pt>
                <c:pt idx="109">
                  <c:v>44164</c:v>
                </c:pt>
                <c:pt idx="110">
                  <c:v>44165</c:v>
                </c:pt>
                <c:pt idx="111">
                  <c:v>44166</c:v>
                </c:pt>
                <c:pt idx="112">
                  <c:v>44167</c:v>
                </c:pt>
                <c:pt idx="113">
                  <c:v>44168</c:v>
                </c:pt>
                <c:pt idx="114">
                  <c:v>44169</c:v>
                </c:pt>
                <c:pt idx="115">
                  <c:v>44170</c:v>
                </c:pt>
                <c:pt idx="116">
                  <c:v>44171</c:v>
                </c:pt>
                <c:pt idx="117">
                  <c:v>44172</c:v>
                </c:pt>
                <c:pt idx="118">
                  <c:v>44173</c:v>
                </c:pt>
                <c:pt idx="119">
                  <c:v>44174</c:v>
                </c:pt>
                <c:pt idx="120">
                  <c:v>44175</c:v>
                </c:pt>
                <c:pt idx="121">
                  <c:v>44176</c:v>
                </c:pt>
                <c:pt idx="122">
                  <c:v>44177</c:v>
                </c:pt>
                <c:pt idx="123">
                  <c:v>44178</c:v>
                </c:pt>
                <c:pt idx="124">
                  <c:v>44179</c:v>
                </c:pt>
                <c:pt idx="125">
                  <c:v>44180</c:v>
                </c:pt>
                <c:pt idx="126">
                  <c:v>44181</c:v>
                </c:pt>
                <c:pt idx="127">
                  <c:v>44182</c:v>
                </c:pt>
                <c:pt idx="128">
                  <c:v>44183</c:v>
                </c:pt>
                <c:pt idx="129">
                  <c:v>44184</c:v>
                </c:pt>
                <c:pt idx="130">
                  <c:v>44185</c:v>
                </c:pt>
                <c:pt idx="131">
                  <c:v>44186</c:v>
                </c:pt>
                <c:pt idx="132">
                  <c:v>44187</c:v>
                </c:pt>
                <c:pt idx="133">
                  <c:v>44188</c:v>
                </c:pt>
                <c:pt idx="134">
                  <c:v>44189</c:v>
                </c:pt>
                <c:pt idx="135">
                  <c:v>44190</c:v>
                </c:pt>
                <c:pt idx="136">
                  <c:v>44191</c:v>
                </c:pt>
                <c:pt idx="137">
                  <c:v>44192</c:v>
                </c:pt>
                <c:pt idx="138">
                  <c:v>44193</c:v>
                </c:pt>
                <c:pt idx="139">
                  <c:v>44194</c:v>
                </c:pt>
                <c:pt idx="140">
                  <c:v>44195</c:v>
                </c:pt>
                <c:pt idx="141">
                  <c:v>44196</c:v>
                </c:pt>
                <c:pt idx="142">
                  <c:v>44197</c:v>
                </c:pt>
                <c:pt idx="143">
                  <c:v>44198</c:v>
                </c:pt>
                <c:pt idx="144">
                  <c:v>44199</c:v>
                </c:pt>
                <c:pt idx="145">
                  <c:v>44200</c:v>
                </c:pt>
                <c:pt idx="146">
                  <c:v>44201</c:v>
                </c:pt>
                <c:pt idx="147">
                  <c:v>44202</c:v>
                </c:pt>
                <c:pt idx="148">
                  <c:v>44203</c:v>
                </c:pt>
                <c:pt idx="149">
                  <c:v>44204</c:v>
                </c:pt>
                <c:pt idx="150">
                  <c:v>44205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44209</c:v>
                </c:pt>
                <c:pt idx="155">
                  <c:v>44210</c:v>
                </c:pt>
                <c:pt idx="156">
                  <c:v>44211</c:v>
                </c:pt>
                <c:pt idx="157">
                  <c:v>44212</c:v>
                </c:pt>
                <c:pt idx="158">
                  <c:v>44213</c:v>
                </c:pt>
                <c:pt idx="159">
                  <c:v>44214</c:v>
                </c:pt>
                <c:pt idx="160">
                  <c:v>44215</c:v>
                </c:pt>
                <c:pt idx="161">
                  <c:v>44216</c:v>
                </c:pt>
                <c:pt idx="162">
                  <c:v>44217</c:v>
                </c:pt>
                <c:pt idx="163">
                  <c:v>44218</c:v>
                </c:pt>
                <c:pt idx="164">
                  <c:v>44219</c:v>
                </c:pt>
                <c:pt idx="165">
                  <c:v>44220</c:v>
                </c:pt>
                <c:pt idx="166">
                  <c:v>44221</c:v>
                </c:pt>
                <c:pt idx="167">
                  <c:v>44222</c:v>
                </c:pt>
                <c:pt idx="168">
                  <c:v>44223</c:v>
                </c:pt>
                <c:pt idx="169">
                  <c:v>44224</c:v>
                </c:pt>
                <c:pt idx="170">
                  <c:v>44225</c:v>
                </c:pt>
                <c:pt idx="171">
                  <c:v>44226</c:v>
                </c:pt>
                <c:pt idx="172">
                  <c:v>44227</c:v>
                </c:pt>
                <c:pt idx="173">
                  <c:v>44228</c:v>
                </c:pt>
                <c:pt idx="174">
                  <c:v>44229</c:v>
                </c:pt>
                <c:pt idx="175">
                  <c:v>44230</c:v>
                </c:pt>
                <c:pt idx="176">
                  <c:v>44231</c:v>
                </c:pt>
                <c:pt idx="177">
                  <c:v>44232</c:v>
                </c:pt>
                <c:pt idx="178">
                  <c:v>44233</c:v>
                </c:pt>
                <c:pt idx="179">
                  <c:v>44234</c:v>
                </c:pt>
                <c:pt idx="180">
                  <c:v>44235</c:v>
                </c:pt>
                <c:pt idx="181">
                  <c:v>44236</c:v>
                </c:pt>
                <c:pt idx="182">
                  <c:v>44237</c:v>
                </c:pt>
                <c:pt idx="183">
                  <c:v>44238</c:v>
                </c:pt>
                <c:pt idx="184">
                  <c:v>44239</c:v>
                </c:pt>
                <c:pt idx="185">
                  <c:v>44240</c:v>
                </c:pt>
                <c:pt idx="186">
                  <c:v>44241</c:v>
                </c:pt>
                <c:pt idx="187">
                  <c:v>44242</c:v>
                </c:pt>
                <c:pt idx="188">
                  <c:v>44243</c:v>
                </c:pt>
                <c:pt idx="189">
                  <c:v>44244</c:v>
                </c:pt>
                <c:pt idx="190">
                  <c:v>44245</c:v>
                </c:pt>
                <c:pt idx="191">
                  <c:v>44246</c:v>
                </c:pt>
                <c:pt idx="192">
                  <c:v>44247</c:v>
                </c:pt>
                <c:pt idx="193">
                  <c:v>44248</c:v>
                </c:pt>
                <c:pt idx="194">
                  <c:v>44249</c:v>
                </c:pt>
                <c:pt idx="195">
                  <c:v>44250</c:v>
                </c:pt>
                <c:pt idx="196">
                  <c:v>44251</c:v>
                </c:pt>
                <c:pt idx="197">
                  <c:v>44252</c:v>
                </c:pt>
                <c:pt idx="198">
                  <c:v>44253</c:v>
                </c:pt>
                <c:pt idx="199">
                  <c:v>44254</c:v>
                </c:pt>
                <c:pt idx="200">
                  <c:v>44255</c:v>
                </c:pt>
                <c:pt idx="201">
                  <c:v>44256</c:v>
                </c:pt>
                <c:pt idx="202">
                  <c:v>44257</c:v>
                </c:pt>
                <c:pt idx="203">
                  <c:v>44258</c:v>
                </c:pt>
                <c:pt idx="204">
                  <c:v>44259</c:v>
                </c:pt>
                <c:pt idx="205">
                  <c:v>44260</c:v>
                </c:pt>
                <c:pt idx="206">
                  <c:v>44261</c:v>
                </c:pt>
                <c:pt idx="207">
                  <c:v>44262</c:v>
                </c:pt>
                <c:pt idx="208">
                  <c:v>44263</c:v>
                </c:pt>
                <c:pt idx="209">
                  <c:v>44264</c:v>
                </c:pt>
                <c:pt idx="210">
                  <c:v>44265</c:v>
                </c:pt>
                <c:pt idx="211">
                  <c:v>44266</c:v>
                </c:pt>
                <c:pt idx="212">
                  <c:v>44267</c:v>
                </c:pt>
                <c:pt idx="213">
                  <c:v>44268</c:v>
                </c:pt>
                <c:pt idx="214">
                  <c:v>44269</c:v>
                </c:pt>
                <c:pt idx="215">
                  <c:v>44270</c:v>
                </c:pt>
                <c:pt idx="216">
                  <c:v>44271</c:v>
                </c:pt>
                <c:pt idx="217">
                  <c:v>44272</c:v>
                </c:pt>
                <c:pt idx="218">
                  <c:v>44273</c:v>
                </c:pt>
                <c:pt idx="219">
                  <c:v>44274</c:v>
                </c:pt>
                <c:pt idx="220">
                  <c:v>44275</c:v>
                </c:pt>
                <c:pt idx="221">
                  <c:v>44276</c:v>
                </c:pt>
                <c:pt idx="222">
                  <c:v>44277</c:v>
                </c:pt>
                <c:pt idx="223">
                  <c:v>44278</c:v>
                </c:pt>
                <c:pt idx="224">
                  <c:v>44279</c:v>
                </c:pt>
                <c:pt idx="225">
                  <c:v>44280</c:v>
                </c:pt>
                <c:pt idx="226">
                  <c:v>44281</c:v>
                </c:pt>
                <c:pt idx="227">
                  <c:v>44282</c:v>
                </c:pt>
                <c:pt idx="228">
                  <c:v>44283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44289</c:v>
                </c:pt>
                <c:pt idx="235">
                  <c:v>44290</c:v>
                </c:pt>
                <c:pt idx="236">
                  <c:v>44291</c:v>
                </c:pt>
                <c:pt idx="237">
                  <c:v>44292</c:v>
                </c:pt>
                <c:pt idx="238">
                  <c:v>44293</c:v>
                </c:pt>
                <c:pt idx="239">
                  <c:v>44294</c:v>
                </c:pt>
                <c:pt idx="240">
                  <c:v>44295</c:v>
                </c:pt>
                <c:pt idx="241">
                  <c:v>44296</c:v>
                </c:pt>
                <c:pt idx="242">
                  <c:v>44297</c:v>
                </c:pt>
                <c:pt idx="243">
                  <c:v>44298</c:v>
                </c:pt>
                <c:pt idx="244">
                  <c:v>44299</c:v>
                </c:pt>
                <c:pt idx="245">
                  <c:v>44300</c:v>
                </c:pt>
                <c:pt idx="246">
                  <c:v>44301</c:v>
                </c:pt>
                <c:pt idx="247">
                  <c:v>44302</c:v>
                </c:pt>
                <c:pt idx="248">
                  <c:v>44303</c:v>
                </c:pt>
                <c:pt idx="249">
                  <c:v>44304</c:v>
                </c:pt>
                <c:pt idx="250">
                  <c:v>44305</c:v>
                </c:pt>
                <c:pt idx="251">
                  <c:v>44306</c:v>
                </c:pt>
                <c:pt idx="252">
                  <c:v>44307</c:v>
                </c:pt>
                <c:pt idx="253">
                  <c:v>44308</c:v>
                </c:pt>
                <c:pt idx="254">
                  <c:v>44309</c:v>
                </c:pt>
                <c:pt idx="255">
                  <c:v>44310</c:v>
                </c:pt>
                <c:pt idx="256">
                  <c:v>44311</c:v>
                </c:pt>
                <c:pt idx="257">
                  <c:v>44312</c:v>
                </c:pt>
                <c:pt idx="258">
                  <c:v>44313</c:v>
                </c:pt>
                <c:pt idx="259">
                  <c:v>44314</c:v>
                </c:pt>
                <c:pt idx="260">
                  <c:v>44315</c:v>
                </c:pt>
                <c:pt idx="261">
                  <c:v>44316</c:v>
                </c:pt>
                <c:pt idx="262">
                  <c:v>44317</c:v>
                </c:pt>
                <c:pt idx="263">
                  <c:v>44318</c:v>
                </c:pt>
                <c:pt idx="264">
                  <c:v>44319</c:v>
                </c:pt>
                <c:pt idx="265">
                  <c:v>44320</c:v>
                </c:pt>
                <c:pt idx="266">
                  <c:v>44321</c:v>
                </c:pt>
                <c:pt idx="267">
                  <c:v>44322</c:v>
                </c:pt>
                <c:pt idx="268">
                  <c:v>44323</c:v>
                </c:pt>
                <c:pt idx="269">
                  <c:v>44324</c:v>
                </c:pt>
                <c:pt idx="270">
                  <c:v>44325</c:v>
                </c:pt>
                <c:pt idx="271">
                  <c:v>44326</c:v>
                </c:pt>
                <c:pt idx="272">
                  <c:v>44327</c:v>
                </c:pt>
                <c:pt idx="273">
                  <c:v>44328</c:v>
                </c:pt>
                <c:pt idx="274">
                  <c:v>44329</c:v>
                </c:pt>
                <c:pt idx="275">
                  <c:v>44330</c:v>
                </c:pt>
                <c:pt idx="276">
                  <c:v>44331</c:v>
                </c:pt>
                <c:pt idx="277">
                  <c:v>44332</c:v>
                </c:pt>
                <c:pt idx="278">
                  <c:v>44333</c:v>
                </c:pt>
                <c:pt idx="279">
                  <c:v>44334</c:v>
                </c:pt>
                <c:pt idx="280">
                  <c:v>44335</c:v>
                </c:pt>
                <c:pt idx="281">
                  <c:v>44336</c:v>
                </c:pt>
                <c:pt idx="282">
                  <c:v>44337</c:v>
                </c:pt>
                <c:pt idx="283">
                  <c:v>44338</c:v>
                </c:pt>
                <c:pt idx="284">
                  <c:v>44339</c:v>
                </c:pt>
                <c:pt idx="285">
                  <c:v>44340</c:v>
                </c:pt>
                <c:pt idx="286">
                  <c:v>44341</c:v>
                </c:pt>
                <c:pt idx="287">
                  <c:v>44342</c:v>
                </c:pt>
                <c:pt idx="288">
                  <c:v>44343</c:v>
                </c:pt>
                <c:pt idx="289">
                  <c:v>44344</c:v>
                </c:pt>
              </c:numCache>
            </c:numRef>
          </c:cat>
          <c:val>
            <c:numRef>
              <c:f>Middlebury!$F$22:$F$311</c:f>
              <c:numCache>
                <c:formatCode>General</c:formatCode>
                <c:ptCount val="2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5.6044387154626456</c:v>
                </c:pt>
                <c:pt idx="15">
                  <c:v>5.6044387154626456</c:v>
                </c:pt>
                <c:pt idx="16">
                  <c:v>5.6044387154626456</c:v>
                </c:pt>
                <c:pt idx="17">
                  <c:v>5.6044387154626456</c:v>
                </c:pt>
                <c:pt idx="18">
                  <c:v>5.6044387154626456</c:v>
                </c:pt>
                <c:pt idx="19">
                  <c:v>5.6044387154626456</c:v>
                </c:pt>
                <c:pt idx="20">
                  <c:v>5.6044387154626456</c:v>
                </c:pt>
                <c:pt idx="21">
                  <c:v>5.6044387154626456</c:v>
                </c:pt>
                <c:pt idx="22">
                  <c:v>5.6044387154626456</c:v>
                </c:pt>
                <c:pt idx="23">
                  <c:v>5.6044387154626456</c:v>
                </c:pt>
                <c:pt idx="24">
                  <c:v>5.6044387154626456</c:v>
                </c:pt>
                <c:pt idx="25">
                  <c:v>5.6044387154626456</c:v>
                </c:pt>
                <c:pt idx="26">
                  <c:v>5.6044387154626456</c:v>
                </c:pt>
                <c:pt idx="27">
                  <c:v>5.6044387154626456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11.208877430925291</c:v>
                </c:pt>
                <c:pt idx="97">
                  <c:v>16.813316146387937</c:v>
                </c:pt>
                <c:pt idx="98">
                  <c:v>16.813316146387937</c:v>
                </c:pt>
                <c:pt idx="99">
                  <c:v>16.813316146387937</c:v>
                </c:pt>
                <c:pt idx="100">
                  <c:v>16.813316146387937</c:v>
                </c:pt>
                <c:pt idx="101">
                  <c:v>16.813316146387937</c:v>
                </c:pt>
                <c:pt idx="102">
                  <c:v>16.813316146387937</c:v>
                </c:pt>
                <c:pt idx="103">
                  <c:v>5.6044387154626456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5.6044387154626456</c:v>
                </c:pt>
                <c:pt idx="163">
                  <c:v>5.6044387154626456</c:v>
                </c:pt>
                <c:pt idx="164">
                  <c:v>5.6044387154626456</c:v>
                </c:pt>
                <c:pt idx="165">
                  <c:v>5.6044387154626456</c:v>
                </c:pt>
                <c:pt idx="166">
                  <c:v>5.6044387154626456</c:v>
                </c:pt>
                <c:pt idx="167">
                  <c:v>5.6044387154626456</c:v>
                </c:pt>
                <c:pt idx="168">
                  <c:v>5.6044387154626456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5.6044387154626456</c:v>
                </c:pt>
                <c:pt idx="195">
                  <c:v>5.6044387154626456</c:v>
                </c:pt>
                <c:pt idx="196">
                  <c:v>5.6044387154626456</c:v>
                </c:pt>
                <c:pt idx="197">
                  <c:v>28.022193577313235</c:v>
                </c:pt>
                <c:pt idx="198">
                  <c:v>28.022193577313235</c:v>
                </c:pt>
                <c:pt idx="199">
                  <c:v>28.022193577313235</c:v>
                </c:pt>
                <c:pt idx="200">
                  <c:v>28.022193577313235</c:v>
                </c:pt>
                <c:pt idx="201">
                  <c:v>28.022193577313235</c:v>
                </c:pt>
                <c:pt idx="202">
                  <c:v>28.022193577313235</c:v>
                </c:pt>
                <c:pt idx="203">
                  <c:v>28.022193577313235</c:v>
                </c:pt>
                <c:pt idx="204">
                  <c:v>5.6044387154626456</c:v>
                </c:pt>
                <c:pt idx="205">
                  <c:v>11.208877430925291</c:v>
                </c:pt>
                <c:pt idx="206">
                  <c:v>11.208877430925291</c:v>
                </c:pt>
                <c:pt idx="207">
                  <c:v>11.208877430925291</c:v>
                </c:pt>
                <c:pt idx="208">
                  <c:v>5.6044387154626456</c:v>
                </c:pt>
                <c:pt idx="209">
                  <c:v>5.6044387154626456</c:v>
                </c:pt>
                <c:pt idx="210">
                  <c:v>5.6044387154626456</c:v>
                </c:pt>
                <c:pt idx="211">
                  <c:v>22.417754861850582</c:v>
                </c:pt>
                <c:pt idx="212">
                  <c:v>16.813316146387937</c:v>
                </c:pt>
                <c:pt idx="213">
                  <c:v>16.813316146387937</c:v>
                </c:pt>
                <c:pt idx="214">
                  <c:v>16.813316146387937</c:v>
                </c:pt>
                <c:pt idx="215">
                  <c:v>16.813316146387937</c:v>
                </c:pt>
                <c:pt idx="216">
                  <c:v>16.813316146387937</c:v>
                </c:pt>
                <c:pt idx="217">
                  <c:v>16.813316146387937</c:v>
                </c:pt>
                <c:pt idx="218">
                  <c:v>11.208877430925291</c:v>
                </c:pt>
                <c:pt idx="219">
                  <c:v>11.208877430925291</c:v>
                </c:pt>
                <c:pt idx="220">
                  <c:v>11.208877430925291</c:v>
                </c:pt>
                <c:pt idx="221">
                  <c:v>11.208877430925291</c:v>
                </c:pt>
                <c:pt idx="222">
                  <c:v>11.208877430925291</c:v>
                </c:pt>
                <c:pt idx="223">
                  <c:v>11.208877430925291</c:v>
                </c:pt>
                <c:pt idx="224">
                  <c:v>11.208877430925291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5.6044387154626456</c:v>
                </c:pt>
                <c:pt idx="237">
                  <c:v>5.6044387154626456</c:v>
                </c:pt>
                <c:pt idx="238">
                  <c:v>5.6044387154626456</c:v>
                </c:pt>
                <c:pt idx="239">
                  <c:v>5.6044387154626456</c:v>
                </c:pt>
                <c:pt idx="240">
                  <c:v>5.6044387154626456</c:v>
                </c:pt>
                <c:pt idx="241">
                  <c:v>5.6044387154626456</c:v>
                </c:pt>
                <c:pt idx="242">
                  <c:v>5.6044387154626456</c:v>
                </c:pt>
                <c:pt idx="243">
                  <c:v>5.6044387154626456</c:v>
                </c:pt>
                <c:pt idx="244">
                  <c:v>5.6044387154626456</c:v>
                </c:pt>
                <c:pt idx="245">
                  <c:v>5.6044387154626456</c:v>
                </c:pt>
                <c:pt idx="246">
                  <c:v>5.6044387154626456</c:v>
                </c:pt>
                <c:pt idx="247">
                  <c:v>5.6044387154626456</c:v>
                </c:pt>
                <c:pt idx="248">
                  <c:v>5.6044387154626456</c:v>
                </c:pt>
                <c:pt idx="249">
                  <c:v>5.6044387154626456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5.6044387154626456</c:v>
                </c:pt>
                <c:pt idx="254">
                  <c:v>5.6044387154626456</c:v>
                </c:pt>
                <c:pt idx="255">
                  <c:v>5.6044387154626456</c:v>
                </c:pt>
                <c:pt idx="256">
                  <c:v>5.6044387154626456</c:v>
                </c:pt>
                <c:pt idx="257">
                  <c:v>5.6044387154626456</c:v>
                </c:pt>
                <c:pt idx="258">
                  <c:v>5.6044387154626456</c:v>
                </c:pt>
                <c:pt idx="259">
                  <c:v>5.6044387154626456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BC-264B-AAFF-B706EAB17C58}"/>
            </c:ext>
          </c:extLst>
        </c:ser>
        <c:ser>
          <c:idx val="1"/>
          <c:order val="1"/>
          <c:tx>
            <c:v>Addison County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Middlebury!$A$22:$A$311</c:f>
              <c:numCache>
                <c:formatCode>m/d/yy</c:formatCode>
                <c:ptCount val="290"/>
                <c:pt idx="0">
                  <c:v>44055</c:v>
                </c:pt>
                <c:pt idx="1">
                  <c:v>44056</c:v>
                </c:pt>
                <c:pt idx="2">
                  <c:v>44057</c:v>
                </c:pt>
                <c:pt idx="3">
                  <c:v>44058</c:v>
                </c:pt>
                <c:pt idx="4">
                  <c:v>44059</c:v>
                </c:pt>
                <c:pt idx="5">
                  <c:v>44060</c:v>
                </c:pt>
                <c:pt idx="6">
                  <c:v>44061</c:v>
                </c:pt>
                <c:pt idx="7">
                  <c:v>44062</c:v>
                </c:pt>
                <c:pt idx="8">
                  <c:v>44063</c:v>
                </c:pt>
                <c:pt idx="9">
                  <c:v>44064</c:v>
                </c:pt>
                <c:pt idx="10">
                  <c:v>44065</c:v>
                </c:pt>
                <c:pt idx="11">
                  <c:v>44066</c:v>
                </c:pt>
                <c:pt idx="12">
                  <c:v>44067</c:v>
                </c:pt>
                <c:pt idx="13">
                  <c:v>44068</c:v>
                </c:pt>
                <c:pt idx="14">
                  <c:v>44069</c:v>
                </c:pt>
                <c:pt idx="15">
                  <c:v>44070</c:v>
                </c:pt>
                <c:pt idx="16">
                  <c:v>44071</c:v>
                </c:pt>
                <c:pt idx="17">
                  <c:v>44072</c:v>
                </c:pt>
                <c:pt idx="18">
                  <c:v>44073</c:v>
                </c:pt>
                <c:pt idx="19">
                  <c:v>44074</c:v>
                </c:pt>
                <c:pt idx="20">
                  <c:v>44075</c:v>
                </c:pt>
                <c:pt idx="21">
                  <c:v>44076</c:v>
                </c:pt>
                <c:pt idx="22">
                  <c:v>44077</c:v>
                </c:pt>
                <c:pt idx="23">
                  <c:v>44078</c:v>
                </c:pt>
                <c:pt idx="24">
                  <c:v>44079</c:v>
                </c:pt>
                <c:pt idx="25">
                  <c:v>44080</c:v>
                </c:pt>
                <c:pt idx="26">
                  <c:v>44081</c:v>
                </c:pt>
                <c:pt idx="27">
                  <c:v>44082</c:v>
                </c:pt>
                <c:pt idx="28">
                  <c:v>44083</c:v>
                </c:pt>
                <c:pt idx="29">
                  <c:v>44084</c:v>
                </c:pt>
                <c:pt idx="30">
                  <c:v>44085</c:v>
                </c:pt>
                <c:pt idx="31">
                  <c:v>44086</c:v>
                </c:pt>
                <c:pt idx="32">
                  <c:v>44087</c:v>
                </c:pt>
                <c:pt idx="33">
                  <c:v>44088</c:v>
                </c:pt>
                <c:pt idx="34">
                  <c:v>44089</c:v>
                </c:pt>
                <c:pt idx="35">
                  <c:v>44090</c:v>
                </c:pt>
                <c:pt idx="36">
                  <c:v>44091</c:v>
                </c:pt>
                <c:pt idx="37">
                  <c:v>44092</c:v>
                </c:pt>
                <c:pt idx="38">
                  <c:v>44093</c:v>
                </c:pt>
                <c:pt idx="39">
                  <c:v>44094</c:v>
                </c:pt>
                <c:pt idx="40">
                  <c:v>44095</c:v>
                </c:pt>
                <c:pt idx="41">
                  <c:v>44096</c:v>
                </c:pt>
                <c:pt idx="42">
                  <c:v>44097</c:v>
                </c:pt>
                <c:pt idx="43">
                  <c:v>44098</c:v>
                </c:pt>
                <c:pt idx="44">
                  <c:v>44099</c:v>
                </c:pt>
                <c:pt idx="45">
                  <c:v>44100</c:v>
                </c:pt>
                <c:pt idx="46">
                  <c:v>44101</c:v>
                </c:pt>
                <c:pt idx="47">
                  <c:v>44102</c:v>
                </c:pt>
                <c:pt idx="48">
                  <c:v>44103</c:v>
                </c:pt>
                <c:pt idx="49">
                  <c:v>44104</c:v>
                </c:pt>
                <c:pt idx="50">
                  <c:v>44105</c:v>
                </c:pt>
                <c:pt idx="51">
                  <c:v>44106</c:v>
                </c:pt>
                <c:pt idx="52">
                  <c:v>44107</c:v>
                </c:pt>
                <c:pt idx="53">
                  <c:v>44108</c:v>
                </c:pt>
                <c:pt idx="54">
                  <c:v>44109</c:v>
                </c:pt>
                <c:pt idx="55">
                  <c:v>44110</c:v>
                </c:pt>
                <c:pt idx="56">
                  <c:v>44111</c:v>
                </c:pt>
                <c:pt idx="57">
                  <c:v>44112</c:v>
                </c:pt>
                <c:pt idx="58">
                  <c:v>44113</c:v>
                </c:pt>
                <c:pt idx="59">
                  <c:v>44114</c:v>
                </c:pt>
                <c:pt idx="60">
                  <c:v>44115</c:v>
                </c:pt>
                <c:pt idx="61">
                  <c:v>44116</c:v>
                </c:pt>
                <c:pt idx="62">
                  <c:v>44117</c:v>
                </c:pt>
                <c:pt idx="63">
                  <c:v>44118</c:v>
                </c:pt>
                <c:pt idx="64">
                  <c:v>44119</c:v>
                </c:pt>
                <c:pt idx="65">
                  <c:v>44120</c:v>
                </c:pt>
                <c:pt idx="66">
                  <c:v>44121</c:v>
                </c:pt>
                <c:pt idx="67">
                  <c:v>44122</c:v>
                </c:pt>
                <c:pt idx="68">
                  <c:v>44123</c:v>
                </c:pt>
                <c:pt idx="69">
                  <c:v>44124</c:v>
                </c:pt>
                <c:pt idx="70">
                  <c:v>44125</c:v>
                </c:pt>
                <c:pt idx="71">
                  <c:v>44126</c:v>
                </c:pt>
                <c:pt idx="72">
                  <c:v>44127</c:v>
                </c:pt>
                <c:pt idx="73">
                  <c:v>44128</c:v>
                </c:pt>
                <c:pt idx="74">
                  <c:v>44129</c:v>
                </c:pt>
                <c:pt idx="75">
                  <c:v>44130</c:v>
                </c:pt>
                <c:pt idx="76">
                  <c:v>44131</c:v>
                </c:pt>
                <c:pt idx="77">
                  <c:v>44132</c:v>
                </c:pt>
                <c:pt idx="78">
                  <c:v>44133</c:v>
                </c:pt>
                <c:pt idx="79">
                  <c:v>44134</c:v>
                </c:pt>
                <c:pt idx="80">
                  <c:v>44135</c:v>
                </c:pt>
                <c:pt idx="81">
                  <c:v>44136</c:v>
                </c:pt>
                <c:pt idx="82">
                  <c:v>44137</c:v>
                </c:pt>
                <c:pt idx="83">
                  <c:v>44138</c:v>
                </c:pt>
                <c:pt idx="84">
                  <c:v>44139</c:v>
                </c:pt>
                <c:pt idx="85">
                  <c:v>44140</c:v>
                </c:pt>
                <c:pt idx="86">
                  <c:v>44141</c:v>
                </c:pt>
                <c:pt idx="87">
                  <c:v>44142</c:v>
                </c:pt>
                <c:pt idx="88">
                  <c:v>44143</c:v>
                </c:pt>
                <c:pt idx="89">
                  <c:v>44144</c:v>
                </c:pt>
                <c:pt idx="90">
                  <c:v>44145</c:v>
                </c:pt>
                <c:pt idx="91">
                  <c:v>44146</c:v>
                </c:pt>
                <c:pt idx="92">
                  <c:v>44147</c:v>
                </c:pt>
                <c:pt idx="93">
                  <c:v>44148</c:v>
                </c:pt>
                <c:pt idx="94">
                  <c:v>44149</c:v>
                </c:pt>
                <c:pt idx="95">
                  <c:v>44150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44156</c:v>
                </c:pt>
                <c:pt idx="102">
                  <c:v>44157</c:v>
                </c:pt>
                <c:pt idx="103">
                  <c:v>44158</c:v>
                </c:pt>
                <c:pt idx="104">
                  <c:v>44159</c:v>
                </c:pt>
                <c:pt idx="105">
                  <c:v>44160</c:v>
                </c:pt>
                <c:pt idx="106">
                  <c:v>44161</c:v>
                </c:pt>
                <c:pt idx="107">
                  <c:v>44162</c:v>
                </c:pt>
                <c:pt idx="108">
                  <c:v>44163</c:v>
                </c:pt>
                <c:pt idx="109">
                  <c:v>44164</c:v>
                </c:pt>
                <c:pt idx="110">
                  <c:v>44165</c:v>
                </c:pt>
                <c:pt idx="111">
                  <c:v>44166</c:v>
                </c:pt>
                <c:pt idx="112">
                  <c:v>44167</c:v>
                </c:pt>
                <c:pt idx="113">
                  <c:v>44168</c:v>
                </c:pt>
                <c:pt idx="114">
                  <c:v>44169</c:v>
                </c:pt>
                <c:pt idx="115">
                  <c:v>44170</c:v>
                </c:pt>
                <c:pt idx="116">
                  <c:v>44171</c:v>
                </c:pt>
                <c:pt idx="117">
                  <c:v>44172</c:v>
                </c:pt>
                <c:pt idx="118">
                  <c:v>44173</c:v>
                </c:pt>
                <c:pt idx="119">
                  <c:v>44174</c:v>
                </c:pt>
                <c:pt idx="120">
                  <c:v>44175</c:v>
                </c:pt>
                <c:pt idx="121">
                  <c:v>44176</c:v>
                </c:pt>
                <c:pt idx="122">
                  <c:v>44177</c:v>
                </c:pt>
                <c:pt idx="123">
                  <c:v>44178</c:v>
                </c:pt>
                <c:pt idx="124">
                  <c:v>44179</c:v>
                </c:pt>
                <c:pt idx="125">
                  <c:v>44180</c:v>
                </c:pt>
                <c:pt idx="126">
                  <c:v>44181</c:v>
                </c:pt>
                <c:pt idx="127">
                  <c:v>44182</c:v>
                </c:pt>
                <c:pt idx="128">
                  <c:v>44183</c:v>
                </c:pt>
                <c:pt idx="129">
                  <c:v>44184</c:v>
                </c:pt>
                <c:pt idx="130">
                  <c:v>44185</c:v>
                </c:pt>
                <c:pt idx="131">
                  <c:v>44186</c:v>
                </c:pt>
                <c:pt idx="132">
                  <c:v>44187</c:v>
                </c:pt>
                <c:pt idx="133">
                  <c:v>44188</c:v>
                </c:pt>
                <c:pt idx="134">
                  <c:v>44189</c:v>
                </c:pt>
                <c:pt idx="135">
                  <c:v>44190</c:v>
                </c:pt>
                <c:pt idx="136">
                  <c:v>44191</c:v>
                </c:pt>
                <c:pt idx="137">
                  <c:v>44192</c:v>
                </c:pt>
                <c:pt idx="138">
                  <c:v>44193</c:v>
                </c:pt>
                <c:pt idx="139">
                  <c:v>44194</c:v>
                </c:pt>
                <c:pt idx="140">
                  <c:v>44195</c:v>
                </c:pt>
                <c:pt idx="141">
                  <c:v>44196</c:v>
                </c:pt>
                <c:pt idx="142">
                  <c:v>44197</c:v>
                </c:pt>
                <c:pt idx="143">
                  <c:v>44198</c:v>
                </c:pt>
                <c:pt idx="144">
                  <c:v>44199</c:v>
                </c:pt>
                <c:pt idx="145">
                  <c:v>44200</c:v>
                </c:pt>
                <c:pt idx="146">
                  <c:v>44201</c:v>
                </c:pt>
                <c:pt idx="147">
                  <c:v>44202</c:v>
                </c:pt>
                <c:pt idx="148">
                  <c:v>44203</c:v>
                </c:pt>
                <c:pt idx="149">
                  <c:v>44204</c:v>
                </c:pt>
                <c:pt idx="150">
                  <c:v>44205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44209</c:v>
                </c:pt>
                <c:pt idx="155">
                  <c:v>44210</c:v>
                </c:pt>
                <c:pt idx="156">
                  <c:v>44211</c:v>
                </c:pt>
                <c:pt idx="157">
                  <c:v>44212</c:v>
                </c:pt>
                <c:pt idx="158">
                  <c:v>44213</c:v>
                </c:pt>
                <c:pt idx="159">
                  <c:v>44214</c:v>
                </c:pt>
                <c:pt idx="160">
                  <c:v>44215</c:v>
                </c:pt>
                <c:pt idx="161">
                  <c:v>44216</c:v>
                </c:pt>
                <c:pt idx="162">
                  <c:v>44217</c:v>
                </c:pt>
                <c:pt idx="163">
                  <c:v>44218</c:v>
                </c:pt>
                <c:pt idx="164">
                  <c:v>44219</c:v>
                </c:pt>
                <c:pt idx="165">
                  <c:v>44220</c:v>
                </c:pt>
                <c:pt idx="166">
                  <c:v>44221</c:v>
                </c:pt>
                <c:pt idx="167">
                  <c:v>44222</c:v>
                </c:pt>
                <c:pt idx="168">
                  <c:v>44223</c:v>
                </c:pt>
                <c:pt idx="169">
                  <c:v>44224</c:v>
                </c:pt>
                <c:pt idx="170">
                  <c:v>44225</c:v>
                </c:pt>
                <c:pt idx="171">
                  <c:v>44226</c:v>
                </c:pt>
                <c:pt idx="172">
                  <c:v>44227</c:v>
                </c:pt>
                <c:pt idx="173">
                  <c:v>44228</c:v>
                </c:pt>
                <c:pt idx="174">
                  <c:v>44229</c:v>
                </c:pt>
                <c:pt idx="175">
                  <c:v>44230</c:v>
                </c:pt>
                <c:pt idx="176">
                  <c:v>44231</c:v>
                </c:pt>
                <c:pt idx="177">
                  <c:v>44232</c:v>
                </c:pt>
                <c:pt idx="178">
                  <c:v>44233</c:v>
                </c:pt>
                <c:pt idx="179">
                  <c:v>44234</c:v>
                </c:pt>
                <c:pt idx="180">
                  <c:v>44235</c:v>
                </c:pt>
                <c:pt idx="181">
                  <c:v>44236</c:v>
                </c:pt>
                <c:pt idx="182">
                  <c:v>44237</c:v>
                </c:pt>
                <c:pt idx="183">
                  <c:v>44238</c:v>
                </c:pt>
                <c:pt idx="184">
                  <c:v>44239</c:v>
                </c:pt>
                <c:pt idx="185">
                  <c:v>44240</c:v>
                </c:pt>
                <c:pt idx="186">
                  <c:v>44241</c:v>
                </c:pt>
                <c:pt idx="187">
                  <c:v>44242</c:v>
                </c:pt>
                <c:pt idx="188">
                  <c:v>44243</c:v>
                </c:pt>
                <c:pt idx="189">
                  <c:v>44244</c:v>
                </c:pt>
                <c:pt idx="190">
                  <c:v>44245</c:v>
                </c:pt>
                <c:pt idx="191">
                  <c:v>44246</c:v>
                </c:pt>
                <c:pt idx="192">
                  <c:v>44247</c:v>
                </c:pt>
                <c:pt idx="193">
                  <c:v>44248</c:v>
                </c:pt>
                <c:pt idx="194">
                  <c:v>44249</c:v>
                </c:pt>
                <c:pt idx="195">
                  <c:v>44250</c:v>
                </c:pt>
                <c:pt idx="196">
                  <c:v>44251</c:v>
                </c:pt>
                <c:pt idx="197">
                  <c:v>44252</c:v>
                </c:pt>
                <c:pt idx="198">
                  <c:v>44253</c:v>
                </c:pt>
                <c:pt idx="199">
                  <c:v>44254</c:v>
                </c:pt>
                <c:pt idx="200">
                  <c:v>44255</c:v>
                </c:pt>
                <c:pt idx="201">
                  <c:v>44256</c:v>
                </c:pt>
                <c:pt idx="202">
                  <c:v>44257</c:v>
                </c:pt>
                <c:pt idx="203">
                  <c:v>44258</c:v>
                </c:pt>
                <c:pt idx="204">
                  <c:v>44259</c:v>
                </c:pt>
                <c:pt idx="205">
                  <c:v>44260</c:v>
                </c:pt>
                <c:pt idx="206">
                  <c:v>44261</c:v>
                </c:pt>
                <c:pt idx="207">
                  <c:v>44262</c:v>
                </c:pt>
                <c:pt idx="208">
                  <c:v>44263</c:v>
                </c:pt>
                <c:pt idx="209">
                  <c:v>44264</c:v>
                </c:pt>
                <c:pt idx="210">
                  <c:v>44265</c:v>
                </c:pt>
                <c:pt idx="211">
                  <c:v>44266</c:v>
                </c:pt>
                <c:pt idx="212">
                  <c:v>44267</c:v>
                </c:pt>
                <c:pt idx="213">
                  <c:v>44268</c:v>
                </c:pt>
                <c:pt idx="214">
                  <c:v>44269</c:v>
                </c:pt>
                <c:pt idx="215">
                  <c:v>44270</c:v>
                </c:pt>
                <c:pt idx="216">
                  <c:v>44271</c:v>
                </c:pt>
                <c:pt idx="217">
                  <c:v>44272</c:v>
                </c:pt>
                <c:pt idx="218">
                  <c:v>44273</c:v>
                </c:pt>
                <c:pt idx="219">
                  <c:v>44274</c:v>
                </c:pt>
                <c:pt idx="220">
                  <c:v>44275</c:v>
                </c:pt>
                <c:pt idx="221">
                  <c:v>44276</c:v>
                </c:pt>
                <c:pt idx="222">
                  <c:v>44277</c:v>
                </c:pt>
                <c:pt idx="223">
                  <c:v>44278</c:v>
                </c:pt>
                <c:pt idx="224">
                  <c:v>44279</c:v>
                </c:pt>
                <c:pt idx="225">
                  <c:v>44280</c:v>
                </c:pt>
                <c:pt idx="226">
                  <c:v>44281</c:v>
                </c:pt>
                <c:pt idx="227">
                  <c:v>44282</c:v>
                </c:pt>
                <c:pt idx="228">
                  <c:v>44283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44289</c:v>
                </c:pt>
                <c:pt idx="235">
                  <c:v>44290</c:v>
                </c:pt>
                <c:pt idx="236">
                  <c:v>44291</c:v>
                </c:pt>
                <c:pt idx="237">
                  <c:v>44292</c:v>
                </c:pt>
                <c:pt idx="238">
                  <c:v>44293</c:v>
                </c:pt>
                <c:pt idx="239">
                  <c:v>44294</c:v>
                </c:pt>
                <c:pt idx="240">
                  <c:v>44295</c:v>
                </c:pt>
                <c:pt idx="241">
                  <c:v>44296</c:v>
                </c:pt>
                <c:pt idx="242">
                  <c:v>44297</c:v>
                </c:pt>
                <c:pt idx="243">
                  <c:v>44298</c:v>
                </c:pt>
                <c:pt idx="244">
                  <c:v>44299</c:v>
                </c:pt>
                <c:pt idx="245">
                  <c:v>44300</c:v>
                </c:pt>
                <c:pt idx="246">
                  <c:v>44301</c:v>
                </c:pt>
                <c:pt idx="247">
                  <c:v>44302</c:v>
                </c:pt>
                <c:pt idx="248">
                  <c:v>44303</c:v>
                </c:pt>
                <c:pt idx="249">
                  <c:v>44304</c:v>
                </c:pt>
                <c:pt idx="250">
                  <c:v>44305</c:v>
                </c:pt>
                <c:pt idx="251">
                  <c:v>44306</c:v>
                </c:pt>
                <c:pt idx="252">
                  <c:v>44307</c:v>
                </c:pt>
                <c:pt idx="253">
                  <c:v>44308</c:v>
                </c:pt>
                <c:pt idx="254">
                  <c:v>44309</c:v>
                </c:pt>
                <c:pt idx="255">
                  <c:v>44310</c:v>
                </c:pt>
                <c:pt idx="256">
                  <c:v>44311</c:v>
                </c:pt>
                <c:pt idx="257">
                  <c:v>44312</c:v>
                </c:pt>
                <c:pt idx="258">
                  <c:v>44313</c:v>
                </c:pt>
                <c:pt idx="259">
                  <c:v>44314</c:v>
                </c:pt>
                <c:pt idx="260">
                  <c:v>44315</c:v>
                </c:pt>
                <c:pt idx="261">
                  <c:v>44316</c:v>
                </c:pt>
                <c:pt idx="262">
                  <c:v>44317</c:v>
                </c:pt>
                <c:pt idx="263">
                  <c:v>44318</c:v>
                </c:pt>
                <c:pt idx="264">
                  <c:v>44319</c:v>
                </c:pt>
                <c:pt idx="265">
                  <c:v>44320</c:v>
                </c:pt>
                <c:pt idx="266">
                  <c:v>44321</c:v>
                </c:pt>
                <c:pt idx="267">
                  <c:v>44322</c:v>
                </c:pt>
                <c:pt idx="268">
                  <c:v>44323</c:v>
                </c:pt>
                <c:pt idx="269">
                  <c:v>44324</c:v>
                </c:pt>
                <c:pt idx="270">
                  <c:v>44325</c:v>
                </c:pt>
                <c:pt idx="271">
                  <c:v>44326</c:v>
                </c:pt>
                <c:pt idx="272">
                  <c:v>44327</c:v>
                </c:pt>
                <c:pt idx="273">
                  <c:v>44328</c:v>
                </c:pt>
                <c:pt idx="274">
                  <c:v>44329</c:v>
                </c:pt>
                <c:pt idx="275">
                  <c:v>44330</c:v>
                </c:pt>
                <c:pt idx="276">
                  <c:v>44331</c:v>
                </c:pt>
                <c:pt idx="277">
                  <c:v>44332</c:v>
                </c:pt>
                <c:pt idx="278">
                  <c:v>44333</c:v>
                </c:pt>
                <c:pt idx="279">
                  <c:v>44334</c:v>
                </c:pt>
                <c:pt idx="280">
                  <c:v>44335</c:v>
                </c:pt>
                <c:pt idx="281">
                  <c:v>44336</c:v>
                </c:pt>
                <c:pt idx="282">
                  <c:v>44337</c:v>
                </c:pt>
                <c:pt idx="283">
                  <c:v>44338</c:v>
                </c:pt>
                <c:pt idx="284">
                  <c:v>44339</c:v>
                </c:pt>
                <c:pt idx="285">
                  <c:v>44340</c:v>
                </c:pt>
                <c:pt idx="286">
                  <c:v>44341</c:v>
                </c:pt>
                <c:pt idx="287">
                  <c:v>44342</c:v>
                </c:pt>
                <c:pt idx="288">
                  <c:v>44343</c:v>
                </c:pt>
                <c:pt idx="289">
                  <c:v>44344</c:v>
                </c:pt>
              </c:numCache>
            </c:numRef>
          </c:cat>
          <c:val>
            <c:numRef>
              <c:f>Middlebury!$R$22:$R$311</c:f>
              <c:numCache>
                <c:formatCode>General</c:formatCode>
                <c:ptCount val="290"/>
                <c:pt idx="0">
                  <c:v>0.38714285714285712</c:v>
                </c:pt>
                <c:pt idx="1">
                  <c:v>0.38714285714285712</c:v>
                </c:pt>
                <c:pt idx="2">
                  <c:v>0.38714285714285712</c:v>
                </c:pt>
                <c:pt idx="3">
                  <c:v>0.77428571428571424</c:v>
                </c:pt>
                <c:pt idx="4">
                  <c:v>1.1614285714285713</c:v>
                </c:pt>
                <c:pt idx="5">
                  <c:v>1.1614285714285713</c:v>
                </c:pt>
                <c:pt idx="6">
                  <c:v>0.77428571428571424</c:v>
                </c:pt>
                <c:pt idx="7">
                  <c:v>0.77428571428571424</c:v>
                </c:pt>
                <c:pt idx="8">
                  <c:v>0.77428571428571424</c:v>
                </c:pt>
                <c:pt idx="9">
                  <c:v>0.77428571428571424</c:v>
                </c:pt>
                <c:pt idx="10">
                  <c:v>0.77428571428571424</c:v>
                </c:pt>
                <c:pt idx="11">
                  <c:v>0.38714285714285712</c:v>
                </c:pt>
                <c:pt idx="12">
                  <c:v>0.38714285714285712</c:v>
                </c:pt>
                <c:pt idx="13">
                  <c:v>0.38714285714285712</c:v>
                </c:pt>
                <c:pt idx="14">
                  <c:v>0.38714285714285712</c:v>
                </c:pt>
                <c:pt idx="15">
                  <c:v>1.5471428571428569</c:v>
                </c:pt>
                <c:pt idx="16">
                  <c:v>1.1599999999999997</c:v>
                </c:pt>
                <c:pt idx="17">
                  <c:v>1.5457142857142858</c:v>
                </c:pt>
                <c:pt idx="18">
                  <c:v>1.5457142857142858</c:v>
                </c:pt>
                <c:pt idx="19">
                  <c:v>1.5457142857142858</c:v>
                </c:pt>
                <c:pt idx="20">
                  <c:v>1.5457142857142858</c:v>
                </c:pt>
                <c:pt idx="21">
                  <c:v>1.5457142857142858</c:v>
                </c:pt>
                <c:pt idx="22">
                  <c:v>0.38571428571428573</c:v>
                </c:pt>
                <c:pt idx="23">
                  <c:v>1.1600000000000001</c:v>
                </c:pt>
                <c:pt idx="24">
                  <c:v>0.38714285714285712</c:v>
                </c:pt>
                <c:pt idx="25">
                  <c:v>0.38714285714285712</c:v>
                </c:pt>
                <c:pt idx="26">
                  <c:v>0.38714285714285712</c:v>
                </c:pt>
                <c:pt idx="27">
                  <c:v>0.38714285714285712</c:v>
                </c:pt>
                <c:pt idx="28">
                  <c:v>0.38714285714285712</c:v>
                </c:pt>
                <c:pt idx="29">
                  <c:v>0.38714285714285712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0.38714285714285712</c:v>
                </c:pt>
                <c:pt idx="39">
                  <c:v>0.38714285714285712</c:v>
                </c:pt>
                <c:pt idx="40">
                  <c:v>0.38714285714285712</c:v>
                </c:pt>
                <c:pt idx="41">
                  <c:v>0.38714285714285712</c:v>
                </c:pt>
                <c:pt idx="42">
                  <c:v>0.38714285714285712</c:v>
                </c:pt>
                <c:pt idx="43">
                  <c:v>0.38714285714285712</c:v>
                </c:pt>
                <c:pt idx="44">
                  <c:v>0.38714285714285712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0.38714285714285712</c:v>
                </c:pt>
                <c:pt idx="49">
                  <c:v>0.38714285714285712</c:v>
                </c:pt>
                <c:pt idx="50">
                  <c:v>0.38714285714285712</c:v>
                </c:pt>
                <c:pt idx="51">
                  <c:v>0.38714285714285712</c:v>
                </c:pt>
                <c:pt idx="52">
                  <c:v>0.77428571428571424</c:v>
                </c:pt>
                <c:pt idx="53">
                  <c:v>0.77428571428571424</c:v>
                </c:pt>
                <c:pt idx="54">
                  <c:v>10.83</c:v>
                </c:pt>
                <c:pt idx="55">
                  <c:v>10.442857142857141</c:v>
                </c:pt>
                <c:pt idx="56">
                  <c:v>10.442857142857141</c:v>
                </c:pt>
                <c:pt idx="57">
                  <c:v>10.442857142857141</c:v>
                </c:pt>
                <c:pt idx="58">
                  <c:v>10.829999999999998</c:v>
                </c:pt>
                <c:pt idx="59">
                  <c:v>10.442857142857141</c:v>
                </c:pt>
                <c:pt idx="60">
                  <c:v>10.829999999999998</c:v>
                </c:pt>
                <c:pt idx="61">
                  <c:v>0.77428571428571424</c:v>
                </c:pt>
                <c:pt idx="62">
                  <c:v>0.77428571428571424</c:v>
                </c:pt>
                <c:pt idx="63">
                  <c:v>0.77428571428571424</c:v>
                </c:pt>
                <c:pt idx="64">
                  <c:v>1.1614285714285713</c:v>
                </c:pt>
                <c:pt idx="65">
                  <c:v>0.77428571428571424</c:v>
                </c:pt>
                <c:pt idx="66">
                  <c:v>0.77428571428571424</c:v>
                </c:pt>
                <c:pt idx="67">
                  <c:v>0.38714285714285712</c:v>
                </c:pt>
                <c:pt idx="68">
                  <c:v>0.38714285714285712</c:v>
                </c:pt>
                <c:pt idx="69">
                  <c:v>1.1600000000000001</c:v>
                </c:pt>
                <c:pt idx="70">
                  <c:v>1.1600000000000001</c:v>
                </c:pt>
                <c:pt idx="71">
                  <c:v>1.1600000000000001</c:v>
                </c:pt>
                <c:pt idx="72">
                  <c:v>1.1600000000000001</c:v>
                </c:pt>
                <c:pt idx="73">
                  <c:v>2.3200000000000003</c:v>
                </c:pt>
                <c:pt idx="74">
                  <c:v>2.3200000000000003</c:v>
                </c:pt>
                <c:pt idx="75">
                  <c:v>2.3200000000000003</c:v>
                </c:pt>
                <c:pt idx="76">
                  <c:v>1.5471428571428569</c:v>
                </c:pt>
                <c:pt idx="77">
                  <c:v>1.5471428571428569</c:v>
                </c:pt>
                <c:pt idx="78">
                  <c:v>1.9328571428571428</c:v>
                </c:pt>
                <c:pt idx="79">
                  <c:v>2.3199999999999998</c:v>
                </c:pt>
                <c:pt idx="80">
                  <c:v>1.5471428571428574</c:v>
                </c:pt>
                <c:pt idx="81">
                  <c:v>1.5471428571428574</c:v>
                </c:pt>
                <c:pt idx="82">
                  <c:v>1.5471428571428574</c:v>
                </c:pt>
                <c:pt idx="83">
                  <c:v>1.9342857142857146</c:v>
                </c:pt>
                <c:pt idx="84">
                  <c:v>2.3214285714285721</c:v>
                </c:pt>
                <c:pt idx="85">
                  <c:v>2.7085714285714286</c:v>
                </c:pt>
                <c:pt idx="86">
                  <c:v>2.3214285714285716</c:v>
                </c:pt>
                <c:pt idx="87">
                  <c:v>2.3214285714285716</c:v>
                </c:pt>
                <c:pt idx="88">
                  <c:v>2.7085714285714286</c:v>
                </c:pt>
                <c:pt idx="89">
                  <c:v>2.7085714285714286</c:v>
                </c:pt>
                <c:pt idx="90">
                  <c:v>2.7085714285714286</c:v>
                </c:pt>
                <c:pt idx="91">
                  <c:v>3.4814285714285709</c:v>
                </c:pt>
                <c:pt idx="92">
                  <c:v>4.2557142857142853</c:v>
                </c:pt>
                <c:pt idx="93">
                  <c:v>6.9628571428571417</c:v>
                </c:pt>
                <c:pt idx="94">
                  <c:v>6.9628571428571435</c:v>
                </c:pt>
                <c:pt idx="95">
                  <c:v>6.9628571428571417</c:v>
                </c:pt>
                <c:pt idx="96">
                  <c:v>6.9628571428571417</c:v>
                </c:pt>
                <c:pt idx="97">
                  <c:v>6.9628571428571435</c:v>
                </c:pt>
                <c:pt idx="98">
                  <c:v>6.5757142857142856</c:v>
                </c:pt>
                <c:pt idx="99">
                  <c:v>5.8014285714285716</c:v>
                </c:pt>
                <c:pt idx="100">
                  <c:v>3.8671428571428565</c:v>
                </c:pt>
                <c:pt idx="101">
                  <c:v>4.6399999999999997</c:v>
                </c:pt>
                <c:pt idx="102">
                  <c:v>4.2528571428571436</c:v>
                </c:pt>
                <c:pt idx="103">
                  <c:v>5.0257142857142867</c:v>
                </c:pt>
                <c:pt idx="104">
                  <c:v>5.411428571428571</c:v>
                </c:pt>
                <c:pt idx="105">
                  <c:v>4.6385714285714288</c:v>
                </c:pt>
                <c:pt idx="106">
                  <c:v>3.4785714285714282</c:v>
                </c:pt>
                <c:pt idx="107">
                  <c:v>4.6399999999999997</c:v>
                </c:pt>
                <c:pt idx="108">
                  <c:v>3.48</c:v>
                </c:pt>
                <c:pt idx="109">
                  <c:v>3.867142857142857</c:v>
                </c:pt>
                <c:pt idx="110">
                  <c:v>3.867142857142857</c:v>
                </c:pt>
                <c:pt idx="111">
                  <c:v>3.4814285714285718</c:v>
                </c:pt>
                <c:pt idx="112">
                  <c:v>5.0285714285714294</c:v>
                </c:pt>
                <c:pt idx="113">
                  <c:v>9.67</c:v>
                </c:pt>
                <c:pt idx="114">
                  <c:v>10.055714285714286</c:v>
                </c:pt>
                <c:pt idx="115">
                  <c:v>13.15</c:v>
                </c:pt>
                <c:pt idx="116">
                  <c:v>14.31</c:v>
                </c:pt>
                <c:pt idx="117">
                  <c:v>13.537142857142856</c:v>
                </c:pt>
                <c:pt idx="118">
                  <c:v>14.31</c:v>
                </c:pt>
                <c:pt idx="119">
                  <c:v>13.922857142857143</c:v>
                </c:pt>
                <c:pt idx="120">
                  <c:v>10.441428571428572</c:v>
                </c:pt>
                <c:pt idx="121">
                  <c:v>9.281428571428572</c:v>
                </c:pt>
                <c:pt idx="122">
                  <c:v>6.96</c:v>
                </c:pt>
                <c:pt idx="123">
                  <c:v>5.8</c:v>
                </c:pt>
                <c:pt idx="124">
                  <c:v>6.1871428571428577</c:v>
                </c:pt>
                <c:pt idx="125">
                  <c:v>5.0271428571428567</c:v>
                </c:pt>
                <c:pt idx="126">
                  <c:v>4.6400000000000006</c:v>
                </c:pt>
                <c:pt idx="127">
                  <c:v>3.867142857142857</c:v>
                </c:pt>
                <c:pt idx="128">
                  <c:v>2.7071428571428577</c:v>
                </c:pt>
                <c:pt idx="129">
                  <c:v>2.3214285714285716</c:v>
                </c:pt>
                <c:pt idx="130">
                  <c:v>3.0942857142857148</c:v>
                </c:pt>
                <c:pt idx="131">
                  <c:v>2.7071428571428577</c:v>
                </c:pt>
                <c:pt idx="132">
                  <c:v>2.7071428571428577</c:v>
                </c:pt>
                <c:pt idx="133">
                  <c:v>2.3214285714285716</c:v>
                </c:pt>
                <c:pt idx="134">
                  <c:v>2.7071428571428569</c:v>
                </c:pt>
                <c:pt idx="135">
                  <c:v>2.7071428571428569</c:v>
                </c:pt>
                <c:pt idx="136">
                  <c:v>5.4142857142857137</c:v>
                </c:pt>
                <c:pt idx="137">
                  <c:v>4.6414285714285715</c:v>
                </c:pt>
                <c:pt idx="138">
                  <c:v>5.8014285714285716</c:v>
                </c:pt>
                <c:pt idx="139">
                  <c:v>8.1214285714285701</c:v>
                </c:pt>
                <c:pt idx="140">
                  <c:v>9.281428571428572</c:v>
                </c:pt>
                <c:pt idx="141">
                  <c:v>13.922857142857143</c:v>
                </c:pt>
                <c:pt idx="142">
                  <c:v>13.922857142857143</c:v>
                </c:pt>
                <c:pt idx="143">
                  <c:v>21.27</c:v>
                </c:pt>
                <c:pt idx="144">
                  <c:v>25.524285714285718</c:v>
                </c:pt>
                <c:pt idx="145">
                  <c:v>29.005714285714287</c:v>
                </c:pt>
                <c:pt idx="146">
                  <c:v>30.552857142857142</c:v>
                </c:pt>
                <c:pt idx="147">
                  <c:v>32.1</c:v>
                </c:pt>
                <c:pt idx="148">
                  <c:v>42.541428571428575</c:v>
                </c:pt>
                <c:pt idx="149">
                  <c:v>52.21</c:v>
                </c:pt>
                <c:pt idx="150">
                  <c:v>50.277142857142856</c:v>
                </c:pt>
                <c:pt idx="151">
                  <c:v>53.37</c:v>
                </c:pt>
                <c:pt idx="152">
                  <c:v>52.595714285714287</c:v>
                </c:pt>
                <c:pt idx="153">
                  <c:v>51.822857142857139</c:v>
                </c:pt>
                <c:pt idx="154">
                  <c:v>52.595714285714287</c:v>
                </c:pt>
                <c:pt idx="155">
                  <c:v>39.447142857142858</c:v>
                </c:pt>
                <c:pt idx="156">
                  <c:v>34.032857142857139</c:v>
                </c:pt>
                <c:pt idx="157">
                  <c:v>29.39142857142857</c:v>
                </c:pt>
                <c:pt idx="158">
                  <c:v>26.684285714285718</c:v>
                </c:pt>
                <c:pt idx="159">
                  <c:v>25.524285714285714</c:v>
                </c:pt>
                <c:pt idx="160">
                  <c:v>24.36428571428571</c:v>
                </c:pt>
                <c:pt idx="161">
                  <c:v>22.817142857142859</c:v>
                </c:pt>
                <c:pt idx="162">
                  <c:v>23.59</c:v>
                </c:pt>
                <c:pt idx="163">
                  <c:v>21.655714285714286</c:v>
                </c:pt>
                <c:pt idx="164">
                  <c:v>19.335714285714285</c:v>
                </c:pt>
                <c:pt idx="165">
                  <c:v>16.628571428571426</c:v>
                </c:pt>
                <c:pt idx="166">
                  <c:v>15.081428571428571</c:v>
                </c:pt>
                <c:pt idx="167">
                  <c:v>14.694285714285712</c:v>
                </c:pt>
                <c:pt idx="168">
                  <c:v>13.534285714285714</c:v>
                </c:pt>
                <c:pt idx="169">
                  <c:v>11.988571428571428</c:v>
                </c:pt>
                <c:pt idx="170">
                  <c:v>11.602857142857143</c:v>
                </c:pt>
                <c:pt idx="171">
                  <c:v>13.149999999999997</c:v>
                </c:pt>
                <c:pt idx="172">
                  <c:v>13.15</c:v>
                </c:pt>
                <c:pt idx="173">
                  <c:v>13.924285714285714</c:v>
                </c:pt>
                <c:pt idx="174">
                  <c:v>13.537142857142856</c:v>
                </c:pt>
                <c:pt idx="175">
                  <c:v>15.084285714285713</c:v>
                </c:pt>
                <c:pt idx="176">
                  <c:v>14.697142857142856</c:v>
                </c:pt>
                <c:pt idx="177">
                  <c:v>13.149999999999997</c:v>
                </c:pt>
                <c:pt idx="178">
                  <c:v>14.309999999999999</c:v>
                </c:pt>
                <c:pt idx="179">
                  <c:v>15.084285714285715</c:v>
                </c:pt>
                <c:pt idx="180">
                  <c:v>16.244285714285713</c:v>
                </c:pt>
                <c:pt idx="181">
                  <c:v>18.178571428571427</c:v>
                </c:pt>
                <c:pt idx="182">
                  <c:v>15.858571428571427</c:v>
                </c:pt>
                <c:pt idx="183">
                  <c:v>17.018571428571427</c:v>
                </c:pt>
                <c:pt idx="184">
                  <c:v>17.791428571428572</c:v>
                </c:pt>
                <c:pt idx="185">
                  <c:v>14.697142857142859</c:v>
                </c:pt>
                <c:pt idx="186">
                  <c:v>13.150000000000002</c:v>
                </c:pt>
                <c:pt idx="187">
                  <c:v>11.602857142857143</c:v>
                </c:pt>
                <c:pt idx="188">
                  <c:v>10.442857142857141</c:v>
                </c:pt>
                <c:pt idx="189">
                  <c:v>10.828571428571426</c:v>
                </c:pt>
                <c:pt idx="190">
                  <c:v>11.215714285714284</c:v>
                </c:pt>
                <c:pt idx="191">
                  <c:v>10.442857142857141</c:v>
                </c:pt>
                <c:pt idx="192">
                  <c:v>13.537142857142856</c:v>
                </c:pt>
                <c:pt idx="193">
                  <c:v>15.47</c:v>
                </c:pt>
                <c:pt idx="194">
                  <c:v>15.469999999999999</c:v>
                </c:pt>
                <c:pt idx="195">
                  <c:v>17.40285714285714</c:v>
                </c:pt>
                <c:pt idx="196">
                  <c:v>18.95</c:v>
                </c:pt>
                <c:pt idx="197">
                  <c:v>18.175714285714285</c:v>
                </c:pt>
                <c:pt idx="198">
                  <c:v>19.335714285714285</c:v>
                </c:pt>
                <c:pt idx="199">
                  <c:v>17.401428571428571</c:v>
                </c:pt>
                <c:pt idx="200">
                  <c:v>17.788571428571426</c:v>
                </c:pt>
                <c:pt idx="201">
                  <c:v>17.788571428571426</c:v>
                </c:pt>
                <c:pt idx="202">
                  <c:v>17.401428571428571</c:v>
                </c:pt>
                <c:pt idx="203">
                  <c:v>17.401428571428571</c:v>
                </c:pt>
                <c:pt idx="204">
                  <c:v>18.175714285714285</c:v>
                </c:pt>
                <c:pt idx="205">
                  <c:v>22.43</c:v>
                </c:pt>
                <c:pt idx="206">
                  <c:v>23.20428571428571</c:v>
                </c:pt>
                <c:pt idx="207">
                  <c:v>22.04428571428571</c:v>
                </c:pt>
                <c:pt idx="208">
                  <c:v>21.657142857142855</c:v>
                </c:pt>
                <c:pt idx="209">
                  <c:v>19.724285714285713</c:v>
                </c:pt>
                <c:pt idx="210">
                  <c:v>19.724285714285713</c:v>
                </c:pt>
                <c:pt idx="211">
                  <c:v>20.109999999999996</c:v>
                </c:pt>
                <c:pt idx="212">
                  <c:v>16.628571428571426</c:v>
                </c:pt>
                <c:pt idx="213">
                  <c:v>15.854285714285712</c:v>
                </c:pt>
                <c:pt idx="214">
                  <c:v>18.948571428571427</c:v>
                </c:pt>
                <c:pt idx="215">
                  <c:v>20.108571428571427</c:v>
                </c:pt>
                <c:pt idx="216">
                  <c:v>18.948571428571427</c:v>
                </c:pt>
                <c:pt idx="217">
                  <c:v>17.788571428571426</c:v>
                </c:pt>
                <c:pt idx="218">
                  <c:v>18.175714285714285</c:v>
                </c:pt>
                <c:pt idx="219">
                  <c:v>16.628571428571426</c:v>
                </c:pt>
                <c:pt idx="220">
                  <c:v>16.628571428571426</c:v>
                </c:pt>
                <c:pt idx="221">
                  <c:v>11.599999999999998</c:v>
                </c:pt>
                <c:pt idx="222">
                  <c:v>9.6671428571428546</c:v>
                </c:pt>
                <c:pt idx="223">
                  <c:v>9.2799999999999976</c:v>
                </c:pt>
                <c:pt idx="224">
                  <c:v>8.8928571428571423</c:v>
                </c:pt>
                <c:pt idx="225">
                  <c:v>5.4128571428571428</c:v>
                </c:pt>
                <c:pt idx="226">
                  <c:v>5.0271428571428567</c:v>
                </c:pt>
                <c:pt idx="227">
                  <c:v>4.2542857142857144</c:v>
                </c:pt>
                <c:pt idx="228">
                  <c:v>5.4157142857142864</c:v>
                </c:pt>
                <c:pt idx="229">
                  <c:v>10.442857142857141</c:v>
                </c:pt>
                <c:pt idx="230">
                  <c:v>10.829999999999998</c:v>
                </c:pt>
                <c:pt idx="231">
                  <c:v>12.377142857142855</c:v>
                </c:pt>
                <c:pt idx="232">
                  <c:v>13.149999999999997</c:v>
                </c:pt>
                <c:pt idx="233">
                  <c:v>14.309999999999999</c:v>
                </c:pt>
                <c:pt idx="234">
                  <c:v>13.922857142857143</c:v>
                </c:pt>
                <c:pt idx="235">
                  <c:v>12.761428571428571</c:v>
                </c:pt>
                <c:pt idx="236">
                  <c:v>7.7342857142857131</c:v>
                </c:pt>
                <c:pt idx="237">
                  <c:v>8.120000000000001</c:v>
                </c:pt>
                <c:pt idx="238">
                  <c:v>5.8000000000000016</c:v>
                </c:pt>
                <c:pt idx="239">
                  <c:v>5.4128571428571428</c:v>
                </c:pt>
                <c:pt idx="240">
                  <c:v>5.0257142857142858</c:v>
                </c:pt>
                <c:pt idx="241">
                  <c:v>5.4128571428571428</c:v>
                </c:pt>
                <c:pt idx="242">
                  <c:v>10.054285714285713</c:v>
                </c:pt>
                <c:pt idx="243">
                  <c:v>12.761428571428569</c:v>
                </c:pt>
                <c:pt idx="244">
                  <c:v>13.535714285714286</c:v>
                </c:pt>
                <c:pt idx="245">
                  <c:v>14.308571428571428</c:v>
                </c:pt>
                <c:pt idx="246">
                  <c:v>16.63</c:v>
                </c:pt>
                <c:pt idx="247">
                  <c:v>17.404285714285713</c:v>
                </c:pt>
                <c:pt idx="248">
                  <c:v>17.791428571428572</c:v>
                </c:pt>
                <c:pt idx="249">
                  <c:v>12.764285714285711</c:v>
                </c:pt>
                <c:pt idx="250">
                  <c:v>13.537142857142856</c:v>
                </c:pt>
                <c:pt idx="251">
                  <c:v>11.99</c:v>
                </c:pt>
                <c:pt idx="252">
                  <c:v>11.604285714285714</c:v>
                </c:pt>
                <c:pt idx="253">
                  <c:v>8.8971428571428568</c:v>
                </c:pt>
                <c:pt idx="254">
                  <c:v>8.1228571428571428</c:v>
                </c:pt>
                <c:pt idx="255">
                  <c:v>7.3485714285714279</c:v>
                </c:pt>
                <c:pt idx="256">
                  <c:v>8.1214285714285701</c:v>
                </c:pt>
                <c:pt idx="257">
                  <c:v>4.6414285714285706</c:v>
                </c:pt>
                <c:pt idx="258">
                  <c:v>5.8014285714285707</c:v>
                </c:pt>
                <c:pt idx="259">
                  <c:v>5.4142857142857128</c:v>
                </c:pt>
                <c:pt idx="260">
                  <c:v>6.9614285714285709</c:v>
                </c:pt>
                <c:pt idx="261">
                  <c:v>6.1885714285714286</c:v>
                </c:pt>
                <c:pt idx="262">
                  <c:v>5.4157142857142855</c:v>
                </c:pt>
                <c:pt idx="263">
                  <c:v>5.0285714285714294</c:v>
                </c:pt>
                <c:pt idx="264">
                  <c:v>4.6414285714285706</c:v>
                </c:pt>
                <c:pt idx="265">
                  <c:v>3.4814285714285718</c:v>
                </c:pt>
                <c:pt idx="266">
                  <c:v>3.4814285714285718</c:v>
                </c:pt>
                <c:pt idx="267">
                  <c:v>1.5471428571428572</c:v>
                </c:pt>
                <c:pt idx="268">
                  <c:v>1.1600000000000001</c:v>
                </c:pt>
                <c:pt idx="269">
                  <c:v>1.1600000000000001</c:v>
                </c:pt>
                <c:pt idx="270">
                  <c:v>1.5471428571428569</c:v>
                </c:pt>
                <c:pt idx="271">
                  <c:v>1.9342857142857142</c:v>
                </c:pt>
                <c:pt idx="272">
                  <c:v>2.7071428571428569</c:v>
                </c:pt>
                <c:pt idx="273">
                  <c:v>3.0942857142857143</c:v>
                </c:pt>
                <c:pt idx="274">
                  <c:v>5.8014285714285716</c:v>
                </c:pt>
                <c:pt idx="275">
                  <c:v>6.9614285714285709</c:v>
                </c:pt>
                <c:pt idx="276">
                  <c:v>7.3471428571428561</c:v>
                </c:pt>
                <c:pt idx="277">
                  <c:v>6.96</c:v>
                </c:pt>
                <c:pt idx="278">
                  <c:v>6.9599999999999991</c:v>
                </c:pt>
                <c:pt idx="279">
                  <c:v>6.1871428571428568</c:v>
                </c:pt>
                <c:pt idx="280">
                  <c:v>6.5728571428571438</c:v>
                </c:pt>
                <c:pt idx="281">
                  <c:v>3.8657142857142857</c:v>
                </c:pt>
                <c:pt idx="282">
                  <c:v>3.8657142857142861</c:v>
                </c:pt>
                <c:pt idx="283">
                  <c:v>3.0928571428571425</c:v>
                </c:pt>
                <c:pt idx="284">
                  <c:v>2.3200000000000003</c:v>
                </c:pt>
                <c:pt idx="285">
                  <c:v>2.7057142857142855</c:v>
                </c:pt>
                <c:pt idx="286">
                  <c:v>3.0928571428571425</c:v>
                </c:pt>
                <c:pt idx="287">
                  <c:v>2.3199999999999998</c:v>
                </c:pt>
                <c:pt idx="288">
                  <c:v>2.3199999999999998</c:v>
                </c:pt>
                <c:pt idx="289">
                  <c:v>1.1600000000000001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BC-264B-AAFF-B706EAB17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362239"/>
        <c:axId val="1044089103"/>
      </c:lineChart>
      <c:dateAx>
        <c:axId val="1043362239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089103"/>
        <c:crosses val="autoZero"/>
        <c:auto val="1"/>
        <c:lblOffset val="100"/>
        <c:baseTimeUnit val="days"/>
      </c:dateAx>
      <c:valAx>
        <c:axId val="104408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baseline="0">
                    <a:effectLst/>
                  </a:rPr>
                  <a:t>Number of New Cases per 100, 000 People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36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Trinty College and Hartford County New Cases 7-day Average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v>Hartford County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Trinity!$A$34:$A$307</c:f>
              <c:numCache>
                <c:formatCode>m/d/yy</c:formatCode>
                <c:ptCount val="274"/>
                <c:pt idx="0">
                  <c:v>44067</c:v>
                </c:pt>
                <c:pt idx="1">
                  <c:v>44068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44098</c:v>
                </c:pt>
                <c:pt idx="32">
                  <c:v>44099</c:v>
                </c:pt>
                <c:pt idx="33">
                  <c:v>44100</c:v>
                </c:pt>
                <c:pt idx="34">
                  <c:v>44101</c:v>
                </c:pt>
                <c:pt idx="35">
                  <c:v>44102</c:v>
                </c:pt>
                <c:pt idx="36">
                  <c:v>44103</c:v>
                </c:pt>
                <c:pt idx="37">
                  <c:v>44104</c:v>
                </c:pt>
                <c:pt idx="38">
                  <c:v>44105</c:v>
                </c:pt>
                <c:pt idx="39">
                  <c:v>44106</c:v>
                </c:pt>
                <c:pt idx="40">
                  <c:v>44107</c:v>
                </c:pt>
                <c:pt idx="41">
                  <c:v>44108</c:v>
                </c:pt>
                <c:pt idx="42">
                  <c:v>44109</c:v>
                </c:pt>
                <c:pt idx="43">
                  <c:v>44110</c:v>
                </c:pt>
                <c:pt idx="44">
                  <c:v>44111</c:v>
                </c:pt>
                <c:pt idx="45">
                  <c:v>44112</c:v>
                </c:pt>
                <c:pt idx="46">
                  <c:v>44113</c:v>
                </c:pt>
                <c:pt idx="47">
                  <c:v>44114</c:v>
                </c:pt>
                <c:pt idx="48">
                  <c:v>44115</c:v>
                </c:pt>
                <c:pt idx="49">
                  <c:v>44116</c:v>
                </c:pt>
                <c:pt idx="50">
                  <c:v>44117</c:v>
                </c:pt>
                <c:pt idx="51">
                  <c:v>44118</c:v>
                </c:pt>
                <c:pt idx="52">
                  <c:v>44119</c:v>
                </c:pt>
                <c:pt idx="53">
                  <c:v>44120</c:v>
                </c:pt>
                <c:pt idx="54">
                  <c:v>44121</c:v>
                </c:pt>
                <c:pt idx="55">
                  <c:v>44122</c:v>
                </c:pt>
                <c:pt idx="56">
                  <c:v>44123</c:v>
                </c:pt>
                <c:pt idx="57">
                  <c:v>44124</c:v>
                </c:pt>
                <c:pt idx="58">
                  <c:v>44125</c:v>
                </c:pt>
                <c:pt idx="59">
                  <c:v>44126</c:v>
                </c:pt>
                <c:pt idx="60">
                  <c:v>44127</c:v>
                </c:pt>
                <c:pt idx="61">
                  <c:v>44128</c:v>
                </c:pt>
                <c:pt idx="62">
                  <c:v>44129</c:v>
                </c:pt>
                <c:pt idx="63">
                  <c:v>44130</c:v>
                </c:pt>
                <c:pt idx="64">
                  <c:v>44131</c:v>
                </c:pt>
                <c:pt idx="65">
                  <c:v>44132</c:v>
                </c:pt>
                <c:pt idx="66">
                  <c:v>44133</c:v>
                </c:pt>
                <c:pt idx="67">
                  <c:v>44134</c:v>
                </c:pt>
                <c:pt idx="68">
                  <c:v>44135</c:v>
                </c:pt>
                <c:pt idx="69">
                  <c:v>44136</c:v>
                </c:pt>
                <c:pt idx="70">
                  <c:v>44137</c:v>
                </c:pt>
                <c:pt idx="71">
                  <c:v>44138</c:v>
                </c:pt>
                <c:pt idx="72">
                  <c:v>44139</c:v>
                </c:pt>
                <c:pt idx="73">
                  <c:v>44140</c:v>
                </c:pt>
                <c:pt idx="74">
                  <c:v>44141</c:v>
                </c:pt>
                <c:pt idx="75">
                  <c:v>44142</c:v>
                </c:pt>
                <c:pt idx="76">
                  <c:v>44143</c:v>
                </c:pt>
                <c:pt idx="77">
                  <c:v>44144</c:v>
                </c:pt>
                <c:pt idx="78">
                  <c:v>44145</c:v>
                </c:pt>
                <c:pt idx="79">
                  <c:v>44146</c:v>
                </c:pt>
                <c:pt idx="80">
                  <c:v>44147</c:v>
                </c:pt>
                <c:pt idx="81">
                  <c:v>44148</c:v>
                </c:pt>
                <c:pt idx="82">
                  <c:v>44149</c:v>
                </c:pt>
                <c:pt idx="83">
                  <c:v>44150</c:v>
                </c:pt>
                <c:pt idx="84">
                  <c:v>44151</c:v>
                </c:pt>
                <c:pt idx="85">
                  <c:v>44152</c:v>
                </c:pt>
                <c:pt idx="86">
                  <c:v>44153</c:v>
                </c:pt>
                <c:pt idx="87">
                  <c:v>44154</c:v>
                </c:pt>
                <c:pt idx="88">
                  <c:v>44155</c:v>
                </c:pt>
                <c:pt idx="89">
                  <c:v>44156</c:v>
                </c:pt>
                <c:pt idx="90">
                  <c:v>44157</c:v>
                </c:pt>
                <c:pt idx="91">
                  <c:v>44158</c:v>
                </c:pt>
                <c:pt idx="92">
                  <c:v>44159</c:v>
                </c:pt>
                <c:pt idx="93">
                  <c:v>44160</c:v>
                </c:pt>
                <c:pt idx="94">
                  <c:v>44161</c:v>
                </c:pt>
                <c:pt idx="95">
                  <c:v>44162</c:v>
                </c:pt>
                <c:pt idx="96">
                  <c:v>44163</c:v>
                </c:pt>
                <c:pt idx="97">
                  <c:v>44164</c:v>
                </c:pt>
                <c:pt idx="98">
                  <c:v>44165</c:v>
                </c:pt>
                <c:pt idx="99">
                  <c:v>44166</c:v>
                </c:pt>
                <c:pt idx="100">
                  <c:v>44167</c:v>
                </c:pt>
                <c:pt idx="101">
                  <c:v>44168</c:v>
                </c:pt>
                <c:pt idx="102">
                  <c:v>44169</c:v>
                </c:pt>
                <c:pt idx="103">
                  <c:v>44170</c:v>
                </c:pt>
                <c:pt idx="104">
                  <c:v>44171</c:v>
                </c:pt>
                <c:pt idx="105">
                  <c:v>44172</c:v>
                </c:pt>
                <c:pt idx="106">
                  <c:v>44173</c:v>
                </c:pt>
                <c:pt idx="107">
                  <c:v>44174</c:v>
                </c:pt>
                <c:pt idx="108">
                  <c:v>44175</c:v>
                </c:pt>
                <c:pt idx="109">
                  <c:v>44176</c:v>
                </c:pt>
                <c:pt idx="110">
                  <c:v>44177</c:v>
                </c:pt>
                <c:pt idx="111">
                  <c:v>44178</c:v>
                </c:pt>
                <c:pt idx="112">
                  <c:v>44179</c:v>
                </c:pt>
                <c:pt idx="113">
                  <c:v>44180</c:v>
                </c:pt>
                <c:pt idx="114">
                  <c:v>44181</c:v>
                </c:pt>
                <c:pt idx="115">
                  <c:v>44182</c:v>
                </c:pt>
                <c:pt idx="116">
                  <c:v>44183</c:v>
                </c:pt>
                <c:pt idx="117">
                  <c:v>44184</c:v>
                </c:pt>
                <c:pt idx="118">
                  <c:v>44185</c:v>
                </c:pt>
                <c:pt idx="119">
                  <c:v>44186</c:v>
                </c:pt>
                <c:pt idx="120">
                  <c:v>44187</c:v>
                </c:pt>
                <c:pt idx="121">
                  <c:v>44188</c:v>
                </c:pt>
                <c:pt idx="122">
                  <c:v>44189</c:v>
                </c:pt>
                <c:pt idx="123">
                  <c:v>44190</c:v>
                </c:pt>
                <c:pt idx="124">
                  <c:v>44191</c:v>
                </c:pt>
                <c:pt idx="125">
                  <c:v>44192</c:v>
                </c:pt>
                <c:pt idx="126">
                  <c:v>44193</c:v>
                </c:pt>
                <c:pt idx="127">
                  <c:v>44194</c:v>
                </c:pt>
                <c:pt idx="128">
                  <c:v>44195</c:v>
                </c:pt>
                <c:pt idx="129">
                  <c:v>44196</c:v>
                </c:pt>
                <c:pt idx="130">
                  <c:v>44197</c:v>
                </c:pt>
                <c:pt idx="131">
                  <c:v>44198</c:v>
                </c:pt>
                <c:pt idx="132">
                  <c:v>44199</c:v>
                </c:pt>
                <c:pt idx="133">
                  <c:v>44200</c:v>
                </c:pt>
                <c:pt idx="134">
                  <c:v>44201</c:v>
                </c:pt>
                <c:pt idx="135">
                  <c:v>44202</c:v>
                </c:pt>
                <c:pt idx="136">
                  <c:v>44203</c:v>
                </c:pt>
                <c:pt idx="137">
                  <c:v>44204</c:v>
                </c:pt>
                <c:pt idx="138">
                  <c:v>44205</c:v>
                </c:pt>
                <c:pt idx="139">
                  <c:v>44206</c:v>
                </c:pt>
                <c:pt idx="140">
                  <c:v>44207</c:v>
                </c:pt>
                <c:pt idx="141">
                  <c:v>44208</c:v>
                </c:pt>
                <c:pt idx="142">
                  <c:v>44209</c:v>
                </c:pt>
                <c:pt idx="143">
                  <c:v>44210</c:v>
                </c:pt>
                <c:pt idx="144">
                  <c:v>44211</c:v>
                </c:pt>
                <c:pt idx="145">
                  <c:v>44212</c:v>
                </c:pt>
                <c:pt idx="146">
                  <c:v>44213</c:v>
                </c:pt>
                <c:pt idx="147">
                  <c:v>44214</c:v>
                </c:pt>
                <c:pt idx="148">
                  <c:v>44215</c:v>
                </c:pt>
                <c:pt idx="149">
                  <c:v>44216</c:v>
                </c:pt>
                <c:pt idx="150">
                  <c:v>44217</c:v>
                </c:pt>
                <c:pt idx="151">
                  <c:v>44218</c:v>
                </c:pt>
                <c:pt idx="152">
                  <c:v>44219</c:v>
                </c:pt>
                <c:pt idx="153">
                  <c:v>44220</c:v>
                </c:pt>
                <c:pt idx="154">
                  <c:v>44221</c:v>
                </c:pt>
                <c:pt idx="155">
                  <c:v>44222</c:v>
                </c:pt>
                <c:pt idx="156">
                  <c:v>44223</c:v>
                </c:pt>
                <c:pt idx="157">
                  <c:v>44224</c:v>
                </c:pt>
                <c:pt idx="158">
                  <c:v>44225</c:v>
                </c:pt>
                <c:pt idx="159">
                  <c:v>44226</c:v>
                </c:pt>
                <c:pt idx="160">
                  <c:v>44227</c:v>
                </c:pt>
                <c:pt idx="161">
                  <c:v>44228</c:v>
                </c:pt>
                <c:pt idx="162">
                  <c:v>44229</c:v>
                </c:pt>
                <c:pt idx="163">
                  <c:v>44230</c:v>
                </c:pt>
                <c:pt idx="164">
                  <c:v>44231</c:v>
                </c:pt>
                <c:pt idx="165">
                  <c:v>44232</c:v>
                </c:pt>
                <c:pt idx="166">
                  <c:v>44233</c:v>
                </c:pt>
                <c:pt idx="167">
                  <c:v>44234</c:v>
                </c:pt>
                <c:pt idx="168">
                  <c:v>44235</c:v>
                </c:pt>
                <c:pt idx="169">
                  <c:v>44236</c:v>
                </c:pt>
                <c:pt idx="170">
                  <c:v>44237</c:v>
                </c:pt>
                <c:pt idx="171">
                  <c:v>44238</c:v>
                </c:pt>
                <c:pt idx="172">
                  <c:v>44239</c:v>
                </c:pt>
                <c:pt idx="173">
                  <c:v>44240</c:v>
                </c:pt>
                <c:pt idx="174">
                  <c:v>44241</c:v>
                </c:pt>
                <c:pt idx="175">
                  <c:v>44242</c:v>
                </c:pt>
                <c:pt idx="176">
                  <c:v>44243</c:v>
                </c:pt>
                <c:pt idx="177">
                  <c:v>44244</c:v>
                </c:pt>
                <c:pt idx="178">
                  <c:v>44245</c:v>
                </c:pt>
                <c:pt idx="179">
                  <c:v>44246</c:v>
                </c:pt>
                <c:pt idx="180">
                  <c:v>44247</c:v>
                </c:pt>
                <c:pt idx="181">
                  <c:v>44248</c:v>
                </c:pt>
                <c:pt idx="182">
                  <c:v>44249</c:v>
                </c:pt>
                <c:pt idx="183">
                  <c:v>44250</c:v>
                </c:pt>
                <c:pt idx="184">
                  <c:v>44251</c:v>
                </c:pt>
                <c:pt idx="185">
                  <c:v>44252</c:v>
                </c:pt>
                <c:pt idx="186">
                  <c:v>44253</c:v>
                </c:pt>
                <c:pt idx="187">
                  <c:v>44254</c:v>
                </c:pt>
                <c:pt idx="188">
                  <c:v>44255</c:v>
                </c:pt>
                <c:pt idx="189">
                  <c:v>44256</c:v>
                </c:pt>
                <c:pt idx="190">
                  <c:v>44257</c:v>
                </c:pt>
                <c:pt idx="191">
                  <c:v>44258</c:v>
                </c:pt>
                <c:pt idx="192">
                  <c:v>44259</c:v>
                </c:pt>
                <c:pt idx="193">
                  <c:v>44260</c:v>
                </c:pt>
                <c:pt idx="194">
                  <c:v>44261</c:v>
                </c:pt>
                <c:pt idx="195">
                  <c:v>44262</c:v>
                </c:pt>
                <c:pt idx="196">
                  <c:v>44263</c:v>
                </c:pt>
                <c:pt idx="197">
                  <c:v>44264</c:v>
                </c:pt>
                <c:pt idx="198">
                  <c:v>44265</c:v>
                </c:pt>
                <c:pt idx="199">
                  <c:v>44266</c:v>
                </c:pt>
                <c:pt idx="200">
                  <c:v>44267</c:v>
                </c:pt>
                <c:pt idx="201">
                  <c:v>44268</c:v>
                </c:pt>
                <c:pt idx="202">
                  <c:v>44269</c:v>
                </c:pt>
                <c:pt idx="203">
                  <c:v>44270</c:v>
                </c:pt>
                <c:pt idx="204">
                  <c:v>44271</c:v>
                </c:pt>
                <c:pt idx="205">
                  <c:v>44272</c:v>
                </c:pt>
                <c:pt idx="206">
                  <c:v>44273</c:v>
                </c:pt>
                <c:pt idx="207">
                  <c:v>44274</c:v>
                </c:pt>
                <c:pt idx="208">
                  <c:v>44275</c:v>
                </c:pt>
                <c:pt idx="209">
                  <c:v>44276</c:v>
                </c:pt>
                <c:pt idx="210">
                  <c:v>44277</c:v>
                </c:pt>
                <c:pt idx="211">
                  <c:v>44278</c:v>
                </c:pt>
                <c:pt idx="212">
                  <c:v>44279</c:v>
                </c:pt>
                <c:pt idx="213">
                  <c:v>44280</c:v>
                </c:pt>
                <c:pt idx="214">
                  <c:v>44281</c:v>
                </c:pt>
                <c:pt idx="215">
                  <c:v>44282</c:v>
                </c:pt>
                <c:pt idx="216">
                  <c:v>44283</c:v>
                </c:pt>
                <c:pt idx="217">
                  <c:v>44284</c:v>
                </c:pt>
                <c:pt idx="218">
                  <c:v>44285</c:v>
                </c:pt>
                <c:pt idx="219">
                  <c:v>44286</c:v>
                </c:pt>
                <c:pt idx="220">
                  <c:v>44287</c:v>
                </c:pt>
                <c:pt idx="221">
                  <c:v>44288</c:v>
                </c:pt>
                <c:pt idx="222">
                  <c:v>44289</c:v>
                </c:pt>
                <c:pt idx="223">
                  <c:v>44290</c:v>
                </c:pt>
                <c:pt idx="224">
                  <c:v>44291</c:v>
                </c:pt>
                <c:pt idx="225">
                  <c:v>44292</c:v>
                </c:pt>
                <c:pt idx="226">
                  <c:v>44293</c:v>
                </c:pt>
                <c:pt idx="227">
                  <c:v>44294</c:v>
                </c:pt>
                <c:pt idx="228">
                  <c:v>44295</c:v>
                </c:pt>
                <c:pt idx="229">
                  <c:v>44296</c:v>
                </c:pt>
                <c:pt idx="230">
                  <c:v>44297</c:v>
                </c:pt>
                <c:pt idx="231">
                  <c:v>44298</c:v>
                </c:pt>
                <c:pt idx="232">
                  <c:v>44299</c:v>
                </c:pt>
                <c:pt idx="233">
                  <c:v>44300</c:v>
                </c:pt>
                <c:pt idx="234">
                  <c:v>44301</c:v>
                </c:pt>
                <c:pt idx="235">
                  <c:v>44302</c:v>
                </c:pt>
                <c:pt idx="236">
                  <c:v>44303</c:v>
                </c:pt>
                <c:pt idx="237">
                  <c:v>44304</c:v>
                </c:pt>
                <c:pt idx="238">
                  <c:v>44305</c:v>
                </c:pt>
                <c:pt idx="239">
                  <c:v>44306</c:v>
                </c:pt>
                <c:pt idx="240">
                  <c:v>44307</c:v>
                </c:pt>
                <c:pt idx="241">
                  <c:v>44308</c:v>
                </c:pt>
                <c:pt idx="242">
                  <c:v>44309</c:v>
                </c:pt>
                <c:pt idx="243">
                  <c:v>44310</c:v>
                </c:pt>
                <c:pt idx="244">
                  <c:v>44311</c:v>
                </c:pt>
                <c:pt idx="245">
                  <c:v>44312</c:v>
                </c:pt>
                <c:pt idx="246">
                  <c:v>44313</c:v>
                </c:pt>
                <c:pt idx="247">
                  <c:v>44314</c:v>
                </c:pt>
                <c:pt idx="248">
                  <c:v>44315</c:v>
                </c:pt>
                <c:pt idx="249">
                  <c:v>44316</c:v>
                </c:pt>
                <c:pt idx="250">
                  <c:v>44317</c:v>
                </c:pt>
                <c:pt idx="251">
                  <c:v>44318</c:v>
                </c:pt>
                <c:pt idx="252">
                  <c:v>44319</c:v>
                </c:pt>
                <c:pt idx="253">
                  <c:v>44320</c:v>
                </c:pt>
                <c:pt idx="254">
                  <c:v>44321</c:v>
                </c:pt>
                <c:pt idx="255">
                  <c:v>44322</c:v>
                </c:pt>
                <c:pt idx="256">
                  <c:v>44323</c:v>
                </c:pt>
                <c:pt idx="257">
                  <c:v>44324</c:v>
                </c:pt>
                <c:pt idx="258">
                  <c:v>44325</c:v>
                </c:pt>
                <c:pt idx="259">
                  <c:v>44326</c:v>
                </c:pt>
                <c:pt idx="260">
                  <c:v>44327</c:v>
                </c:pt>
                <c:pt idx="261">
                  <c:v>44328</c:v>
                </c:pt>
                <c:pt idx="262">
                  <c:v>44329</c:v>
                </c:pt>
                <c:pt idx="263">
                  <c:v>44330</c:v>
                </c:pt>
                <c:pt idx="264">
                  <c:v>44331</c:v>
                </c:pt>
                <c:pt idx="265">
                  <c:v>44332</c:v>
                </c:pt>
                <c:pt idx="266">
                  <c:v>44333</c:v>
                </c:pt>
                <c:pt idx="267">
                  <c:v>44334</c:v>
                </c:pt>
                <c:pt idx="268">
                  <c:v>44335</c:v>
                </c:pt>
                <c:pt idx="269">
                  <c:v>44336</c:v>
                </c:pt>
                <c:pt idx="270">
                  <c:v>44337</c:v>
                </c:pt>
                <c:pt idx="271">
                  <c:v>44338</c:v>
                </c:pt>
                <c:pt idx="272">
                  <c:v>44339</c:v>
                </c:pt>
                <c:pt idx="273">
                  <c:v>44340</c:v>
                </c:pt>
              </c:numCache>
            </c:numRef>
          </c:cat>
          <c:val>
            <c:numRef>
              <c:f>Trinity!$V$34:$V$307</c:f>
              <c:numCache>
                <c:formatCode>General</c:formatCode>
                <c:ptCount val="274"/>
                <c:pt idx="0">
                  <c:v>3.5757142857142861</c:v>
                </c:pt>
                <c:pt idx="1">
                  <c:v>3.7514285714285718</c:v>
                </c:pt>
                <c:pt idx="2">
                  <c:v>5.0614285714285714</c:v>
                </c:pt>
                <c:pt idx="3">
                  <c:v>5.2528571428571427</c:v>
                </c:pt>
                <c:pt idx="4">
                  <c:v>6.2271428571428569</c:v>
                </c:pt>
                <c:pt idx="5">
                  <c:v>6.2271428571428569</c:v>
                </c:pt>
                <c:pt idx="6">
                  <c:v>6.2271428571428569</c:v>
                </c:pt>
                <c:pt idx="7">
                  <c:v>5.1742857142857144</c:v>
                </c:pt>
                <c:pt idx="8">
                  <c:v>5.508571428571428</c:v>
                </c:pt>
                <c:pt idx="9">
                  <c:v>4.5985714285714279</c:v>
                </c:pt>
                <c:pt idx="10">
                  <c:v>4.6471428571428577</c:v>
                </c:pt>
                <c:pt idx="11">
                  <c:v>3.8814285714285717</c:v>
                </c:pt>
                <c:pt idx="12">
                  <c:v>3.8814285714285717</c:v>
                </c:pt>
                <c:pt idx="13">
                  <c:v>3.8814285714285717</c:v>
                </c:pt>
                <c:pt idx="14">
                  <c:v>2.0928571428571425</c:v>
                </c:pt>
                <c:pt idx="15">
                  <c:v>3.8657142857142857</c:v>
                </c:pt>
                <c:pt idx="16">
                  <c:v>3.7528571428571422</c:v>
                </c:pt>
                <c:pt idx="17">
                  <c:v>4.0714285714285712</c:v>
                </c:pt>
                <c:pt idx="18">
                  <c:v>4.0071428571428571</c:v>
                </c:pt>
                <c:pt idx="19">
                  <c:v>4.0071428571428571</c:v>
                </c:pt>
                <c:pt idx="20">
                  <c:v>4.0071428571428571</c:v>
                </c:pt>
                <c:pt idx="21">
                  <c:v>6.7857142857142856</c:v>
                </c:pt>
                <c:pt idx="22">
                  <c:v>5.2371428571428567</c:v>
                </c:pt>
                <c:pt idx="23">
                  <c:v>5.3328571428571427</c:v>
                </c:pt>
                <c:pt idx="24">
                  <c:v>5.62</c:v>
                </c:pt>
                <c:pt idx="25">
                  <c:v>5.8585714285714285</c:v>
                </c:pt>
                <c:pt idx="26">
                  <c:v>5.8585714285714285</c:v>
                </c:pt>
                <c:pt idx="27">
                  <c:v>5.8585714285714285</c:v>
                </c:pt>
                <c:pt idx="28">
                  <c:v>4.9485714285714284</c:v>
                </c:pt>
                <c:pt idx="29">
                  <c:v>5.0285714285714294</c:v>
                </c:pt>
                <c:pt idx="30">
                  <c:v>5.2042857142857146</c:v>
                </c:pt>
                <c:pt idx="31">
                  <c:v>4.805714285714286</c:v>
                </c:pt>
                <c:pt idx="32">
                  <c:v>4.5671428571428576</c:v>
                </c:pt>
                <c:pt idx="33">
                  <c:v>4.5671428571428576</c:v>
                </c:pt>
                <c:pt idx="34">
                  <c:v>4.5671428571428576</c:v>
                </c:pt>
                <c:pt idx="35">
                  <c:v>4.79</c:v>
                </c:pt>
                <c:pt idx="36">
                  <c:v>5.1571428571428575</c:v>
                </c:pt>
                <c:pt idx="37">
                  <c:v>5.5085714285714289</c:v>
                </c:pt>
                <c:pt idx="38">
                  <c:v>5.8757142857142854</c:v>
                </c:pt>
                <c:pt idx="39">
                  <c:v>7.1842857142857142</c:v>
                </c:pt>
                <c:pt idx="40">
                  <c:v>7.1842857142857142</c:v>
                </c:pt>
                <c:pt idx="41">
                  <c:v>7.1842857142857142</c:v>
                </c:pt>
                <c:pt idx="42">
                  <c:v>9.02</c:v>
                </c:pt>
                <c:pt idx="43">
                  <c:v>8.5414285714285718</c:v>
                </c:pt>
                <c:pt idx="44">
                  <c:v>8.6214285714285719</c:v>
                </c:pt>
                <c:pt idx="45">
                  <c:v>8.94</c:v>
                </c:pt>
                <c:pt idx="46">
                  <c:v>8.4771428571428569</c:v>
                </c:pt>
                <c:pt idx="47">
                  <c:v>8.4771428571428569</c:v>
                </c:pt>
                <c:pt idx="48">
                  <c:v>8.4771428571428569</c:v>
                </c:pt>
                <c:pt idx="49">
                  <c:v>9.5957142857142852</c:v>
                </c:pt>
                <c:pt idx="50">
                  <c:v>10.808571428571428</c:v>
                </c:pt>
                <c:pt idx="51">
                  <c:v>10.681428571428572</c:v>
                </c:pt>
                <c:pt idx="52">
                  <c:v>9.9628571428571426</c:v>
                </c:pt>
                <c:pt idx="53">
                  <c:v>12.022857142857143</c:v>
                </c:pt>
                <c:pt idx="54">
                  <c:v>12.022857142857143</c:v>
                </c:pt>
                <c:pt idx="55">
                  <c:v>12.022857142857143</c:v>
                </c:pt>
                <c:pt idx="56">
                  <c:v>11.687142857142858</c:v>
                </c:pt>
                <c:pt idx="57">
                  <c:v>12.261428571428572</c:v>
                </c:pt>
                <c:pt idx="58">
                  <c:v>12.532857142857141</c:v>
                </c:pt>
                <c:pt idx="59">
                  <c:v>13.61857142857143</c:v>
                </c:pt>
                <c:pt idx="60">
                  <c:v>12.597142857142856</c:v>
                </c:pt>
                <c:pt idx="61">
                  <c:v>12.597142857142856</c:v>
                </c:pt>
                <c:pt idx="62">
                  <c:v>12.597142857142856</c:v>
                </c:pt>
                <c:pt idx="63">
                  <c:v>15.135714285714284</c:v>
                </c:pt>
                <c:pt idx="64">
                  <c:v>15.248571428571429</c:v>
                </c:pt>
                <c:pt idx="65">
                  <c:v>15.775714285714285</c:v>
                </c:pt>
                <c:pt idx="66">
                  <c:v>17.30857142857143</c:v>
                </c:pt>
                <c:pt idx="67">
                  <c:v>17.914285714285715</c:v>
                </c:pt>
                <c:pt idx="68">
                  <c:v>17.914285714285715</c:v>
                </c:pt>
                <c:pt idx="69">
                  <c:v>17.914285714285715</c:v>
                </c:pt>
                <c:pt idx="70">
                  <c:v>19.527142857142856</c:v>
                </c:pt>
                <c:pt idx="71">
                  <c:v>21.889999999999997</c:v>
                </c:pt>
                <c:pt idx="72">
                  <c:v>21.522857142857141</c:v>
                </c:pt>
                <c:pt idx="73">
                  <c:v>24.205714285714286</c:v>
                </c:pt>
                <c:pt idx="74">
                  <c:v>25.30857142857143</c:v>
                </c:pt>
                <c:pt idx="75">
                  <c:v>25.30857142857143</c:v>
                </c:pt>
                <c:pt idx="76">
                  <c:v>25.30857142857143</c:v>
                </c:pt>
                <c:pt idx="77">
                  <c:v>26.665714285714284</c:v>
                </c:pt>
                <c:pt idx="78">
                  <c:v>27.542857142857144</c:v>
                </c:pt>
                <c:pt idx="79">
                  <c:v>33.22571428571429</c:v>
                </c:pt>
                <c:pt idx="80">
                  <c:v>32.012857142857143</c:v>
                </c:pt>
                <c:pt idx="81">
                  <c:v>36.945714285714288</c:v>
                </c:pt>
                <c:pt idx="82">
                  <c:v>36.945714285714288</c:v>
                </c:pt>
                <c:pt idx="83">
                  <c:v>36.945714285714288</c:v>
                </c:pt>
                <c:pt idx="84">
                  <c:v>45.615714285714283</c:v>
                </c:pt>
                <c:pt idx="85">
                  <c:v>45.791428571428575</c:v>
                </c:pt>
                <c:pt idx="86">
                  <c:v>46.972857142857144</c:v>
                </c:pt>
                <c:pt idx="87">
                  <c:v>50.931428571428569</c:v>
                </c:pt>
                <c:pt idx="88">
                  <c:v>49.478571428571421</c:v>
                </c:pt>
                <c:pt idx="89">
                  <c:v>49.478571428571421</c:v>
                </c:pt>
                <c:pt idx="90">
                  <c:v>49.478571428571421</c:v>
                </c:pt>
                <c:pt idx="91">
                  <c:v>50.42</c:v>
                </c:pt>
                <c:pt idx="92">
                  <c:v>46.604285714285716</c:v>
                </c:pt>
                <c:pt idx="93">
                  <c:v>46.412857142857142</c:v>
                </c:pt>
                <c:pt idx="94">
                  <c:v>37.6</c:v>
                </c:pt>
                <c:pt idx="95">
                  <c:v>42.501428571428569</c:v>
                </c:pt>
                <c:pt idx="96">
                  <c:v>42.501428571428569</c:v>
                </c:pt>
                <c:pt idx="97">
                  <c:v>42.501428571428569</c:v>
                </c:pt>
                <c:pt idx="98">
                  <c:v>39.452857142857134</c:v>
                </c:pt>
                <c:pt idx="99">
                  <c:v>39.819999999999993</c:v>
                </c:pt>
                <c:pt idx="100">
                  <c:v>40.14</c:v>
                </c:pt>
                <c:pt idx="101">
                  <c:v>55.691428571428574</c:v>
                </c:pt>
                <c:pt idx="102">
                  <c:v>48.458571428571425</c:v>
                </c:pt>
                <c:pt idx="103">
                  <c:v>48.458571428571425</c:v>
                </c:pt>
                <c:pt idx="104">
                  <c:v>48.458571428571425</c:v>
                </c:pt>
                <c:pt idx="105">
                  <c:v>66.101428571428571</c:v>
                </c:pt>
                <c:pt idx="106">
                  <c:v>75.79285714285713</c:v>
                </c:pt>
                <c:pt idx="107">
                  <c:v>78.89</c:v>
                </c:pt>
                <c:pt idx="108">
                  <c:v>74.978571428571428</c:v>
                </c:pt>
                <c:pt idx="109">
                  <c:v>79.817142857142855</c:v>
                </c:pt>
                <c:pt idx="110">
                  <c:v>79.817142857142855</c:v>
                </c:pt>
                <c:pt idx="111">
                  <c:v>79.817142857142855</c:v>
                </c:pt>
                <c:pt idx="112">
                  <c:v>79.848571428571432</c:v>
                </c:pt>
                <c:pt idx="113">
                  <c:v>74.419999999999987</c:v>
                </c:pt>
                <c:pt idx="114">
                  <c:v>74.005714285714276</c:v>
                </c:pt>
                <c:pt idx="115">
                  <c:v>72.52</c:v>
                </c:pt>
                <c:pt idx="116">
                  <c:v>75.568571428571431</c:v>
                </c:pt>
                <c:pt idx="117">
                  <c:v>75.568571428571431</c:v>
                </c:pt>
                <c:pt idx="118">
                  <c:v>75.568571428571431</c:v>
                </c:pt>
                <c:pt idx="119">
                  <c:v>62.667142857142849</c:v>
                </c:pt>
                <c:pt idx="120">
                  <c:v>62.987142857142864</c:v>
                </c:pt>
                <c:pt idx="121">
                  <c:v>58.037142857142861</c:v>
                </c:pt>
                <c:pt idx="122">
                  <c:v>55.338571428571427</c:v>
                </c:pt>
                <c:pt idx="123">
                  <c:v>42.182857142857138</c:v>
                </c:pt>
                <c:pt idx="124">
                  <c:v>42.182857142857138</c:v>
                </c:pt>
                <c:pt idx="125">
                  <c:v>42.182857142857138</c:v>
                </c:pt>
                <c:pt idx="126">
                  <c:v>57.925714285714285</c:v>
                </c:pt>
                <c:pt idx="127">
                  <c:v>53.39142857142857</c:v>
                </c:pt>
                <c:pt idx="128">
                  <c:v>54.524285714285718</c:v>
                </c:pt>
                <c:pt idx="129">
                  <c:v>54.717142857142861</c:v>
                </c:pt>
                <c:pt idx="130">
                  <c:v>54.717142857142861</c:v>
                </c:pt>
                <c:pt idx="131">
                  <c:v>71.41857142857144</c:v>
                </c:pt>
                <c:pt idx="132">
                  <c:v>71.41857142857144</c:v>
                </c:pt>
                <c:pt idx="133">
                  <c:v>53.074285714285715</c:v>
                </c:pt>
                <c:pt idx="134">
                  <c:v>60.89714285714286</c:v>
                </c:pt>
                <c:pt idx="135">
                  <c:v>64.218571428571423</c:v>
                </c:pt>
                <c:pt idx="136">
                  <c:v>69.77428571428571</c:v>
                </c:pt>
                <c:pt idx="137">
                  <c:v>83.185714285714283</c:v>
                </c:pt>
                <c:pt idx="138">
                  <c:v>66.484285714285718</c:v>
                </c:pt>
                <c:pt idx="139">
                  <c:v>66.484285714285718</c:v>
                </c:pt>
                <c:pt idx="140">
                  <c:v>79.495714285714286</c:v>
                </c:pt>
                <c:pt idx="141">
                  <c:v>85.259999999999991</c:v>
                </c:pt>
                <c:pt idx="142">
                  <c:v>87.607142857142861</c:v>
                </c:pt>
                <c:pt idx="143">
                  <c:v>77.851428571428556</c:v>
                </c:pt>
                <c:pt idx="144">
                  <c:v>70.284285714285701</c:v>
                </c:pt>
                <c:pt idx="145">
                  <c:v>70.284285714285701</c:v>
                </c:pt>
                <c:pt idx="146">
                  <c:v>70.284285714285701</c:v>
                </c:pt>
                <c:pt idx="147">
                  <c:v>67.73</c:v>
                </c:pt>
                <c:pt idx="148">
                  <c:v>60.752857142857138</c:v>
                </c:pt>
                <c:pt idx="149">
                  <c:v>54.877142857142857</c:v>
                </c:pt>
                <c:pt idx="150">
                  <c:v>58.230000000000004</c:v>
                </c:pt>
                <c:pt idx="151">
                  <c:v>59.634285714285717</c:v>
                </c:pt>
                <c:pt idx="152">
                  <c:v>59.634285714285717</c:v>
                </c:pt>
                <c:pt idx="153">
                  <c:v>59.634285714285717</c:v>
                </c:pt>
                <c:pt idx="154">
                  <c:v>55.435714285714276</c:v>
                </c:pt>
                <c:pt idx="155">
                  <c:v>51.07714285714286</c:v>
                </c:pt>
                <c:pt idx="156">
                  <c:v>53.855714285714285</c:v>
                </c:pt>
                <c:pt idx="157">
                  <c:v>53.328571428571429</c:v>
                </c:pt>
                <c:pt idx="158">
                  <c:v>50.838571428571427</c:v>
                </c:pt>
                <c:pt idx="159">
                  <c:v>50.838571428571427</c:v>
                </c:pt>
                <c:pt idx="160">
                  <c:v>50.838571428571427</c:v>
                </c:pt>
                <c:pt idx="161">
                  <c:v>42.455714285714286</c:v>
                </c:pt>
                <c:pt idx="162">
                  <c:v>46.527142857142856</c:v>
                </c:pt>
                <c:pt idx="163">
                  <c:v>38.384285714285724</c:v>
                </c:pt>
                <c:pt idx="164">
                  <c:v>36.07</c:v>
                </c:pt>
                <c:pt idx="165">
                  <c:v>36.484285714285718</c:v>
                </c:pt>
                <c:pt idx="166">
                  <c:v>36.484285714285718</c:v>
                </c:pt>
                <c:pt idx="167">
                  <c:v>36.484285714285718</c:v>
                </c:pt>
                <c:pt idx="168">
                  <c:v>36.660000000000004</c:v>
                </c:pt>
                <c:pt idx="169">
                  <c:v>31.022857142857141</c:v>
                </c:pt>
                <c:pt idx="170">
                  <c:v>32.267142857142858</c:v>
                </c:pt>
                <c:pt idx="171">
                  <c:v>31.452857142857145</c:v>
                </c:pt>
                <c:pt idx="172">
                  <c:v>29.25</c:v>
                </c:pt>
                <c:pt idx="173">
                  <c:v>29.25</c:v>
                </c:pt>
                <c:pt idx="174">
                  <c:v>29.25</c:v>
                </c:pt>
                <c:pt idx="175">
                  <c:v>22.88</c:v>
                </c:pt>
                <c:pt idx="176">
                  <c:v>20.661428571428569</c:v>
                </c:pt>
                <c:pt idx="177">
                  <c:v>19.384285714285713</c:v>
                </c:pt>
                <c:pt idx="178">
                  <c:v>18.122857142857139</c:v>
                </c:pt>
                <c:pt idx="179">
                  <c:v>19.144285714285711</c:v>
                </c:pt>
                <c:pt idx="180">
                  <c:v>19.144285714285711</c:v>
                </c:pt>
                <c:pt idx="181">
                  <c:v>19.144285714285711</c:v>
                </c:pt>
                <c:pt idx="182">
                  <c:v>17.307142857142857</c:v>
                </c:pt>
                <c:pt idx="183">
                  <c:v>21.585714285714285</c:v>
                </c:pt>
                <c:pt idx="184">
                  <c:v>24.188571428571432</c:v>
                </c:pt>
                <c:pt idx="185">
                  <c:v>25.225714285714282</c:v>
                </c:pt>
                <c:pt idx="186">
                  <c:v>23.229999999999997</c:v>
                </c:pt>
                <c:pt idx="187">
                  <c:v>23.229999999999997</c:v>
                </c:pt>
                <c:pt idx="188">
                  <c:v>23.229999999999997</c:v>
                </c:pt>
                <c:pt idx="189">
                  <c:v>23.390000000000004</c:v>
                </c:pt>
                <c:pt idx="190">
                  <c:v>19.638571428571428</c:v>
                </c:pt>
                <c:pt idx="191">
                  <c:v>16.43</c:v>
                </c:pt>
                <c:pt idx="192">
                  <c:v>16.302857142857142</c:v>
                </c:pt>
                <c:pt idx="193">
                  <c:v>16.574285714285715</c:v>
                </c:pt>
                <c:pt idx="194">
                  <c:v>16.574285714285715</c:v>
                </c:pt>
                <c:pt idx="195">
                  <c:v>16.574285714285715</c:v>
                </c:pt>
                <c:pt idx="196">
                  <c:v>13.492857142857144</c:v>
                </c:pt>
                <c:pt idx="197">
                  <c:v>14.018571428571429</c:v>
                </c:pt>
                <c:pt idx="198">
                  <c:v>14.018571428571429</c:v>
                </c:pt>
                <c:pt idx="199">
                  <c:v>13.475714285714286</c:v>
                </c:pt>
                <c:pt idx="200">
                  <c:v>14.450000000000001</c:v>
                </c:pt>
                <c:pt idx="201">
                  <c:v>14.450000000000001</c:v>
                </c:pt>
                <c:pt idx="202">
                  <c:v>14.450000000000001</c:v>
                </c:pt>
                <c:pt idx="203">
                  <c:v>16.892857142857142</c:v>
                </c:pt>
                <c:pt idx="204">
                  <c:v>16.75</c:v>
                </c:pt>
                <c:pt idx="205">
                  <c:v>16.845714285714287</c:v>
                </c:pt>
                <c:pt idx="206">
                  <c:v>18.37857142857143</c:v>
                </c:pt>
                <c:pt idx="207">
                  <c:v>18.634285714285713</c:v>
                </c:pt>
                <c:pt idx="208">
                  <c:v>18.634285714285713</c:v>
                </c:pt>
                <c:pt idx="209">
                  <c:v>18.634285714285713</c:v>
                </c:pt>
                <c:pt idx="210">
                  <c:v>19.751428571428569</c:v>
                </c:pt>
                <c:pt idx="211">
                  <c:v>20.294285714285714</c:v>
                </c:pt>
                <c:pt idx="212">
                  <c:v>22.944285714285712</c:v>
                </c:pt>
                <c:pt idx="213">
                  <c:v>23.518571428571427</c:v>
                </c:pt>
                <c:pt idx="214">
                  <c:v>24.938571428571429</c:v>
                </c:pt>
                <c:pt idx="215">
                  <c:v>24.938571428571429</c:v>
                </c:pt>
                <c:pt idx="216">
                  <c:v>24.938571428571429</c:v>
                </c:pt>
                <c:pt idx="217">
                  <c:v>25.721428571428572</c:v>
                </c:pt>
                <c:pt idx="218">
                  <c:v>29.21857142857143</c:v>
                </c:pt>
                <c:pt idx="219">
                  <c:v>27.605714285714289</c:v>
                </c:pt>
                <c:pt idx="220">
                  <c:v>27.015714285714289</c:v>
                </c:pt>
                <c:pt idx="221">
                  <c:v>26.935714285714287</c:v>
                </c:pt>
                <c:pt idx="222">
                  <c:v>26.935714285714287</c:v>
                </c:pt>
                <c:pt idx="223">
                  <c:v>26.935714285714287</c:v>
                </c:pt>
                <c:pt idx="224">
                  <c:v>24.668571428571429</c:v>
                </c:pt>
                <c:pt idx="225">
                  <c:v>23.438571428571429</c:v>
                </c:pt>
                <c:pt idx="226">
                  <c:v>23.981428571428573</c:v>
                </c:pt>
                <c:pt idx="227">
                  <c:v>22.495714285714286</c:v>
                </c:pt>
                <c:pt idx="228">
                  <c:v>23.118571428571425</c:v>
                </c:pt>
                <c:pt idx="229">
                  <c:v>23.118571428571425</c:v>
                </c:pt>
                <c:pt idx="230">
                  <c:v>23.118571428571425</c:v>
                </c:pt>
                <c:pt idx="231">
                  <c:v>24.907142857142862</c:v>
                </c:pt>
                <c:pt idx="232">
                  <c:v>23.94857142857143</c:v>
                </c:pt>
                <c:pt idx="233">
                  <c:v>27.142857142857142</c:v>
                </c:pt>
                <c:pt idx="234">
                  <c:v>27.302857142857142</c:v>
                </c:pt>
                <c:pt idx="235">
                  <c:v>25.578571428571429</c:v>
                </c:pt>
                <c:pt idx="236">
                  <c:v>25.578571428571429</c:v>
                </c:pt>
                <c:pt idx="237">
                  <c:v>25.578571428571429</c:v>
                </c:pt>
                <c:pt idx="238">
                  <c:v>23.981428571428573</c:v>
                </c:pt>
                <c:pt idx="239">
                  <c:v>22.145714285714288</c:v>
                </c:pt>
                <c:pt idx="240">
                  <c:v>18.87142857142857</c:v>
                </c:pt>
                <c:pt idx="241">
                  <c:v>19.19142857142857</c:v>
                </c:pt>
                <c:pt idx="242">
                  <c:v>18.712857142857143</c:v>
                </c:pt>
                <c:pt idx="243">
                  <c:v>18.712857142857143</c:v>
                </c:pt>
                <c:pt idx="244">
                  <c:v>18.712857142857143</c:v>
                </c:pt>
                <c:pt idx="245">
                  <c:v>19.287142857142857</c:v>
                </c:pt>
                <c:pt idx="246">
                  <c:v>18.537142857142861</c:v>
                </c:pt>
                <c:pt idx="247">
                  <c:v>18.712857142857143</c:v>
                </c:pt>
                <c:pt idx="248">
                  <c:v>17.610000000000003</c:v>
                </c:pt>
                <c:pt idx="249">
                  <c:v>17.514285714285716</c:v>
                </c:pt>
                <c:pt idx="250">
                  <c:v>17.514285714285716</c:v>
                </c:pt>
                <c:pt idx="251">
                  <c:v>17.514285714285716</c:v>
                </c:pt>
                <c:pt idx="252">
                  <c:v>14.385714285714284</c:v>
                </c:pt>
                <c:pt idx="253">
                  <c:v>15.295714285714286</c:v>
                </c:pt>
                <c:pt idx="254">
                  <c:v>14.785714285714286</c:v>
                </c:pt>
                <c:pt idx="255">
                  <c:v>16.287142857142857</c:v>
                </c:pt>
                <c:pt idx="256">
                  <c:v>15.17</c:v>
                </c:pt>
                <c:pt idx="257">
                  <c:v>15.17</c:v>
                </c:pt>
                <c:pt idx="258">
                  <c:v>15.17</c:v>
                </c:pt>
                <c:pt idx="259">
                  <c:v>13.797142857142859</c:v>
                </c:pt>
                <c:pt idx="260">
                  <c:v>13.477142857142857</c:v>
                </c:pt>
                <c:pt idx="261">
                  <c:v>11.879999999999999</c:v>
                </c:pt>
                <c:pt idx="262">
                  <c:v>11.145714285714286</c:v>
                </c:pt>
                <c:pt idx="263">
                  <c:v>11.384285714285713</c:v>
                </c:pt>
                <c:pt idx="264">
                  <c:v>11.384285714285713</c:v>
                </c:pt>
                <c:pt idx="265">
                  <c:v>11.384285714285713</c:v>
                </c:pt>
                <c:pt idx="266">
                  <c:v>9.7228571428571424</c:v>
                </c:pt>
                <c:pt idx="267">
                  <c:v>8.5571428571428552</c:v>
                </c:pt>
                <c:pt idx="268">
                  <c:v>8.5728571428571421</c:v>
                </c:pt>
                <c:pt idx="269">
                  <c:v>7.3114285714285705</c:v>
                </c:pt>
                <c:pt idx="270">
                  <c:v>5.62</c:v>
                </c:pt>
                <c:pt idx="271">
                  <c:v>5.62</c:v>
                </c:pt>
                <c:pt idx="272">
                  <c:v>5.62</c:v>
                </c:pt>
                <c:pt idx="273">
                  <c:v>4.9814285714285722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92-3C48-9190-7DAE5EE292F1}"/>
            </c:ext>
          </c:extLst>
        </c:ser>
        <c:ser>
          <c:idx val="0"/>
          <c:order val="1"/>
          <c:tx>
            <c:v>Trinity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Trinity!$A$34:$A$307</c:f>
              <c:numCache>
                <c:formatCode>m/d/yy</c:formatCode>
                <c:ptCount val="274"/>
                <c:pt idx="0">
                  <c:v>44067</c:v>
                </c:pt>
                <c:pt idx="1">
                  <c:v>44068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44098</c:v>
                </c:pt>
                <c:pt idx="32">
                  <c:v>44099</c:v>
                </c:pt>
                <c:pt idx="33">
                  <c:v>44100</c:v>
                </c:pt>
                <c:pt idx="34">
                  <c:v>44101</c:v>
                </c:pt>
                <c:pt idx="35">
                  <c:v>44102</c:v>
                </c:pt>
                <c:pt idx="36">
                  <c:v>44103</c:v>
                </c:pt>
                <c:pt idx="37">
                  <c:v>44104</c:v>
                </c:pt>
                <c:pt idx="38">
                  <c:v>44105</c:v>
                </c:pt>
                <c:pt idx="39">
                  <c:v>44106</c:v>
                </c:pt>
                <c:pt idx="40">
                  <c:v>44107</c:v>
                </c:pt>
                <c:pt idx="41">
                  <c:v>44108</c:v>
                </c:pt>
                <c:pt idx="42">
                  <c:v>44109</c:v>
                </c:pt>
                <c:pt idx="43">
                  <c:v>44110</c:v>
                </c:pt>
                <c:pt idx="44">
                  <c:v>44111</c:v>
                </c:pt>
                <c:pt idx="45">
                  <c:v>44112</c:v>
                </c:pt>
                <c:pt idx="46">
                  <c:v>44113</c:v>
                </c:pt>
                <c:pt idx="47">
                  <c:v>44114</c:v>
                </c:pt>
                <c:pt idx="48">
                  <c:v>44115</c:v>
                </c:pt>
                <c:pt idx="49">
                  <c:v>44116</c:v>
                </c:pt>
                <c:pt idx="50">
                  <c:v>44117</c:v>
                </c:pt>
                <c:pt idx="51">
                  <c:v>44118</c:v>
                </c:pt>
                <c:pt idx="52">
                  <c:v>44119</c:v>
                </c:pt>
                <c:pt idx="53">
                  <c:v>44120</c:v>
                </c:pt>
                <c:pt idx="54">
                  <c:v>44121</c:v>
                </c:pt>
                <c:pt idx="55">
                  <c:v>44122</c:v>
                </c:pt>
                <c:pt idx="56">
                  <c:v>44123</c:v>
                </c:pt>
                <c:pt idx="57">
                  <c:v>44124</c:v>
                </c:pt>
                <c:pt idx="58">
                  <c:v>44125</c:v>
                </c:pt>
                <c:pt idx="59">
                  <c:v>44126</c:v>
                </c:pt>
                <c:pt idx="60">
                  <c:v>44127</c:v>
                </c:pt>
                <c:pt idx="61">
                  <c:v>44128</c:v>
                </c:pt>
                <c:pt idx="62">
                  <c:v>44129</c:v>
                </c:pt>
                <c:pt idx="63">
                  <c:v>44130</c:v>
                </c:pt>
                <c:pt idx="64">
                  <c:v>44131</c:v>
                </c:pt>
                <c:pt idx="65">
                  <c:v>44132</c:v>
                </c:pt>
                <c:pt idx="66">
                  <c:v>44133</c:v>
                </c:pt>
                <c:pt idx="67">
                  <c:v>44134</c:v>
                </c:pt>
                <c:pt idx="68">
                  <c:v>44135</c:v>
                </c:pt>
                <c:pt idx="69">
                  <c:v>44136</c:v>
                </c:pt>
                <c:pt idx="70">
                  <c:v>44137</c:v>
                </c:pt>
                <c:pt idx="71">
                  <c:v>44138</c:v>
                </c:pt>
                <c:pt idx="72">
                  <c:v>44139</c:v>
                </c:pt>
                <c:pt idx="73">
                  <c:v>44140</c:v>
                </c:pt>
                <c:pt idx="74">
                  <c:v>44141</c:v>
                </c:pt>
                <c:pt idx="75">
                  <c:v>44142</c:v>
                </c:pt>
                <c:pt idx="76">
                  <c:v>44143</c:v>
                </c:pt>
                <c:pt idx="77">
                  <c:v>44144</c:v>
                </c:pt>
                <c:pt idx="78">
                  <c:v>44145</c:v>
                </c:pt>
                <c:pt idx="79">
                  <c:v>44146</c:v>
                </c:pt>
                <c:pt idx="80">
                  <c:v>44147</c:v>
                </c:pt>
                <c:pt idx="81">
                  <c:v>44148</c:v>
                </c:pt>
                <c:pt idx="82">
                  <c:v>44149</c:v>
                </c:pt>
                <c:pt idx="83">
                  <c:v>44150</c:v>
                </c:pt>
                <c:pt idx="84">
                  <c:v>44151</c:v>
                </c:pt>
                <c:pt idx="85">
                  <c:v>44152</c:v>
                </c:pt>
                <c:pt idx="86">
                  <c:v>44153</c:v>
                </c:pt>
                <c:pt idx="87">
                  <c:v>44154</c:v>
                </c:pt>
                <c:pt idx="88">
                  <c:v>44155</c:v>
                </c:pt>
                <c:pt idx="89">
                  <c:v>44156</c:v>
                </c:pt>
                <c:pt idx="90">
                  <c:v>44157</c:v>
                </c:pt>
                <c:pt idx="91">
                  <c:v>44158</c:v>
                </c:pt>
                <c:pt idx="92">
                  <c:v>44159</c:v>
                </c:pt>
                <c:pt idx="93">
                  <c:v>44160</c:v>
                </c:pt>
                <c:pt idx="94">
                  <c:v>44161</c:v>
                </c:pt>
                <c:pt idx="95">
                  <c:v>44162</c:v>
                </c:pt>
                <c:pt idx="96">
                  <c:v>44163</c:v>
                </c:pt>
                <c:pt idx="97">
                  <c:v>44164</c:v>
                </c:pt>
                <c:pt idx="98">
                  <c:v>44165</c:v>
                </c:pt>
                <c:pt idx="99">
                  <c:v>44166</c:v>
                </c:pt>
                <c:pt idx="100">
                  <c:v>44167</c:v>
                </c:pt>
                <c:pt idx="101">
                  <c:v>44168</c:v>
                </c:pt>
                <c:pt idx="102">
                  <c:v>44169</c:v>
                </c:pt>
                <c:pt idx="103">
                  <c:v>44170</c:v>
                </c:pt>
                <c:pt idx="104">
                  <c:v>44171</c:v>
                </c:pt>
                <c:pt idx="105">
                  <c:v>44172</c:v>
                </c:pt>
                <c:pt idx="106">
                  <c:v>44173</c:v>
                </c:pt>
                <c:pt idx="107">
                  <c:v>44174</c:v>
                </c:pt>
                <c:pt idx="108">
                  <c:v>44175</c:v>
                </c:pt>
                <c:pt idx="109">
                  <c:v>44176</c:v>
                </c:pt>
                <c:pt idx="110">
                  <c:v>44177</c:v>
                </c:pt>
                <c:pt idx="111">
                  <c:v>44178</c:v>
                </c:pt>
                <c:pt idx="112">
                  <c:v>44179</c:v>
                </c:pt>
                <c:pt idx="113">
                  <c:v>44180</c:v>
                </c:pt>
                <c:pt idx="114">
                  <c:v>44181</c:v>
                </c:pt>
                <c:pt idx="115">
                  <c:v>44182</c:v>
                </c:pt>
                <c:pt idx="116">
                  <c:v>44183</c:v>
                </c:pt>
                <c:pt idx="117">
                  <c:v>44184</c:v>
                </c:pt>
                <c:pt idx="118">
                  <c:v>44185</c:v>
                </c:pt>
                <c:pt idx="119">
                  <c:v>44186</c:v>
                </c:pt>
                <c:pt idx="120">
                  <c:v>44187</c:v>
                </c:pt>
                <c:pt idx="121">
                  <c:v>44188</c:v>
                </c:pt>
                <c:pt idx="122">
                  <c:v>44189</c:v>
                </c:pt>
                <c:pt idx="123">
                  <c:v>44190</c:v>
                </c:pt>
                <c:pt idx="124">
                  <c:v>44191</c:v>
                </c:pt>
                <c:pt idx="125">
                  <c:v>44192</c:v>
                </c:pt>
                <c:pt idx="126">
                  <c:v>44193</c:v>
                </c:pt>
                <c:pt idx="127">
                  <c:v>44194</c:v>
                </c:pt>
                <c:pt idx="128">
                  <c:v>44195</c:v>
                </c:pt>
                <c:pt idx="129">
                  <c:v>44196</c:v>
                </c:pt>
                <c:pt idx="130">
                  <c:v>44197</c:v>
                </c:pt>
                <c:pt idx="131">
                  <c:v>44198</c:v>
                </c:pt>
                <c:pt idx="132">
                  <c:v>44199</c:v>
                </c:pt>
                <c:pt idx="133">
                  <c:v>44200</c:v>
                </c:pt>
                <c:pt idx="134">
                  <c:v>44201</c:v>
                </c:pt>
                <c:pt idx="135">
                  <c:v>44202</c:v>
                </c:pt>
                <c:pt idx="136">
                  <c:v>44203</c:v>
                </c:pt>
                <c:pt idx="137">
                  <c:v>44204</c:v>
                </c:pt>
                <c:pt idx="138">
                  <c:v>44205</c:v>
                </c:pt>
                <c:pt idx="139">
                  <c:v>44206</c:v>
                </c:pt>
                <c:pt idx="140">
                  <c:v>44207</c:v>
                </c:pt>
                <c:pt idx="141">
                  <c:v>44208</c:v>
                </c:pt>
                <c:pt idx="142">
                  <c:v>44209</c:v>
                </c:pt>
                <c:pt idx="143">
                  <c:v>44210</c:v>
                </c:pt>
                <c:pt idx="144">
                  <c:v>44211</c:v>
                </c:pt>
                <c:pt idx="145">
                  <c:v>44212</c:v>
                </c:pt>
                <c:pt idx="146">
                  <c:v>44213</c:v>
                </c:pt>
                <c:pt idx="147">
                  <c:v>44214</c:v>
                </c:pt>
                <c:pt idx="148">
                  <c:v>44215</c:v>
                </c:pt>
                <c:pt idx="149">
                  <c:v>44216</c:v>
                </c:pt>
                <c:pt idx="150">
                  <c:v>44217</c:v>
                </c:pt>
                <c:pt idx="151">
                  <c:v>44218</c:v>
                </c:pt>
                <c:pt idx="152">
                  <c:v>44219</c:v>
                </c:pt>
                <c:pt idx="153">
                  <c:v>44220</c:v>
                </c:pt>
                <c:pt idx="154">
                  <c:v>44221</c:v>
                </c:pt>
                <c:pt idx="155">
                  <c:v>44222</c:v>
                </c:pt>
                <c:pt idx="156">
                  <c:v>44223</c:v>
                </c:pt>
                <c:pt idx="157">
                  <c:v>44224</c:v>
                </c:pt>
                <c:pt idx="158">
                  <c:v>44225</c:v>
                </c:pt>
                <c:pt idx="159">
                  <c:v>44226</c:v>
                </c:pt>
                <c:pt idx="160">
                  <c:v>44227</c:v>
                </c:pt>
                <c:pt idx="161">
                  <c:v>44228</c:v>
                </c:pt>
                <c:pt idx="162">
                  <c:v>44229</c:v>
                </c:pt>
                <c:pt idx="163">
                  <c:v>44230</c:v>
                </c:pt>
                <c:pt idx="164">
                  <c:v>44231</c:v>
                </c:pt>
                <c:pt idx="165">
                  <c:v>44232</c:v>
                </c:pt>
                <c:pt idx="166">
                  <c:v>44233</c:v>
                </c:pt>
                <c:pt idx="167">
                  <c:v>44234</c:v>
                </c:pt>
                <c:pt idx="168">
                  <c:v>44235</c:v>
                </c:pt>
                <c:pt idx="169">
                  <c:v>44236</c:v>
                </c:pt>
                <c:pt idx="170">
                  <c:v>44237</c:v>
                </c:pt>
                <c:pt idx="171">
                  <c:v>44238</c:v>
                </c:pt>
                <c:pt idx="172">
                  <c:v>44239</c:v>
                </c:pt>
                <c:pt idx="173">
                  <c:v>44240</c:v>
                </c:pt>
                <c:pt idx="174">
                  <c:v>44241</c:v>
                </c:pt>
                <c:pt idx="175">
                  <c:v>44242</c:v>
                </c:pt>
                <c:pt idx="176">
                  <c:v>44243</c:v>
                </c:pt>
                <c:pt idx="177">
                  <c:v>44244</c:v>
                </c:pt>
                <c:pt idx="178">
                  <c:v>44245</c:v>
                </c:pt>
                <c:pt idx="179">
                  <c:v>44246</c:v>
                </c:pt>
                <c:pt idx="180">
                  <c:v>44247</c:v>
                </c:pt>
                <c:pt idx="181">
                  <c:v>44248</c:v>
                </c:pt>
                <c:pt idx="182">
                  <c:v>44249</c:v>
                </c:pt>
                <c:pt idx="183">
                  <c:v>44250</c:v>
                </c:pt>
                <c:pt idx="184">
                  <c:v>44251</c:v>
                </c:pt>
                <c:pt idx="185">
                  <c:v>44252</c:v>
                </c:pt>
                <c:pt idx="186">
                  <c:v>44253</c:v>
                </c:pt>
                <c:pt idx="187">
                  <c:v>44254</c:v>
                </c:pt>
                <c:pt idx="188">
                  <c:v>44255</c:v>
                </c:pt>
                <c:pt idx="189">
                  <c:v>44256</c:v>
                </c:pt>
                <c:pt idx="190">
                  <c:v>44257</c:v>
                </c:pt>
                <c:pt idx="191">
                  <c:v>44258</c:v>
                </c:pt>
                <c:pt idx="192">
                  <c:v>44259</c:v>
                </c:pt>
                <c:pt idx="193">
                  <c:v>44260</c:v>
                </c:pt>
                <c:pt idx="194">
                  <c:v>44261</c:v>
                </c:pt>
                <c:pt idx="195">
                  <c:v>44262</c:v>
                </c:pt>
                <c:pt idx="196">
                  <c:v>44263</c:v>
                </c:pt>
                <c:pt idx="197">
                  <c:v>44264</c:v>
                </c:pt>
                <c:pt idx="198">
                  <c:v>44265</c:v>
                </c:pt>
                <c:pt idx="199">
                  <c:v>44266</c:v>
                </c:pt>
                <c:pt idx="200">
                  <c:v>44267</c:v>
                </c:pt>
                <c:pt idx="201">
                  <c:v>44268</c:v>
                </c:pt>
                <c:pt idx="202">
                  <c:v>44269</c:v>
                </c:pt>
                <c:pt idx="203">
                  <c:v>44270</c:v>
                </c:pt>
                <c:pt idx="204">
                  <c:v>44271</c:v>
                </c:pt>
                <c:pt idx="205">
                  <c:v>44272</c:v>
                </c:pt>
                <c:pt idx="206">
                  <c:v>44273</c:v>
                </c:pt>
                <c:pt idx="207">
                  <c:v>44274</c:v>
                </c:pt>
                <c:pt idx="208">
                  <c:v>44275</c:v>
                </c:pt>
                <c:pt idx="209">
                  <c:v>44276</c:v>
                </c:pt>
                <c:pt idx="210">
                  <c:v>44277</c:v>
                </c:pt>
                <c:pt idx="211">
                  <c:v>44278</c:v>
                </c:pt>
                <c:pt idx="212">
                  <c:v>44279</c:v>
                </c:pt>
                <c:pt idx="213">
                  <c:v>44280</c:v>
                </c:pt>
                <c:pt idx="214">
                  <c:v>44281</c:v>
                </c:pt>
                <c:pt idx="215">
                  <c:v>44282</c:v>
                </c:pt>
                <c:pt idx="216">
                  <c:v>44283</c:v>
                </c:pt>
                <c:pt idx="217">
                  <c:v>44284</c:v>
                </c:pt>
                <c:pt idx="218">
                  <c:v>44285</c:v>
                </c:pt>
                <c:pt idx="219">
                  <c:v>44286</c:v>
                </c:pt>
                <c:pt idx="220">
                  <c:v>44287</c:v>
                </c:pt>
                <c:pt idx="221">
                  <c:v>44288</c:v>
                </c:pt>
                <c:pt idx="222">
                  <c:v>44289</c:v>
                </c:pt>
                <c:pt idx="223">
                  <c:v>44290</c:v>
                </c:pt>
                <c:pt idx="224">
                  <c:v>44291</c:v>
                </c:pt>
                <c:pt idx="225">
                  <c:v>44292</c:v>
                </c:pt>
                <c:pt idx="226">
                  <c:v>44293</c:v>
                </c:pt>
                <c:pt idx="227">
                  <c:v>44294</c:v>
                </c:pt>
                <c:pt idx="228">
                  <c:v>44295</c:v>
                </c:pt>
                <c:pt idx="229">
                  <c:v>44296</c:v>
                </c:pt>
                <c:pt idx="230">
                  <c:v>44297</c:v>
                </c:pt>
                <c:pt idx="231">
                  <c:v>44298</c:v>
                </c:pt>
                <c:pt idx="232">
                  <c:v>44299</c:v>
                </c:pt>
                <c:pt idx="233">
                  <c:v>44300</c:v>
                </c:pt>
                <c:pt idx="234">
                  <c:v>44301</c:v>
                </c:pt>
                <c:pt idx="235">
                  <c:v>44302</c:v>
                </c:pt>
                <c:pt idx="236">
                  <c:v>44303</c:v>
                </c:pt>
                <c:pt idx="237">
                  <c:v>44304</c:v>
                </c:pt>
                <c:pt idx="238">
                  <c:v>44305</c:v>
                </c:pt>
                <c:pt idx="239">
                  <c:v>44306</c:v>
                </c:pt>
                <c:pt idx="240">
                  <c:v>44307</c:v>
                </c:pt>
                <c:pt idx="241">
                  <c:v>44308</c:v>
                </c:pt>
                <c:pt idx="242">
                  <c:v>44309</c:v>
                </c:pt>
                <c:pt idx="243">
                  <c:v>44310</c:v>
                </c:pt>
                <c:pt idx="244">
                  <c:v>44311</c:v>
                </c:pt>
                <c:pt idx="245">
                  <c:v>44312</c:v>
                </c:pt>
                <c:pt idx="246">
                  <c:v>44313</c:v>
                </c:pt>
                <c:pt idx="247">
                  <c:v>44314</c:v>
                </c:pt>
                <c:pt idx="248">
                  <c:v>44315</c:v>
                </c:pt>
                <c:pt idx="249">
                  <c:v>44316</c:v>
                </c:pt>
                <c:pt idx="250">
                  <c:v>44317</c:v>
                </c:pt>
                <c:pt idx="251">
                  <c:v>44318</c:v>
                </c:pt>
                <c:pt idx="252">
                  <c:v>44319</c:v>
                </c:pt>
                <c:pt idx="253">
                  <c:v>44320</c:v>
                </c:pt>
                <c:pt idx="254">
                  <c:v>44321</c:v>
                </c:pt>
                <c:pt idx="255">
                  <c:v>44322</c:v>
                </c:pt>
                <c:pt idx="256">
                  <c:v>44323</c:v>
                </c:pt>
                <c:pt idx="257">
                  <c:v>44324</c:v>
                </c:pt>
                <c:pt idx="258">
                  <c:v>44325</c:v>
                </c:pt>
                <c:pt idx="259">
                  <c:v>44326</c:v>
                </c:pt>
                <c:pt idx="260">
                  <c:v>44327</c:v>
                </c:pt>
                <c:pt idx="261">
                  <c:v>44328</c:v>
                </c:pt>
                <c:pt idx="262">
                  <c:v>44329</c:v>
                </c:pt>
                <c:pt idx="263">
                  <c:v>44330</c:v>
                </c:pt>
                <c:pt idx="264">
                  <c:v>44331</c:v>
                </c:pt>
                <c:pt idx="265">
                  <c:v>44332</c:v>
                </c:pt>
                <c:pt idx="266">
                  <c:v>44333</c:v>
                </c:pt>
                <c:pt idx="267">
                  <c:v>44334</c:v>
                </c:pt>
                <c:pt idx="268">
                  <c:v>44335</c:v>
                </c:pt>
                <c:pt idx="269">
                  <c:v>44336</c:v>
                </c:pt>
                <c:pt idx="270">
                  <c:v>44337</c:v>
                </c:pt>
                <c:pt idx="271">
                  <c:v>44338</c:v>
                </c:pt>
                <c:pt idx="272">
                  <c:v>44339</c:v>
                </c:pt>
                <c:pt idx="273">
                  <c:v>44340</c:v>
                </c:pt>
              </c:numCache>
            </c:numRef>
          </c:cat>
          <c:val>
            <c:numRef>
              <c:f>Trinity!$H$34:$H$307</c:f>
              <c:numCache>
                <c:formatCode>General</c:formatCode>
                <c:ptCount val="2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6.5470734581642001</c:v>
                </c:pt>
                <c:pt idx="7">
                  <c:v>6.5470734581642001</c:v>
                </c:pt>
                <c:pt idx="8">
                  <c:v>6.5470734581642001</c:v>
                </c:pt>
                <c:pt idx="9">
                  <c:v>6.5470734581642001</c:v>
                </c:pt>
                <c:pt idx="10">
                  <c:v>6.5470734581642001</c:v>
                </c:pt>
                <c:pt idx="11">
                  <c:v>6.5470734581642001</c:v>
                </c:pt>
                <c:pt idx="12">
                  <c:v>6.5470734581642001</c:v>
                </c:pt>
                <c:pt idx="13">
                  <c:v>0</c:v>
                </c:pt>
                <c:pt idx="14">
                  <c:v>0</c:v>
                </c:pt>
                <c:pt idx="15">
                  <c:v>13.0941469163284</c:v>
                </c:pt>
                <c:pt idx="16">
                  <c:v>19.641220374492601</c:v>
                </c:pt>
                <c:pt idx="17">
                  <c:v>19.641220374492601</c:v>
                </c:pt>
                <c:pt idx="18">
                  <c:v>26.1882938326568</c:v>
                </c:pt>
                <c:pt idx="19">
                  <c:v>26.1882938326568</c:v>
                </c:pt>
                <c:pt idx="20">
                  <c:v>26.1882938326568</c:v>
                </c:pt>
                <c:pt idx="21">
                  <c:v>26.1882938326568</c:v>
                </c:pt>
                <c:pt idx="22">
                  <c:v>13.0941469163284</c:v>
                </c:pt>
                <c:pt idx="23">
                  <c:v>85.11195495613461</c:v>
                </c:pt>
                <c:pt idx="24">
                  <c:v>85.11195495613461</c:v>
                </c:pt>
                <c:pt idx="25">
                  <c:v>78.564881497970404</c:v>
                </c:pt>
                <c:pt idx="26">
                  <c:v>78.564881497970404</c:v>
                </c:pt>
                <c:pt idx="27">
                  <c:v>78.564881497970404</c:v>
                </c:pt>
                <c:pt idx="28">
                  <c:v>78.564881497970404</c:v>
                </c:pt>
                <c:pt idx="29">
                  <c:v>117.84732224695561</c:v>
                </c:pt>
                <c:pt idx="30">
                  <c:v>39.282440748985202</c:v>
                </c:pt>
                <c:pt idx="31">
                  <c:v>39.282440748985202</c:v>
                </c:pt>
                <c:pt idx="32">
                  <c:v>58.923661123477807</c:v>
                </c:pt>
                <c:pt idx="33">
                  <c:v>58.923661123477807</c:v>
                </c:pt>
                <c:pt idx="34">
                  <c:v>58.923661123477807</c:v>
                </c:pt>
                <c:pt idx="35">
                  <c:v>65.470734581642006</c:v>
                </c:pt>
                <c:pt idx="36">
                  <c:v>26.1882938326568</c:v>
                </c:pt>
                <c:pt idx="37">
                  <c:v>26.1882938326568</c:v>
                </c:pt>
                <c:pt idx="38">
                  <c:v>26.1882938326568</c:v>
                </c:pt>
                <c:pt idx="39">
                  <c:v>6.5470734581642001</c:v>
                </c:pt>
                <c:pt idx="40">
                  <c:v>6.5470734581642001</c:v>
                </c:pt>
                <c:pt idx="41">
                  <c:v>6.5470734581642001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137.4885426214482</c:v>
                </c:pt>
                <c:pt idx="46">
                  <c:v>137.4885426214482</c:v>
                </c:pt>
                <c:pt idx="47">
                  <c:v>137.4885426214482</c:v>
                </c:pt>
                <c:pt idx="48">
                  <c:v>294.61830561738901</c:v>
                </c:pt>
                <c:pt idx="49">
                  <c:v>294.61830561738901</c:v>
                </c:pt>
                <c:pt idx="50">
                  <c:v>294.61830561738901</c:v>
                </c:pt>
                <c:pt idx="51">
                  <c:v>294.61830561738901</c:v>
                </c:pt>
                <c:pt idx="52">
                  <c:v>216.05342411941862</c:v>
                </c:pt>
                <c:pt idx="53">
                  <c:v>216.05342411941862</c:v>
                </c:pt>
                <c:pt idx="54">
                  <c:v>229.14757103574703</c:v>
                </c:pt>
                <c:pt idx="55">
                  <c:v>72.017808039806198</c:v>
                </c:pt>
                <c:pt idx="56">
                  <c:v>72.017808039806198</c:v>
                </c:pt>
                <c:pt idx="57">
                  <c:v>72.017808039806198</c:v>
                </c:pt>
                <c:pt idx="58">
                  <c:v>72.017808039806198</c:v>
                </c:pt>
                <c:pt idx="59">
                  <c:v>26.1882938326568</c:v>
                </c:pt>
                <c:pt idx="60">
                  <c:v>26.1882938326568</c:v>
                </c:pt>
                <c:pt idx="61">
                  <c:v>13.0941469163284</c:v>
                </c:pt>
                <c:pt idx="62">
                  <c:v>13.0941469163284</c:v>
                </c:pt>
                <c:pt idx="63">
                  <c:v>13.0941469163284</c:v>
                </c:pt>
                <c:pt idx="64">
                  <c:v>13.0941469163284</c:v>
                </c:pt>
                <c:pt idx="65">
                  <c:v>13.0941469163284</c:v>
                </c:pt>
                <c:pt idx="66">
                  <c:v>32.735367290821003</c:v>
                </c:pt>
                <c:pt idx="67">
                  <c:v>39.282440748985202</c:v>
                </c:pt>
                <c:pt idx="68">
                  <c:v>39.282440748985202</c:v>
                </c:pt>
                <c:pt idx="69">
                  <c:v>39.282440748985202</c:v>
                </c:pt>
                <c:pt idx="70">
                  <c:v>45.829514207149401</c:v>
                </c:pt>
                <c:pt idx="71">
                  <c:v>45.829514207149401</c:v>
                </c:pt>
                <c:pt idx="72">
                  <c:v>45.829514207149401</c:v>
                </c:pt>
                <c:pt idx="73">
                  <c:v>19.641220374492601</c:v>
                </c:pt>
                <c:pt idx="74">
                  <c:v>26.1882938326568</c:v>
                </c:pt>
                <c:pt idx="75">
                  <c:v>32.735367290821003</c:v>
                </c:pt>
                <c:pt idx="76">
                  <c:v>32.735367290821003</c:v>
                </c:pt>
                <c:pt idx="77">
                  <c:v>26.1882938326568</c:v>
                </c:pt>
                <c:pt idx="78">
                  <c:v>26.1882938326568</c:v>
                </c:pt>
                <c:pt idx="79">
                  <c:v>26.1882938326568</c:v>
                </c:pt>
                <c:pt idx="80">
                  <c:v>58.923661123477807</c:v>
                </c:pt>
                <c:pt idx="81">
                  <c:v>45.829514207149401</c:v>
                </c:pt>
                <c:pt idx="82">
                  <c:v>91.659028414298803</c:v>
                </c:pt>
                <c:pt idx="83">
                  <c:v>91.659028414298803</c:v>
                </c:pt>
                <c:pt idx="84">
                  <c:v>111.30024878879141</c:v>
                </c:pt>
                <c:pt idx="85">
                  <c:v>111.30024878879141</c:v>
                </c:pt>
                <c:pt idx="86">
                  <c:v>111.30024878879141</c:v>
                </c:pt>
                <c:pt idx="87">
                  <c:v>124.39439570511981</c:v>
                </c:pt>
                <c:pt idx="88">
                  <c:v>144.0356160796124</c:v>
                </c:pt>
                <c:pt idx="89">
                  <c:v>91.659028414298803</c:v>
                </c:pt>
                <c:pt idx="90">
                  <c:v>91.659028414298803</c:v>
                </c:pt>
                <c:pt idx="91">
                  <c:v>104.7531753306272</c:v>
                </c:pt>
                <c:pt idx="92">
                  <c:v>104.7531753306272</c:v>
                </c:pt>
                <c:pt idx="93">
                  <c:v>104.7531753306272</c:v>
                </c:pt>
                <c:pt idx="94">
                  <c:v>78.564881497970404</c:v>
                </c:pt>
                <c:pt idx="95">
                  <c:v>58.923661123477807</c:v>
                </c:pt>
                <c:pt idx="96">
                  <c:v>58.923661123477807</c:v>
                </c:pt>
                <c:pt idx="97">
                  <c:v>58.923661123477807</c:v>
                </c:pt>
                <c:pt idx="98">
                  <c:v>26.1882938326568</c:v>
                </c:pt>
                <c:pt idx="99">
                  <c:v>26.1882938326568</c:v>
                </c:pt>
                <c:pt idx="100">
                  <c:v>26.1882938326568</c:v>
                </c:pt>
                <c:pt idx="101">
                  <c:v>13.0941469163284</c:v>
                </c:pt>
                <c:pt idx="102">
                  <c:v>13.0941469163284</c:v>
                </c:pt>
                <c:pt idx="103">
                  <c:v>13.0941469163284</c:v>
                </c:pt>
                <c:pt idx="104">
                  <c:v>13.0941469163284</c:v>
                </c:pt>
                <c:pt idx="105">
                  <c:v>13.0941469163284</c:v>
                </c:pt>
                <c:pt idx="106">
                  <c:v>13.0941469163284</c:v>
                </c:pt>
                <c:pt idx="107">
                  <c:v>13.0941469163284</c:v>
                </c:pt>
                <c:pt idx="108">
                  <c:v>19.641220374492601</c:v>
                </c:pt>
                <c:pt idx="109">
                  <c:v>19.641220374492601</c:v>
                </c:pt>
                <c:pt idx="110">
                  <c:v>19.641220374492601</c:v>
                </c:pt>
                <c:pt idx="111">
                  <c:v>19.641220374492601</c:v>
                </c:pt>
                <c:pt idx="112">
                  <c:v>19.641220374492601</c:v>
                </c:pt>
                <c:pt idx="113">
                  <c:v>19.641220374492601</c:v>
                </c:pt>
                <c:pt idx="114">
                  <c:v>19.641220374492601</c:v>
                </c:pt>
                <c:pt idx="115">
                  <c:v>39.282440748985202</c:v>
                </c:pt>
                <c:pt idx="116">
                  <c:v>39.282440748985202</c:v>
                </c:pt>
                <c:pt idx="117">
                  <c:v>39.282440748985202</c:v>
                </c:pt>
                <c:pt idx="118">
                  <c:v>39.282440748985202</c:v>
                </c:pt>
                <c:pt idx="119">
                  <c:v>39.282440748985202</c:v>
                </c:pt>
                <c:pt idx="120">
                  <c:v>39.282440748985202</c:v>
                </c:pt>
                <c:pt idx="121">
                  <c:v>39.282440748985202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13.0941469163284</c:v>
                </c:pt>
                <c:pt idx="130">
                  <c:v>13.0941469163284</c:v>
                </c:pt>
                <c:pt idx="131">
                  <c:v>13.0941469163284</c:v>
                </c:pt>
                <c:pt idx="132">
                  <c:v>13.0941469163284</c:v>
                </c:pt>
                <c:pt idx="133">
                  <c:v>13.0941469163284</c:v>
                </c:pt>
                <c:pt idx="134">
                  <c:v>13.0941469163284</c:v>
                </c:pt>
                <c:pt idx="135">
                  <c:v>13.0941469163284</c:v>
                </c:pt>
                <c:pt idx="136">
                  <c:v>39.282440748985202</c:v>
                </c:pt>
                <c:pt idx="137">
                  <c:v>39.282440748985202</c:v>
                </c:pt>
                <c:pt idx="138">
                  <c:v>39.282440748985202</c:v>
                </c:pt>
                <c:pt idx="139">
                  <c:v>39.282440748985202</c:v>
                </c:pt>
                <c:pt idx="140">
                  <c:v>39.282440748985202</c:v>
                </c:pt>
                <c:pt idx="141">
                  <c:v>39.282440748985202</c:v>
                </c:pt>
                <c:pt idx="142">
                  <c:v>39.282440748985202</c:v>
                </c:pt>
                <c:pt idx="143">
                  <c:v>6.5470734581642001</c:v>
                </c:pt>
                <c:pt idx="144">
                  <c:v>6.5470734581642001</c:v>
                </c:pt>
                <c:pt idx="145">
                  <c:v>6.5470734581642001</c:v>
                </c:pt>
                <c:pt idx="146">
                  <c:v>6.5470734581642001</c:v>
                </c:pt>
                <c:pt idx="147">
                  <c:v>6.5470734581642001</c:v>
                </c:pt>
                <c:pt idx="148">
                  <c:v>6.5470734581642001</c:v>
                </c:pt>
                <c:pt idx="149">
                  <c:v>6.5470734581642001</c:v>
                </c:pt>
                <c:pt idx="150">
                  <c:v>19.641220374492601</c:v>
                </c:pt>
                <c:pt idx="151">
                  <c:v>19.641220374492601</c:v>
                </c:pt>
                <c:pt idx="152">
                  <c:v>19.641220374492601</c:v>
                </c:pt>
                <c:pt idx="153">
                  <c:v>19.641220374492601</c:v>
                </c:pt>
                <c:pt idx="154">
                  <c:v>19.641220374492601</c:v>
                </c:pt>
                <c:pt idx="155">
                  <c:v>19.641220374492601</c:v>
                </c:pt>
                <c:pt idx="156">
                  <c:v>19.641220374492601</c:v>
                </c:pt>
                <c:pt idx="157">
                  <c:v>0</c:v>
                </c:pt>
                <c:pt idx="158">
                  <c:v>6.5470734581642001</c:v>
                </c:pt>
                <c:pt idx="159">
                  <c:v>6.5470734581642001</c:v>
                </c:pt>
                <c:pt idx="160">
                  <c:v>6.5470734581642001</c:v>
                </c:pt>
                <c:pt idx="161">
                  <c:v>6.5470734581642001</c:v>
                </c:pt>
                <c:pt idx="162">
                  <c:v>6.5470734581642001</c:v>
                </c:pt>
                <c:pt idx="163">
                  <c:v>13.0941469163284</c:v>
                </c:pt>
                <c:pt idx="164">
                  <c:v>13.0941469163284</c:v>
                </c:pt>
                <c:pt idx="165">
                  <c:v>6.5470734581642001</c:v>
                </c:pt>
                <c:pt idx="166">
                  <c:v>6.5470734581642001</c:v>
                </c:pt>
                <c:pt idx="167">
                  <c:v>6.5470734581642001</c:v>
                </c:pt>
                <c:pt idx="168">
                  <c:v>6.5470734581642001</c:v>
                </c:pt>
                <c:pt idx="169">
                  <c:v>6.5470734581642001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13.0941469163284</c:v>
                </c:pt>
                <c:pt idx="183">
                  <c:v>13.0941469163284</c:v>
                </c:pt>
                <c:pt idx="184">
                  <c:v>13.0941469163284</c:v>
                </c:pt>
                <c:pt idx="185">
                  <c:v>32.735367290821003</c:v>
                </c:pt>
                <c:pt idx="186">
                  <c:v>32.735367290821003</c:v>
                </c:pt>
                <c:pt idx="187">
                  <c:v>32.735367290821003</c:v>
                </c:pt>
                <c:pt idx="188">
                  <c:v>32.735367290821003</c:v>
                </c:pt>
                <c:pt idx="189">
                  <c:v>19.641220374492601</c:v>
                </c:pt>
                <c:pt idx="190">
                  <c:v>39.282440748985202</c:v>
                </c:pt>
                <c:pt idx="191">
                  <c:v>39.282440748985202</c:v>
                </c:pt>
                <c:pt idx="192">
                  <c:v>19.641220374492601</c:v>
                </c:pt>
                <c:pt idx="193">
                  <c:v>19.641220374492601</c:v>
                </c:pt>
                <c:pt idx="194">
                  <c:v>19.641220374492601</c:v>
                </c:pt>
                <c:pt idx="195">
                  <c:v>19.641220374492601</c:v>
                </c:pt>
                <c:pt idx="196">
                  <c:v>19.641220374492601</c:v>
                </c:pt>
                <c:pt idx="197">
                  <c:v>6.5470734581642001</c:v>
                </c:pt>
                <c:pt idx="198">
                  <c:v>6.5470734581642001</c:v>
                </c:pt>
                <c:pt idx="199">
                  <c:v>19.641220374492601</c:v>
                </c:pt>
                <c:pt idx="200">
                  <c:v>19.641220374492601</c:v>
                </c:pt>
                <c:pt idx="201">
                  <c:v>19.641220374492601</c:v>
                </c:pt>
                <c:pt idx="202">
                  <c:v>19.641220374492601</c:v>
                </c:pt>
                <c:pt idx="203">
                  <c:v>26.1882938326568</c:v>
                </c:pt>
                <c:pt idx="204">
                  <c:v>19.641220374492601</c:v>
                </c:pt>
                <c:pt idx="205">
                  <c:v>19.641220374492601</c:v>
                </c:pt>
                <c:pt idx="206">
                  <c:v>19.641220374492601</c:v>
                </c:pt>
                <c:pt idx="207">
                  <c:v>19.641220374492601</c:v>
                </c:pt>
                <c:pt idx="208">
                  <c:v>19.641220374492601</c:v>
                </c:pt>
                <c:pt idx="209">
                  <c:v>19.641220374492601</c:v>
                </c:pt>
                <c:pt idx="210">
                  <c:v>13.0941469163284</c:v>
                </c:pt>
                <c:pt idx="211">
                  <c:v>39.282440748985202</c:v>
                </c:pt>
                <c:pt idx="212">
                  <c:v>39.282440748985202</c:v>
                </c:pt>
                <c:pt idx="213">
                  <c:v>26.1882938326568</c:v>
                </c:pt>
                <c:pt idx="214">
                  <c:v>58.923661123477807</c:v>
                </c:pt>
                <c:pt idx="215">
                  <c:v>58.923661123477807</c:v>
                </c:pt>
                <c:pt idx="216">
                  <c:v>58.923661123477807</c:v>
                </c:pt>
                <c:pt idx="217">
                  <c:v>65.470734581642006</c:v>
                </c:pt>
                <c:pt idx="218">
                  <c:v>39.282440748985202</c:v>
                </c:pt>
                <c:pt idx="219">
                  <c:v>124.39439570511981</c:v>
                </c:pt>
                <c:pt idx="220">
                  <c:v>124.39439570511981</c:v>
                </c:pt>
                <c:pt idx="221">
                  <c:v>91.659028414298803</c:v>
                </c:pt>
                <c:pt idx="222">
                  <c:v>91.659028414298803</c:v>
                </c:pt>
                <c:pt idx="223">
                  <c:v>91.659028414298803</c:v>
                </c:pt>
                <c:pt idx="224">
                  <c:v>189.86513028676183</c:v>
                </c:pt>
                <c:pt idx="225">
                  <c:v>189.86513028676183</c:v>
                </c:pt>
                <c:pt idx="226">
                  <c:v>104.7531753306272</c:v>
                </c:pt>
                <c:pt idx="227">
                  <c:v>216.05342411941862</c:v>
                </c:pt>
                <c:pt idx="228">
                  <c:v>216.05342411941862</c:v>
                </c:pt>
                <c:pt idx="229">
                  <c:v>216.05342411941862</c:v>
                </c:pt>
                <c:pt idx="230">
                  <c:v>216.05342411941862</c:v>
                </c:pt>
                <c:pt idx="231">
                  <c:v>137.4885426214482</c:v>
                </c:pt>
                <c:pt idx="232">
                  <c:v>137.4885426214482</c:v>
                </c:pt>
                <c:pt idx="233">
                  <c:v>216.05342411941862</c:v>
                </c:pt>
                <c:pt idx="234">
                  <c:v>104.7531753306272</c:v>
                </c:pt>
                <c:pt idx="235">
                  <c:v>104.7531753306272</c:v>
                </c:pt>
                <c:pt idx="236">
                  <c:v>104.7531753306272</c:v>
                </c:pt>
                <c:pt idx="237">
                  <c:v>104.7531753306272</c:v>
                </c:pt>
                <c:pt idx="238">
                  <c:v>170.22390991226922</c:v>
                </c:pt>
                <c:pt idx="239">
                  <c:v>170.22390991226922</c:v>
                </c:pt>
                <c:pt idx="240">
                  <c:v>91.659028414298803</c:v>
                </c:pt>
                <c:pt idx="241">
                  <c:v>91.659028414298803</c:v>
                </c:pt>
                <c:pt idx="242">
                  <c:v>150.58268953777662</c:v>
                </c:pt>
                <c:pt idx="243">
                  <c:v>150.58268953777662</c:v>
                </c:pt>
                <c:pt idx="244">
                  <c:v>150.58268953777662</c:v>
                </c:pt>
                <c:pt idx="245">
                  <c:v>58.923661123477807</c:v>
                </c:pt>
                <c:pt idx="246">
                  <c:v>72.017808039806198</c:v>
                </c:pt>
                <c:pt idx="247">
                  <c:v>72.017808039806198</c:v>
                </c:pt>
                <c:pt idx="248">
                  <c:v>72.017808039806198</c:v>
                </c:pt>
                <c:pt idx="249">
                  <c:v>65.470734581642006</c:v>
                </c:pt>
                <c:pt idx="250">
                  <c:v>65.470734581642006</c:v>
                </c:pt>
                <c:pt idx="251">
                  <c:v>65.470734581642006</c:v>
                </c:pt>
                <c:pt idx="252">
                  <c:v>78.564881497970404</c:v>
                </c:pt>
                <c:pt idx="253">
                  <c:v>65.470734581642006</c:v>
                </c:pt>
                <c:pt idx="254">
                  <c:v>65.470734581642006</c:v>
                </c:pt>
                <c:pt idx="255">
                  <c:v>65.470734581642006</c:v>
                </c:pt>
                <c:pt idx="256">
                  <c:v>32.735367290821003</c:v>
                </c:pt>
                <c:pt idx="257">
                  <c:v>32.735367290821003</c:v>
                </c:pt>
                <c:pt idx="258">
                  <c:v>32.735367290821003</c:v>
                </c:pt>
                <c:pt idx="259">
                  <c:v>32.735367290821003</c:v>
                </c:pt>
                <c:pt idx="260">
                  <c:v>32.735367290821003</c:v>
                </c:pt>
                <c:pt idx="261">
                  <c:v>32.735367290821003</c:v>
                </c:pt>
                <c:pt idx="262">
                  <c:v>32.735367290821003</c:v>
                </c:pt>
                <c:pt idx="263">
                  <c:v>13.0941469163284</c:v>
                </c:pt>
                <c:pt idx="264">
                  <c:v>13.0941469163284</c:v>
                </c:pt>
                <c:pt idx="265">
                  <c:v>13.0941469163284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92-3C48-9190-7DAE5EE29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075199"/>
        <c:axId val="499128719"/>
      </c:lineChart>
      <c:dateAx>
        <c:axId val="500075199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28719"/>
        <c:crosses val="autoZero"/>
        <c:auto val="1"/>
        <c:lblOffset val="100"/>
        <c:baseTimeUnit val="days"/>
      </c:dateAx>
      <c:valAx>
        <c:axId val="49912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Number of New Cases per 100, 000 People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7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1049708</xdr:colOff>
      <xdr:row>15</xdr:row>
      <xdr:rowOff>49759</xdr:rowOff>
    </xdr:from>
    <xdr:to>
      <xdr:col>13</xdr:col>
      <xdr:colOff>853965</xdr:colOff>
      <xdr:row>41</xdr:row>
      <xdr:rowOff>175172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F145D0-BD51-E54F-A3C2-BB868DF60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698501</xdr:colOff>
      <xdr:row>6</xdr:row>
      <xdr:rowOff>177800</xdr:rowOff>
    </xdr:from>
    <xdr:to>
      <xdr:col>15</xdr:col>
      <xdr:colOff>423334</xdr:colOff>
      <xdr:row>31</xdr:row>
      <xdr:rowOff>118533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2EFDC-D1C2-2144-A8EA-27C7B9FE0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567514</xdr:colOff>
      <xdr:row>6</xdr:row>
      <xdr:rowOff>1398</xdr:rowOff>
    </xdr:from>
    <xdr:to>
      <xdr:col>13</xdr:col>
      <xdr:colOff>787400</xdr:colOff>
      <xdr:row>31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CDE2E2-6A22-DC4F-A38D-84410B537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689668</xdr:colOff>
      <xdr:row>8</xdr:row>
      <xdr:rowOff>656</xdr:rowOff>
    </xdr:from>
    <xdr:to>
      <xdr:col>13</xdr:col>
      <xdr:colOff>905056</xdr:colOff>
      <xdr:row>34</xdr:row>
      <xdr:rowOff>29195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B9BA66-D7E6-764C-85C8-0A14C9748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292106</xdr:colOff>
      <xdr:row>2</xdr:row>
      <xdr:rowOff>171450</xdr:rowOff>
    </xdr:from>
    <xdr:to>
      <xdr:col>20</xdr:col>
      <xdr:colOff>863600</xdr:colOff>
      <xdr:row>26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745BA-D322-D24E-94F9-4386A3A09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935755</xdr:colOff>
      <xdr:row>12</xdr:row>
      <xdr:rowOff>8055</xdr:rowOff>
    </xdr:from>
    <xdr:to>
      <xdr:col>35</xdr:col>
      <xdr:colOff>72849</xdr:colOff>
      <xdr:row>37</xdr:row>
      <xdr:rowOff>109483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6BA0E3-8D0E-0446-97D2-EF544A1FA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294830</xdr:colOff>
      <xdr:row>21</xdr:row>
      <xdr:rowOff>171209</xdr:rowOff>
    </xdr:from>
    <xdr:to>
      <xdr:col>19</xdr:col>
      <xdr:colOff>482872</xdr:colOff>
      <xdr:row>51</xdr:row>
      <xdr:rowOff>13244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5B7D72-C683-B046-84D4-72168FF0F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12C0462F-E470-0641-AB1A-784A2F564FC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10439400" cy="5689600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393566</xdr:colOff>
      <xdr:row>13</xdr:row>
      <xdr:rowOff>82082</xdr:rowOff>
    </xdr:from>
    <xdr:to>
      <xdr:col>18</xdr:col>
      <xdr:colOff>558800</xdr:colOff>
      <xdr:row>38</xdr:row>
      <xdr:rowOff>172720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F49233-BCAC-1F42-B916-633CAE6EB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480201</xdr:colOff>
      <xdr:row>8</xdr:row>
      <xdr:rowOff>104355</xdr:rowOff>
    </xdr:from>
    <xdr:to>
      <xdr:col>14</xdr:col>
      <xdr:colOff>587076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6E1FC-0100-8549-B0BB-3FB45D981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629790</xdr:colOff>
      <xdr:row>6</xdr:row>
      <xdr:rowOff>115148</xdr:rowOff>
    </xdr:from>
    <xdr:to>
      <xdr:col>18</xdr:col>
      <xdr:colOff>38484</xdr:colOff>
      <xdr:row>29</xdr:row>
      <xdr:rowOff>125076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7A0715-4F2A-8F4C-90E1-E33EC830E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190499</xdr:colOff>
      <xdr:row>8</xdr:row>
      <xdr:rowOff>96660</xdr:rowOff>
    </xdr:from>
    <xdr:to>
      <xdr:col>17</xdr:col>
      <xdr:colOff>615521</xdr:colOff>
      <xdr:row>32</xdr:row>
      <xdr:rowOff>163620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47A8E5-3AEE-064C-A263-EFD822CA8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1023055</xdr:colOff>
      <xdr:row>7</xdr:row>
      <xdr:rowOff>5372</xdr:rowOff>
    </xdr:from>
    <xdr:to>
      <xdr:col>12</xdr:col>
      <xdr:colOff>859691</xdr:colOff>
      <xdr:row>33</xdr:row>
      <xdr:rowOff>156307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DE1E66-2257-7F4D-8289-027D733FC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846307</xdr:colOff>
      <xdr:row>18</xdr:row>
      <xdr:rowOff>158749</xdr:rowOff>
    </xdr:from>
    <xdr:to>
      <xdr:col>12</xdr:col>
      <xdr:colOff>810638</xdr:colOff>
      <xdr:row>43</xdr:row>
      <xdr:rowOff>175639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AB87F5-6239-0A43-BB07-EF56EDEC8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ovid19-testing.broadinstitute.org/" TargetMode="External"/><Relationship Id="rId2" Type="http://schemas.openxmlformats.org/officeDocument/2006/relationships/hyperlink" Target="https://data.world/associatedpress/johns-hopkins-coronavirus-case-tracker" TargetMode="External"/><Relationship Id="rId1" Type="http://schemas.openxmlformats.org/officeDocument/2006/relationships/hyperlink" Target="mailto:agager@bates.edu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https://coronavirus.tufts.edu/testing-metrics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https://www.wesleyan.edu/healthservices/reactivating/health/dashboard.html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hyperlink" Target="https://www.williams.edu/coronavirus/dashboard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www.amherst.edu/news/covid-19/dashboard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bates.edu/fall-2020/current-case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hyperlink" Target="https://www.bowdoin.edu/covid-19/dashboard/index.html" TargetMode="Externa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hyperlink" Target="https://covid19.colby.edu/health-code-and-testing-data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www.conncoll.edu/campus-life/student-health-services/coronavirus/covid-19-dashboard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hyperlink" Target="https://www.hamilton.edu/returning-to-campus" TargetMode="External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s://www.middlebury.edu/office/midd2021/covid-reporting-dashboard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s://www.trincoll.edu/reopening/covid-19-dashboar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34"/>
  <sheetViews>
    <sheetView tabSelected="1" workbookViewId="0">
      <selection activeCell="B18" sqref="B18:L18"/>
    </sheetView>
  </sheetViews>
  <sheetFormatPr baseColWidth="10" defaultColWidth="14.5" defaultRowHeight="15.75" customHeight="1" x14ac:dyDescent="0.15"/>
  <cols>
    <col min="1" max="1" width="19.33203125" customWidth="1"/>
  </cols>
  <sheetData>
    <row r="1" spans="1:12" ht="15.75" customHeight="1" x14ac:dyDescent="0.1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t="15.75" customHeight="1" x14ac:dyDescent="0.15">
      <c r="A2" s="1" t="s">
        <v>11</v>
      </c>
      <c r="B2" s="2">
        <v>44058</v>
      </c>
      <c r="C2" s="3">
        <v>44068</v>
      </c>
      <c r="D2" s="3">
        <v>44072</v>
      </c>
      <c r="E2" s="3">
        <v>44064</v>
      </c>
      <c r="F2" s="2">
        <v>44067</v>
      </c>
      <c r="G2" s="2">
        <v>44060</v>
      </c>
      <c r="H2" s="3">
        <v>44061</v>
      </c>
      <c r="I2" s="2">
        <v>44067</v>
      </c>
      <c r="J2" s="3">
        <v>44059</v>
      </c>
      <c r="K2" s="2">
        <v>44067</v>
      </c>
      <c r="L2" s="2">
        <v>44067</v>
      </c>
    </row>
    <row r="3" spans="1:12" ht="15.75" customHeight="1" x14ac:dyDescent="0.15">
      <c r="A3" s="1" t="s">
        <v>12</v>
      </c>
      <c r="B3" s="2">
        <v>44155</v>
      </c>
      <c r="C3" s="2">
        <v>44159</v>
      </c>
      <c r="D3" s="2">
        <v>44156</v>
      </c>
      <c r="E3" s="2">
        <v>44160</v>
      </c>
      <c r="F3" s="2">
        <v>44159</v>
      </c>
      <c r="G3" s="2">
        <v>44160</v>
      </c>
      <c r="H3" s="2">
        <v>44156</v>
      </c>
      <c r="I3" s="2">
        <v>44155</v>
      </c>
      <c r="J3" s="2">
        <v>44187</v>
      </c>
      <c r="K3" s="2">
        <v>44159</v>
      </c>
      <c r="L3" s="2">
        <v>44157</v>
      </c>
    </row>
    <row r="4" spans="1:12" ht="15.75" customHeight="1" x14ac:dyDescent="0.15">
      <c r="A4" s="1" t="s">
        <v>13</v>
      </c>
      <c r="B4" s="3">
        <v>44238</v>
      </c>
      <c r="C4" s="3">
        <v>44239</v>
      </c>
      <c r="D4" s="3">
        <v>44232</v>
      </c>
      <c r="E4" s="3">
        <v>44204</v>
      </c>
      <c r="F4" s="3">
        <v>44231</v>
      </c>
      <c r="G4" s="3">
        <v>44222</v>
      </c>
      <c r="H4" s="3">
        <v>44251</v>
      </c>
      <c r="I4" s="3">
        <v>44245</v>
      </c>
      <c r="J4" s="3">
        <v>44215</v>
      </c>
      <c r="K4" s="3">
        <v>44232</v>
      </c>
      <c r="L4" s="3">
        <v>44244</v>
      </c>
    </row>
    <row r="5" spans="1:12" ht="15.75" customHeight="1" x14ac:dyDescent="0.15">
      <c r="A5" s="1" t="s">
        <v>14</v>
      </c>
      <c r="B5" s="3">
        <v>44346</v>
      </c>
      <c r="C5" s="3">
        <v>44346</v>
      </c>
      <c r="D5" s="3">
        <v>44345</v>
      </c>
      <c r="E5" s="3">
        <v>44339</v>
      </c>
      <c r="F5" s="3">
        <v>44346</v>
      </c>
      <c r="G5" s="1" t="s">
        <v>15</v>
      </c>
      <c r="H5" s="3">
        <v>44346</v>
      </c>
      <c r="I5" s="1" t="s">
        <v>15</v>
      </c>
      <c r="J5" s="1" t="s">
        <v>15</v>
      </c>
      <c r="K5" s="1" t="s">
        <v>15</v>
      </c>
      <c r="L5" s="1" t="s">
        <v>15</v>
      </c>
    </row>
    <row r="6" spans="1:12" ht="15.75" customHeight="1" x14ac:dyDescent="0.15">
      <c r="A6" s="1" t="s">
        <v>16</v>
      </c>
      <c r="B6" s="1">
        <v>1855</v>
      </c>
      <c r="C6" s="1">
        <v>1780</v>
      </c>
      <c r="D6" s="1">
        <v>1805</v>
      </c>
      <c r="E6" s="1">
        <v>1917</v>
      </c>
      <c r="F6" s="1">
        <v>1861</v>
      </c>
      <c r="G6" s="1">
        <v>1850</v>
      </c>
      <c r="H6" s="1">
        <v>2549</v>
      </c>
      <c r="I6" s="1">
        <v>2182</v>
      </c>
      <c r="J6" s="1">
        <v>5825</v>
      </c>
      <c r="K6" s="1">
        <v>3018</v>
      </c>
      <c r="L6" s="1">
        <v>2025</v>
      </c>
    </row>
    <row r="7" spans="1:12" ht="15.75" customHeight="1" x14ac:dyDescent="0.15">
      <c r="A7" s="1" t="s">
        <v>17</v>
      </c>
      <c r="B7" s="4">
        <v>0.6</v>
      </c>
      <c r="C7" s="4">
        <v>1</v>
      </c>
      <c r="D7" s="4">
        <v>0.4</v>
      </c>
      <c r="E7" s="4">
        <v>1</v>
      </c>
      <c r="F7" s="4">
        <v>1</v>
      </c>
      <c r="G7" s="4">
        <v>1</v>
      </c>
      <c r="H7" s="4">
        <v>1</v>
      </c>
      <c r="I7" s="1" t="s">
        <v>18</v>
      </c>
      <c r="J7" s="4">
        <v>1</v>
      </c>
      <c r="K7" s="4">
        <v>1</v>
      </c>
      <c r="L7" s="4">
        <v>1</v>
      </c>
    </row>
    <row r="8" spans="1:12" ht="15.75" customHeight="1" x14ac:dyDescent="0.15">
      <c r="A8" s="1" t="s">
        <v>19</v>
      </c>
      <c r="B8" s="1" t="s">
        <v>20</v>
      </c>
      <c r="C8" s="1" t="s">
        <v>20</v>
      </c>
      <c r="D8" s="1" t="s">
        <v>20</v>
      </c>
      <c r="E8" s="1" t="s">
        <v>20</v>
      </c>
      <c r="F8" s="1" t="s">
        <v>20</v>
      </c>
      <c r="G8" s="1" t="s">
        <v>20</v>
      </c>
      <c r="H8" s="5" t="s">
        <v>20</v>
      </c>
      <c r="I8" s="1" t="s">
        <v>20</v>
      </c>
      <c r="J8" s="1" t="s">
        <v>20</v>
      </c>
      <c r="K8" s="1" t="s">
        <v>20</v>
      </c>
      <c r="L8" s="1" t="s">
        <v>20</v>
      </c>
    </row>
    <row r="9" spans="1:12" ht="15.75" customHeight="1" x14ac:dyDescent="0.15">
      <c r="A9" s="1" t="s">
        <v>21</v>
      </c>
      <c r="B9" s="1" t="s">
        <v>22</v>
      </c>
      <c r="C9" s="1" t="s">
        <v>22</v>
      </c>
      <c r="D9" s="1" t="s">
        <v>23</v>
      </c>
      <c r="E9" s="1" t="s">
        <v>23</v>
      </c>
      <c r="F9" s="1"/>
      <c r="G9" s="1"/>
      <c r="H9" s="5"/>
      <c r="I9" s="1"/>
      <c r="J9" s="1"/>
      <c r="K9" s="1"/>
      <c r="L9" s="1"/>
    </row>
    <row r="10" spans="1:12" ht="15.75" customHeight="1" x14ac:dyDescent="0.15">
      <c r="A10" s="1" t="s">
        <v>24</v>
      </c>
      <c r="B10" s="1" t="s">
        <v>23</v>
      </c>
      <c r="C10" s="1" t="s">
        <v>22</v>
      </c>
      <c r="D10" s="1"/>
      <c r="E10" s="1" t="s">
        <v>23</v>
      </c>
      <c r="F10" s="1"/>
      <c r="G10" s="1"/>
      <c r="H10" s="5"/>
      <c r="I10" s="1"/>
      <c r="J10" s="1"/>
      <c r="K10" s="1"/>
      <c r="L10" s="1"/>
    </row>
    <row r="11" spans="1:12" ht="15.75" customHeight="1" x14ac:dyDescent="0.15">
      <c r="A11" s="1" t="s">
        <v>25</v>
      </c>
      <c r="B11" s="1">
        <v>2470</v>
      </c>
      <c r="C11" s="1">
        <v>329.7</v>
      </c>
      <c r="D11" s="1">
        <v>1740</v>
      </c>
      <c r="E11" s="1">
        <v>869.9</v>
      </c>
      <c r="F11" s="1">
        <v>313.5</v>
      </c>
      <c r="G11" s="1">
        <v>969.4</v>
      </c>
      <c r="H11" s="5">
        <v>1158</v>
      </c>
      <c r="I11" s="1">
        <v>623.20000000000005</v>
      </c>
      <c r="J11" s="1">
        <v>1870</v>
      </c>
      <c r="K11" s="1">
        <v>1080</v>
      </c>
      <c r="L11" s="1">
        <v>2890</v>
      </c>
    </row>
    <row r="12" spans="1:12" ht="15.75" customHeight="1" x14ac:dyDescent="0.15">
      <c r="A12" s="1" t="s">
        <v>26</v>
      </c>
      <c r="B12" s="1">
        <f>MAX(Amherst!V:V)</f>
        <v>132360</v>
      </c>
      <c r="C12" s="1">
        <f>MAX(Bates!X:X)</f>
        <v>124729</v>
      </c>
      <c r="D12" s="1">
        <f>MAX(Bowdoin!R:R)</f>
        <v>110204</v>
      </c>
      <c r="E12" s="1">
        <f>MAX(Colby!N:N)</f>
        <v>256036</v>
      </c>
      <c r="F12" s="1">
        <f>MAX(Conn!Q:Q)</f>
        <v>99134</v>
      </c>
      <c r="G12" s="1">
        <f>MAX(Hamilton!T:T)</f>
        <v>160997</v>
      </c>
      <c r="H12" s="5">
        <f>MAX(Middlebury!L:L)</f>
        <v>55083</v>
      </c>
      <c r="I12" s="1">
        <f>MAX(Trinity!P:P)</f>
        <v>108247</v>
      </c>
      <c r="J12" s="1">
        <f>MAX(Tufts!O:O)</f>
        <v>577393</v>
      </c>
      <c r="K12" s="1">
        <f>MAX(Wesleyan!Q:Q)</f>
        <v>167167</v>
      </c>
      <c r="L12" s="1">
        <f>MAX(Williams!O:O)</f>
        <v>117549</v>
      </c>
    </row>
    <row r="13" spans="1:12" ht="15.75" customHeight="1" x14ac:dyDescent="0.15">
      <c r="A13" s="1" t="s">
        <v>27</v>
      </c>
      <c r="B13" s="1">
        <f t="shared" ref="B13:L13" si="0">B12/B11</f>
        <v>53.587044534412954</v>
      </c>
      <c r="C13" s="1">
        <f t="shared" si="0"/>
        <v>378.31058538064912</v>
      </c>
      <c r="D13" s="1">
        <f t="shared" si="0"/>
        <v>63.335632183908046</v>
      </c>
      <c r="E13" s="1">
        <f t="shared" si="0"/>
        <v>294.32808368778024</v>
      </c>
      <c r="F13" s="1">
        <f t="shared" si="0"/>
        <v>316.21690590111643</v>
      </c>
      <c r="G13" s="1">
        <f t="shared" si="0"/>
        <v>166.07901794924697</v>
      </c>
      <c r="H13" s="1">
        <f t="shared" si="0"/>
        <v>47.567357512953365</v>
      </c>
      <c r="I13" s="1">
        <f t="shared" si="0"/>
        <v>173.69544287548138</v>
      </c>
      <c r="J13" s="1">
        <f t="shared" si="0"/>
        <v>308.76631016042779</v>
      </c>
      <c r="K13" s="1">
        <f t="shared" si="0"/>
        <v>154.78425925925927</v>
      </c>
      <c r="L13" s="1">
        <f t="shared" si="0"/>
        <v>40.674394463667817</v>
      </c>
    </row>
    <row r="14" spans="1:12" ht="15.75" customHeight="1" x14ac:dyDescent="0.15">
      <c r="A14" s="1" t="s">
        <v>28</v>
      </c>
      <c r="B14" s="1">
        <f t="shared" ref="B14:L14" si="1">B12/B6</f>
        <v>71.353099730458226</v>
      </c>
      <c r="C14" s="1">
        <f t="shared" si="1"/>
        <v>70.072471910112355</v>
      </c>
      <c r="D14" s="1">
        <f t="shared" si="1"/>
        <v>61.054847645429362</v>
      </c>
      <c r="E14" s="1">
        <f t="shared" si="1"/>
        <v>133.56077203964529</v>
      </c>
      <c r="F14" s="1">
        <f t="shared" si="1"/>
        <v>53.269210102095649</v>
      </c>
      <c r="G14" s="1">
        <f t="shared" si="1"/>
        <v>87.025405405405408</v>
      </c>
      <c r="H14" s="1">
        <f t="shared" si="1"/>
        <v>21.609650843468028</v>
      </c>
      <c r="I14" s="1">
        <f t="shared" si="1"/>
        <v>49.609074243813012</v>
      </c>
      <c r="J14" s="1">
        <f t="shared" si="1"/>
        <v>99.123261802575101</v>
      </c>
      <c r="K14" s="1">
        <f t="shared" si="1"/>
        <v>55.389993373094768</v>
      </c>
      <c r="L14" s="1">
        <f t="shared" si="1"/>
        <v>58.048888888888889</v>
      </c>
    </row>
    <row r="15" spans="1:12" ht="15.75" customHeight="1" x14ac:dyDescent="0.15">
      <c r="A15" s="1" t="s">
        <v>29</v>
      </c>
      <c r="C15" s="1" t="s">
        <v>30</v>
      </c>
      <c r="D15" s="1" t="s">
        <v>30</v>
      </c>
      <c r="E15" s="6" t="s">
        <v>31</v>
      </c>
      <c r="F15" s="1" t="s">
        <v>32</v>
      </c>
      <c r="G15" s="1" t="s">
        <v>33</v>
      </c>
      <c r="H15" s="7" t="s">
        <v>34</v>
      </c>
      <c r="I15" s="6" t="s">
        <v>35</v>
      </c>
      <c r="J15" s="6" t="s">
        <v>36</v>
      </c>
      <c r="K15" s="1" t="s">
        <v>37</v>
      </c>
      <c r="L15" s="1" t="s">
        <v>37</v>
      </c>
    </row>
    <row r="16" spans="1:12" ht="15.75" customHeight="1" x14ac:dyDescent="0.15">
      <c r="H16" s="5"/>
    </row>
    <row r="17" spans="1:13" ht="15.75" customHeight="1" x14ac:dyDescent="0.15">
      <c r="A17" s="1" t="s">
        <v>38</v>
      </c>
      <c r="H17" s="5"/>
      <c r="J17" s="1"/>
      <c r="K17" s="1"/>
      <c r="L17" s="1"/>
      <c r="M17" s="1"/>
    </row>
    <row r="18" spans="1:13" ht="15.75" customHeight="1" x14ac:dyDescent="0.15">
      <c r="A18" s="1" t="s">
        <v>39</v>
      </c>
      <c r="B18" s="1" t="s">
        <v>40</v>
      </c>
      <c r="C18" s="1" t="s">
        <v>41</v>
      </c>
      <c r="D18" s="1" t="s">
        <v>42</v>
      </c>
      <c r="E18" s="1" t="s">
        <v>43</v>
      </c>
      <c r="F18" s="1" t="s">
        <v>44</v>
      </c>
      <c r="G18" s="1" t="s">
        <v>45</v>
      </c>
      <c r="H18" s="1" t="s">
        <v>46</v>
      </c>
      <c r="J18" s="1" t="s">
        <v>47</v>
      </c>
      <c r="K18" s="1" t="s">
        <v>48</v>
      </c>
      <c r="L18" s="1" t="s">
        <v>49</v>
      </c>
      <c r="M18" s="1"/>
    </row>
    <row r="19" spans="1:13" ht="15.75" customHeight="1" x14ac:dyDescent="0.15">
      <c r="A19" s="1" t="s">
        <v>50</v>
      </c>
      <c r="B19" s="1" t="s">
        <v>51</v>
      </c>
      <c r="C19" s="8" t="s">
        <v>52</v>
      </c>
      <c r="D19" s="1" t="s">
        <v>53</v>
      </c>
      <c r="E19" s="1" t="s">
        <v>54</v>
      </c>
      <c r="F19" s="1" t="s">
        <v>55</v>
      </c>
      <c r="G19" s="1" t="s">
        <v>56</v>
      </c>
      <c r="H19" s="1" t="s">
        <v>57</v>
      </c>
      <c r="J19" s="1" t="s">
        <v>58</v>
      </c>
      <c r="K19" s="1" t="s">
        <v>59</v>
      </c>
      <c r="L19" s="1" t="s">
        <v>60</v>
      </c>
      <c r="M19" s="1"/>
    </row>
    <row r="20" spans="1:13" ht="15.75" customHeight="1" x14ac:dyDescent="0.15">
      <c r="A20" s="1" t="s">
        <v>61</v>
      </c>
      <c r="B20" s="1" t="s">
        <v>62</v>
      </c>
      <c r="C20" s="1" t="s">
        <v>63</v>
      </c>
      <c r="D20" s="1" t="s">
        <v>64</v>
      </c>
      <c r="E20" s="1" t="s">
        <v>65</v>
      </c>
      <c r="F20" s="1" t="s">
        <v>66</v>
      </c>
      <c r="J20" s="1"/>
      <c r="K20" s="1"/>
      <c r="L20" s="1"/>
      <c r="M20" s="1"/>
    </row>
    <row r="21" spans="1:13" ht="15.75" customHeight="1" x14ac:dyDescent="0.15">
      <c r="A21" s="1" t="s">
        <v>67</v>
      </c>
      <c r="B21" s="1" t="s">
        <v>68</v>
      </c>
      <c r="C21" s="1" t="s">
        <v>68</v>
      </c>
      <c r="D21" s="1" t="s">
        <v>68</v>
      </c>
      <c r="E21" s="1" t="s">
        <v>68</v>
      </c>
      <c r="F21" s="1" t="s">
        <v>68</v>
      </c>
      <c r="G21" s="1" t="s">
        <v>68</v>
      </c>
      <c r="J21" s="1"/>
      <c r="K21" s="1"/>
      <c r="L21" s="1"/>
      <c r="M21" s="1"/>
    </row>
    <row r="22" spans="1:13" ht="15.75" customHeight="1" x14ac:dyDescent="0.15">
      <c r="J22" s="1"/>
      <c r="K22" s="1"/>
      <c r="L22" s="1"/>
      <c r="M22" s="1"/>
    </row>
    <row r="23" spans="1:13" ht="15.75" customHeight="1" x14ac:dyDescent="0.15">
      <c r="A23" s="1" t="s">
        <v>69</v>
      </c>
    </row>
    <row r="24" spans="1:13" ht="15.75" customHeight="1" x14ac:dyDescent="0.15">
      <c r="A24" s="1" t="s">
        <v>70</v>
      </c>
      <c r="B24" s="1" t="s">
        <v>71</v>
      </c>
    </row>
    <row r="25" spans="1:13" ht="15.75" customHeight="1" x14ac:dyDescent="0.15">
      <c r="A25" s="1" t="s">
        <v>72</v>
      </c>
      <c r="B25" s="1" t="s">
        <v>73</v>
      </c>
    </row>
    <row r="26" spans="1:13" ht="15.75" customHeight="1" x14ac:dyDescent="0.15">
      <c r="A26" s="1" t="s">
        <v>74</v>
      </c>
      <c r="B26" s="1" t="s">
        <v>73</v>
      </c>
    </row>
    <row r="27" spans="1:13" ht="15.75" customHeight="1" x14ac:dyDescent="0.15">
      <c r="A27" s="1" t="s">
        <v>75</v>
      </c>
      <c r="B27" s="1" t="s">
        <v>20</v>
      </c>
    </row>
    <row r="28" spans="1:13" ht="15.75" customHeight="1" x14ac:dyDescent="0.15">
      <c r="A28" s="1" t="s">
        <v>76</v>
      </c>
      <c r="B28" s="1" t="s">
        <v>20</v>
      </c>
    </row>
    <row r="30" spans="1:13" ht="15.75" customHeight="1" x14ac:dyDescent="0.15">
      <c r="A30" s="1" t="s">
        <v>77</v>
      </c>
    </row>
    <row r="31" spans="1:13" ht="15.75" customHeight="1" x14ac:dyDescent="0.15">
      <c r="A31" s="9" t="s">
        <v>78</v>
      </c>
    </row>
    <row r="33" spans="1:1" ht="15.75" customHeight="1" x14ac:dyDescent="0.15">
      <c r="A33" s="1" t="s">
        <v>79</v>
      </c>
    </row>
    <row r="34" spans="1:1" ht="15.75" customHeight="1" x14ac:dyDescent="0.15">
      <c r="A34" s="10" t="s">
        <v>80</v>
      </c>
    </row>
  </sheetData>
  <hyperlinks>
    <hyperlink ref="C19" r:id="rId1" xr:uid="{00000000-0004-0000-0000-000000000000}"/>
    <hyperlink ref="A31" r:id="rId2" xr:uid="{00000000-0004-0000-0000-000001000000}"/>
    <hyperlink ref="A34" r:id="rId3" xr:uid="{00000000-0004-0000-0000-000002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U314"/>
  <sheetViews>
    <sheetView zoomScale="60" workbookViewId="0">
      <pane xSplit="3" ySplit="4" topLeftCell="D170" activePane="bottomRight" state="frozen"/>
      <selection pane="topRight" activeCell="D1" sqref="D1"/>
      <selection pane="bottomLeft" activeCell="A5" sqref="A5"/>
      <selection pane="bottomRight" activeCell="C215" sqref="C215"/>
    </sheetView>
  </sheetViews>
  <sheetFormatPr baseColWidth="10" defaultColWidth="14.5" defaultRowHeight="15.75" customHeight="1" x14ac:dyDescent="0.15"/>
  <cols>
    <col min="4" max="4" width="14.5" style="38"/>
    <col min="8" max="8" width="14.5" style="36"/>
  </cols>
  <sheetData>
    <row r="1" spans="1:21" ht="15.75" customHeight="1" x14ac:dyDescent="0.15">
      <c r="A1" s="1" t="s">
        <v>8</v>
      </c>
      <c r="B1" s="9" t="s">
        <v>151</v>
      </c>
    </row>
    <row r="2" spans="1:21" ht="15.75" customHeight="1" x14ac:dyDescent="0.15">
      <c r="C2" s="11"/>
      <c r="D2" s="39"/>
      <c r="E2" s="12"/>
      <c r="F2" s="41" t="s">
        <v>8</v>
      </c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12"/>
      <c r="S2" s="43" t="s">
        <v>152</v>
      </c>
      <c r="T2" s="42"/>
    </row>
    <row r="3" spans="1:21" ht="15.75" customHeight="1" x14ac:dyDescent="0.15">
      <c r="A3" s="1"/>
      <c r="B3" s="1"/>
      <c r="C3" s="1"/>
      <c r="D3" s="30"/>
      <c r="E3" s="11"/>
      <c r="F3" s="44" t="s">
        <v>83</v>
      </c>
      <c r="G3" s="42"/>
      <c r="H3" s="42"/>
      <c r="I3" s="42"/>
      <c r="J3" s="42"/>
      <c r="K3" s="42"/>
      <c r="L3" s="42"/>
      <c r="M3" s="42"/>
      <c r="N3" s="11"/>
      <c r="O3" s="11"/>
      <c r="P3" s="44" t="s">
        <v>70</v>
      </c>
      <c r="Q3" s="42"/>
      <c r="R3" s="11"/>
      <c r="S3" s="44" t="s">
        <v>83</v>
      </c>
      <c r="T3" s="42"/>
    </row>
    <row r="4" spans="1:21" ht="15.75" customHeight="1" x14ac:dyDescent="0.15">
      <c r="A4" s="1" t="s">
        <v>84</v>
      </c>
      <c r="B4" s="1" t="s">
        <v>85</v>
      </c>
      <c r="C4" s="1" t="s">
        <v>86</v>
      </c>
      <c r="D4" s="30" t="s">
        <v>180</v>
      </c>
      <c r="E4" s="1" t="s">
        <v>153</v>
      </c>
      <c r="F4" s="1" t="s">
        <v>87</v>
      </c>
      <c r="G4" s="1" t="s">
        <v>88</v>
      </c>
      <c r="H4" s="30"/>
      <c r="I4" s="1" t="s">
        <v>75</v>
      </c>
      <c r="J4" s="1" t="s">
        <v>89</v>
      </c>
      <c r="K4" s="1"/>
      <c r="L4" s="1" t="s">
        <v>91</v>
      </c>
      <c r="M4" s="1" t="s">
        <v>72</v>
      </c>
      <c r="N4" s="1" t="s">
        <v>154</v>
      </c>
      <c r="O4" s="1" t="s">
        <v>115</v>
      </c>
      <c r="P4" s="1" t="s">
        <v>70</v>
      </c>
      <c r="Q4" s="1" t="s">
        <v>97</v>
      </c>
      <c r="R4" s="1"/>
      <c r="S4" s="1" t="s">
        <v>100</v>
      </c>
      <c r="T4" s="1" t="s">
        <v>101</v>
      </c>
      <c r="U4" s="30" t="s">
        <v>184</v>
      </c>
    </row>
    <row r="5" spans="1:21" ht="15.75" customHeight="1" x14ac:dyDescent="0.15">
      <c r="A5" s="15">
        <v>44038</v>
      </c>
      <c r="B5" s="1">
        <v>196</v>
      </c>
      <c r="D5" s="38">
        <v>1</v>
      </c>
      <c r="S5" s="20">
        <v>5.2</v>
      </c>
    </row>
    <row r="6" spans="1:21" ht="15.75" customHeight="1" x14ac:dyDescent="0.15">
      <c r="A6" s="15">
        <v>44039</v>
      </c>
      <c r="B6" s="1">
        <v>197</v>
      </c>
      <c r="D6" s="38">
        <v>1</v>
      </c>
      <c r="S6" s="20">
        <v>3.95</v>
      </c>
    </row>
    <row r="7" spans="1:21" ht="15.75" customHeight="1" x14ac:dyDescent="0.15">
      <c r="A7" s="15">
        <v>44040</v>
      </c>
      <c r="B7" s="1">
        <v>198</v>
      </c>
      <c r="D7" s="38">
        <v>1</v>
      </c>
      <c r="S7" s="20">
        <v>2.0699999999999998</v>
      </c>
    </row>
    <row r="8" spans="1:21" ht="15.75" customHeight="1" x14ac:dyDescent="0.15">
      <c r="A8" s="15">
        <v>44041</v>
      </c>
      <c r="B8" s="1">
        <v>199</v>
      </c>
      <c r="D8" s="38">
        <v>1</v>
      </c>
      <c r="S8" s="20">
        <v>6.64</v>
      </c>
    </row>
    <row r="9" spans="1:21" ht="15.75" customHeight="1" x14ac:dyDescent="0.15">
      <c r="A9" s="15">
        <v>44042</v>
      </c>
      <c r="B9" s="1">
        <v>200</v>
      </c>
      <c r="D9" s="38">
        <v>1</v>
      </c>
      <c r="S9" s="20">
        <v>5.14</v>
      </c>
    </row>
    <row r="10" spans="1:21" ht="15.75" customHeight="1" x14ac:dyDescent="0.15">
      <c r="A10" s="15">
        <v>44043</v>
      </c>
      <c r="B10" s="1">
        <v>201</v>
      </c>
      <c r="D10" s="38">
        <v>1</v>
      </c>
      <c r="S10" s="20">
        <v>5.58</v>
      </c>
    </row>
    <row r="11" spans="1:21" ht="15.75" customHeight="1" x14ac:dyDescent="0.15">
      <c r="A11" s="15">
        <v>44044</v>
      </c>
      <c r="B11" s="1">
        <v>202</v>
      </c>
      <c r="D11" s="38">
        <v>1</v>
      </c>
      <c r="S11" s="20">
        <v>5.96</v>
      </c>
      <c r="T11" s="16">
        <f t="shared" ref="T11:T313" si="0">AVERAGE(S5:S11)</f>
        <v>4.9342857142857142</v>
      </c>
      <c r="U11">
        <f>T11*16</f>
        <v>78.948571428571427</v>
      </c>
    </row>
    <row r="12" spans="1:21" ht="15.75" customHeight="1" x14ac:dyDescent="0.15">
      <c r="A12" s="15">
        <v>44045</v>
      </c>
      <c r="B12" s="1">
        <v>203</v>
      </c>
      <c r="D12" s="38">
        <v>1</v>
      </c>
      <c r="S12" s="20">
        <v>5.83</v>
      </c>
      <c r="T12" s="16">
        <f t="shared" si="0"/>
        <v>5.0242857142857149</v>
      </c>
      <c r="U12" s="36">
        <f t="shared" ref="U12:U75" si="1">T12*16</f>
        <v>80.388571428571439</v>
      </c>
    </row>
    <row r="13" spans="1:21" ht="15.75" customHeight="1" x14ac:dyDescent="0.15">
      <c r="A13" s="15">
        <v>44046</v>
      </c>
      <c r="B13" s="1">
        <v>204</v>
      </c>
      <c r="D13" s="38">
        <v>1</v>
      </c>
      <c r="S13" s="20">
        <v>2.38</v>
      </c>
      <c r="T13" s="16">
        <f t="shared" si="0"/>
        <v>4.8</v>
      </c>
      <c r="U13" s="36">
        <f t="shared" si="1"/>
        <v>76.8</v>
      </c>
    </row>
    <row r="14" spans="1:21" ht="15.75" customHeight="1" x14ac:dyDescent="0.15">
      <c r="A14" s="15">
        <v>44047</v>
      </c>
      <c r="B14" s="1">
        <v>205</v>
      </c>
      <c r="D14" s="38">
        <v>1</v>
      </c>
      <c r="S14" s="20">
        <v>5.96</v>
      </c>
      <c r="T14" s="16">
        <f t="shared" si="0"/>
        <v>5.355714285714285</v>
      </c>
      <c r="U14" s="36">
        <f t="shared" si="1"/>
        <v>85.69142857142856</v>
      </c>
    </row>
    <row r="15" spans="1:21" ht="15.75" customHeight="1" x14ac:dyDescent="0.15">
      <c r="A15" s="15">
        <v>44048</v>
      </c>
      <c r="B15" s="1">
        <v>206</v>
      </c>
      <c r="D15" s="38">
        <v>1</v>
      </c>
      <c r="S15" s="20">
        <v>5.14</v>
      </c>
      <c r="T15" s="16">
        <f t="shared" si="0"/>
        <v>5.1414285714285706</v>
      </c>
      <c r="U15" s="36">
        <f t="shared" si="1"/>
        <v>82.262857142857129</v>
      </c>
    </row>
    <row r="16" spans="1:21" ht="15.75" customHeight="1" x14ac:dyDescent="0.15">
      <c r="A16" s="15">
        <v>44049</v>
      </c>
      <c r="B16" s="1">
        <v>207</v>
      </c>
      <c r="D16" s="38">
        <v>1</v>
      </c>
      <c r="S16" s="20">
        <v>2.95</v>
      </c>
      <c r="T16" s="16">
        <f t="shared" si="0"/>
        <v>4.8285714285714283</v>
      </c>
      <c r="U16" s="36">
        <f t="shared" si="1"/>
        <v>77.257142857142853</v>
      </c>
    </row>
    <row r="17" spans="1:21" ht="15.75" customHeight="1" x14ac:dyDescent="0.15">
      <c r="A17" s="15">
        <v>44050</v>
      </c>
      <c r="B17" s="1">
        <v>208</v>
      </c>
      <c r="D17" s="38">
        <v>1</v>
      </c>
      <c r="S17" s="20">
        <v>6.14</v>
      </c>
      <c r="T17" s="16">
        <f t="shared" si="0"/>
        <v>4.9085714285714284</v>
      </c>
      <c r="U17" s="36">
        <f t="shared" si="1"/>
        <v>78.537142857142854</v>
      </c>
    </row>
    <row r="18" spans="1:21" ht="15.75" customHeight="1" x14ac:dyDescent="0.15">
      <c r="A18" s="15">
        <v>44051</v>
      </c>
      <c r="B18" s="1">
        <v>209</v>
      </c>
      <c r="D18" s="38">
        <v>1</v>
      </c>
      <c r="S18" s="20">
        <v>5.7</v>
      </c>
      <c r="T18" s="16">
        <f t="shared" si="0"/>
        <v>4.8714285714285719</v>
      </c>
      <c r="U18" s="36">
        <f t="shared" si="1"/>
        <v>77.94285714285715</v>
      </c>
    </row>
    <row r="19" spans="1:21" ht="15.75" customHeight="1" x14ac:dyDescent="0.15">
      <c r="A19" s="15">
        <v>44052</v>
      </c>
      <c r="B19" s="1">
        <v>210</v>
      </c>
      <c r="D19" s="38">
        <v>1</v>
      </c>
      <c r="S19" s="20">
        <v>4.7</v>
      </c>
      <c r="T19" s="16">
        <f t="shared" si="0"/>
        <v>4.71</v>
      </c>
      <c r="U19" s="36">
        <f t="shared" si="1"/>
        <v>75.36</v>
      </c>
    </row>
    <row r="20" spans="1:21" ht="15.75" customHeight="1" x14ac:dyDescent="0.15">
      <c r="A20" s="15">
        <v>44053</v>
      </c>
      <c r="B20" s="1">
        <v>211</v>
      </c>
      <c r="D20" s="38">
        <v>1</v>
      </c>
      <c r="S20" s="20">
        <v>3.13</v>
      </c>
      <c r="T20" s="16">
        <f t="shared" si="0"/>
        <v>4.8171428571428567</v>
      </c>
      <c r="U20" s="36">
        <f t="shared" si="1"/>
        <v>77.074285714285708</v>
      </c>
    </row>
    <row r="21" spans="1:21" ht="15.75" customHeight="1" x14ac:dyDescent="0.15">
      <c r="A21" s="15">
        <v>44054</v>
      </c>
      <c r="B21" s="1">
        <v>212</v>
      </c>
      <c r="D21" s="38">
        <v>1</v>
      </c>
      <c r="S21" s="20">
        <v>5.96</v>
      </c>
      <c r="T21" s="16">
        <f t="shared" si="0"/>
        <v>4.8171428571428567</v>
      </c>
      <c r="U21" s="36">
        <f t="shared" si="1"/>
        <v>77.074285714285708</v>
      </c>
    </row>
    <row r="22" spans="1:21" ht="15.75" customHeight="1" x14ac:dyDescent="0.15">
      <c r="A22" s="15">
        <v>44055</v>
      </c>
      <c r="B22" s="1">
        <v>213</v>
      </c>
      <c r="D22" s="38">
        <v>1</v>
      </c>
      <c r="S22" s="20">
        <v>0</v>
      </c>
      <c r="T22" s="16">
        <f t="shared" si="0"/>
        <v>4.0828571428571427</v>
      </c>
      <c r="U22" s="36">
        <f t="shared" si="1"/>
        <v>65.325714285714284</v>
      </c>
    </row>
    <row r="23" spans="1:21" ht="15.75" customHeight="1" x14ac:dyDescent="0.15">
      <c r="A23" s="15">
        <v>44056</v>
      </c>
      <c r="B23" s="1">
        <v>214</v>
      </c>
      <c r="D23" s="38">
        <v>1</v>
      </c>
      <c r="S23" s="20">
        <v>0</v>
      </c>
      <c r="T23" s="16">
        <f t="shared" si="0"/>
        <v>3.6614285714285715</v>
      </c>
      <c r="U23" s="36">
        <f t="shared" si="1"/>
        <v>58.582857142857144</v>
      </c>
    </row>
    <row r="24" spans="1:21" ht="15.75" customHeight="1" x14ac:dyDescent="0.15">
      <c r="A24" s="15">
        <v>44057</v>
      </c>
      <c r="B24" s="1">
        <v>215</v>
      </c>
      <c r="D24" s="38">
        <v>1</v>
      </c>
      <c r="S24" s="20">
        <v>0</v>
      </c>
      <c r="T24" s="16">
        <f t="shared" si="0"/>
        <v>2.7842857142857147</v>
      </c>
      <c r="U24" s="36">
        <f t="shared" si="1"/>
        <v>44.548571428571435</v>
      </c>
    </row>
    <row r="25" spans="1:21" ht="15.75" customHeight="1" x14ac:dyDescent="0.15">
      <c r="A25" s="15">
        <v>44058</v>
      </c>
      <c r="B25" s="1">
        <v>216</v>
      </c>
      <c r="D25" s="38">
        <v>1</v>
      </c>
      <c r="F25" s="1">
        <v>0</v>
      </c>
      <c r="G25" s="16">
        <f t="shared" ref="G25:G37" si="2">AVERAGE(F17:F25)</f>
        <v>0</v>
      </c>
      <c r="H25" s="16">
        <f>G25*100000/5828</f>
        <v>0</v>
      </c>
      <c r="P25" s="1">
        <v>0</v>
      </c>
      <c r="S25" s="20">
        <v>0</v>
      </c>
      <c r="T25" s="16">
        <f t="shared" si="0"/>
        <v>1.97</v>
      </c>
      <c r="U25" s="36">
        <f t="shared" si="1"/>
        <v>31.52</v>
      </c>
    </row>
    <row r="26" spans="1:21" ht="15.75" customHeight="1" x14ac:dyDescent="0.15">
      <c r="A26" s="15">
        <v>44059</v>
      </c>
      <c r="B26" s="1">
        <v>217</v>
      </c>
      <c r="D26" s="38">
        <v>1</v>
      </c>
      <c r="F26" s="1">
        <v>0</v>
      </c>
      <c r="G26" s="16">
        <f t="shared" si="2"/>
        <v>0</v>
      </c>
      <c r="H26" s="16">
        <f t="shared" ref="H26:H89" si="3">G26*100000/5828</f>
        <v>0</v>
      </c>
      <c r="P26" s="1">
        <v>0</v>
      </c>
      <c r="S26" s="20">
        <v>0</v>
      </c>
      <c r="T26" s="16">
        <f t="shared" si="0"/>
        <v>1.2985714285714285</v>
      </c>
      <c r="U26" s="36">
        <f t="shared" si="1"/>
        <v>20.777142857142856</v>
      </c>
    </row>
    <row r="27" spans="1:21" ht="15.75" customHeight="1" x14ac:dyDescent="0.15">
      <c r="A27" s="15">
        <v>44060</v>
      </c>
      <c r="B27" s="1">
        <v>218</v>
      </c>
      <c r="D27" s="38">
        <v>1</v>
      </c>
      <c r="F27" s="1">
        <v>0</v>
      </c>
      <c r="G27" s="16">
        <f t="shared" si="2"/>
        <v>0</v>
      </c>
      <c r="H27" s="16">
        <f t="shared" si="3"/>
        <v>0</v>
      </c>
      <c r="P27" s="1">
        <v>0</v>
      </c>
      <c r="S27" s="20">
        <v>0</v>
      </c>
      <c r="T27" s="16">
        <f t="shared" si="0"/>
        <v>0.85142857142857142</v>
      </c>
      <c r="U27" s="36">
        <f t="shared" si="1"/>
        <v>13.622857142857143</v>
      </c>
    </row>
    <row r="28" spans="1:21" ht="15.75" customHeight="1" x14ac:dyDescent="0.15">
      <c r="A28" s="15">
        <v>44061</v>
      </c>
      <c r="B28" s="1">
        <v>219</v>
      </c>
      <c r="D28" s="38">
        <v>1</v>
      </c>
      <c r="F28" s="1">
        <v>0</v>
      </c>
      <c r="G28" s="16">
        <f t="shared" si="2"/>
        <v>0</v>
      </c>
      <c r="H28" s="16">
        <f t="shared" si="3"/>
        <v>0</v>
      </c>
      <c r="P28" s="1">
        <v>0</v>
      </c>
      <c r="S28" s="20">
        <v>0</v>
      </c>
      <c r="T28" s="16">
        <f t="shared" si="0"/>
        <v>0</v>
      </c>
      <c r="U28" s="36">
        <f t="shared" si="1"/>
        <v>0</v>
      </c>
    </row>
    <row r="29" spans="1:21" ht="15.75" customHeight="1" x14ac:dyDescent="0.15">
      <c r="A29" s="15">
        <v>44062</v>
      </c>
      <c r="B29" s="1">
        <v>220</v>
      </c>
      <c r="D29" s="38">
        <v>1</v>
      </c>
      <c r="F29" s="1">
        <v>0</v>
      </c>
      <c r="G29" s="16">
        <f t="shared" si="2"/>
        <v>0</v>
      </c>
      <c r="H29" s="16">
        <f t="shared" si="3"/>
        <v>0</v>
      </c>
      <c r="P29" s="1">
        <v>0</v>
      </c>
      <c r="S29" s="20">
        <v>0</v>
      </c>
      <c r="T29" s="16">
        <f t="shared" si="0"/>
        <v>0</v>
      </c>
      <c r="U29" s="36">
        <f t="shared" si="1"/>
        <v>0</v>
      </c>
    </row>
    <row r="30" spans="1:21" ht="15.75" customHeight="1" x14ac:dyDescent="0.15">
      <c r="A30" s="15">
        <v>44063</v>
      </c>
      <c r="B30" s="1">
        <v>221</v>
      </c>
      <c r="D30" s="38">
        <v>1</v>
      </c>
      <c r="F30" s="1">
        <v>0</v>
      </c>
      <c r="G30" s="16">
        <f t="shared" si="2"/>
        <v>0</v>
      </c>
      <c r="H30" s="16">
        <f t="shared" si="3"/>
        <v>0</v>
      </c>
      <c r="P30" s="1">
        <v>0</v>
      </c>
      <c r="S30" s="20">
        <v>0</v>
      </c>
      <c r="T30" s="16">
        <f t="shared" si="0"/>
        <v>0</v>
      </c>
      <c r="U30" s="36">
        <f t="shared" si="1"/>
        <v>0</v>
      </c>
    </row>
    <row r="31" spans="1:21" ht="15.75" customHeight="1" x14ac:dyDescent="0.15">
      <c r="A31" s="15">
        <v>44064</v>
      </c>
      <c r="B31" s="1">
        <v>222</v>
      </c>
      <c r="D31" s="38">
        <v>1</v>
      </c>
      <c r="F31" s="1">
        <v>0</v>
      </c>
      <c r="G31" s="16">
        <f t="shared" si="2"/>
        <v>0</v>
      </c>
      <c r="H31" s="16">
        <f t="shared" si="3"/>
        <v>0</v>
      </c>
      <c r="P31" s="1">
        <v>0</v>
      </c>
      <c r="Q31" s="16">
        <f t="shared" ref="Q31:Q37" si="4">AVERAGE(P23:P31)</f>
        <v>0</v>
      </c>
      <c r="S31" s="20">
        <v>4.7</v>
      </c>
      <c r="T31" s="16">
        <f t="shared" si="0"/>
        <v>0.67142857142857149</v>
      </c>
      <c r="U31" s="36">
        <f t="shared" si="1"/>
        <v>10.742857142857144</v>
      </c>
    </row>
    <row r="32" spans="1:21" ht="15.75" customHeight="1" x14ac:dyDescent="0.15">
      <c r="A32" s="15">
        <v>44065</v>
      </c>
      <c r="B32" s="1">
        <v>223</v>
      </c>
      <c r="D32" s="38">
        <v>1</v>
      </c>
      <c r="E32" s="1">
        <v>2</v>
      </c>
      <c r="F32" s="16">
        <f>E32-E29</f>
        <v>2</v>
      </c>
      <c r="G32" s="16">
        <f t="shared" si="2"/>
        <v>0.25</v>
      </c>
      <c r="H32" s="16">
        <f t="shared" si="3"/>
        <v>4.2896362388469456</v>
      </c>
      <c r="N32" s="1"/>
      <c r="O32" s="1">
        <v>3427</v>
      </c>
      <c r="P32" s="16">
        <f>O32-O29</f>
        <v>3427</v>
      </c>
      <c r="Q32" s="16">
        <f t="shared" si="4"/>
        <v>428.375</v>
      </c>
      <c r="S32" s="20">
        <v>1.69</v>
      </c>
      <c r="T32" s="16">
        <f t="shared" si="0"/>
        <v>0.91285714285714292</v>
      </c>
      <c r="U32" s="36">
        <f t="shared" si="1"/>
        <v>14.605714285714287</v>
      </c>
    </row>
    <row r="33" spans="1:21" ht="15.75" customHeight="1" x14ac:dyDescent="0.15">
      <c r="A33" s="15">
        <v>44066</v>
      </c>
      <c r="B33" s="1">
        <v>224</v>
      </c>
      <c r="D33" s="38">
        <v>1</v>
      </c>
      <c r="E33" s="1">
        <v>2</v>
      </c>
      <c r="F33" s="16">
        <f t="shared" ref="F33:F206" si="5">E33-E32</f>
        <v>0</v>
      </c>
      <c r="G33" s="16">
        <f t="shared" si="2"/>
        <v>0.22222222222222221</v>
      </c>
      <c r="H33" s="16">
        <f t="shared" si="3"/>
        <v>3.813009990086174</v>
      </c>
      <c r="N33" s="1"/>
      <c r="O33" s="1">
        <v>3427</v>
      </c>
      <c r="P33" s="16">
        <f t="shared" ref="P33:P314" si="6">O33-O32</f>
        <v>0</v>
      </c>
      <c r="Q33" s="16">
        <f t="shared" si="4"/>
        <v>380.77777777777777</v>
      </c>
      <c r="S33" s="29">
        <v>0</v>
      </c>
      <c r="T33" s="16">
        <f t="shared" si="0"/>
        <v>0.91285714285714292</v>
      </c>
      <c r="U33" s="36">
        <f t="shared" si="1"/>
        <v>14.605714285714287</v>
      </c>
    </row>
    <row r="34" spans="1:21" ht="15.75" customHeight="1" x14ac:dyDescent="0.15">
      <c r="A34" s="15">
        <v>44067</v>
      </c>
      <c r="B34" s="1">
        <v>225</v>
      </c>
      <c r="D34" s="38">
        <v>1</v>
      </c>
      <c r="E34" s="1">
        <v>2</v>
      </c>
      <c r="F34" s="16">
        <f t="shared" si="5"/>
        <v>0</v>
      </c>
      <c r="G34" s="16">
        <f t="shared" si="2"/>
        <v>0.22222222222222221</v>
      </c>
      <c r="H34" s="16">
        <f t="shared" si="3"/>
        <v>3.813009990086174</v>
      </c>
      <c r="N34" s="1"/>
      <c r="O34" s="1">
        <v>3427</v>
      </c>
      <c r="P34" s="16">
        <f t="shared" si="6"/>
        <v>0</v>
      </c>
      <c r="Q34" s="16">
        <f t="shared" si="4"/>
        <v>380.77777777777777</v>
      </c>
      <c r="S34" s="1">
        <v>6.39</v>
      </c>
      <c r="T34" s="16">
        <f t="shared" si="0"/>
        <v>1.8257142857142858</v>
      </c>
      <c r="U34" s="36">
        <f t="shared" si="1"/>
        <v>29.211428571428574</v>
      </c>
    </row>
    <row r="35" spans="1:21" ht="15.75" customHeight="1" x14ac:dyDescent="0.15">
      <c r="A35" s="15">
        <v>44068</v>
      </c>
      <c r="B35" s="1">
        <v>226</v>
      </c>
      <c r="D35" s="38">
        <v>1</v>
      </c>
      <c r="E35" s="1">
        <v>3</v>
      </c>
      <c r="F35" s="16">
        <f t="shared" si="5"/>
        <v>1</v>
      </c>
      <c r="G35" s="16">
        <f t="shared" si="2"/>
        <v>0.33333333333333331</v>
      </c>
      <c r="H35" s="16">
        <f t="shared" si="3"/>
        <v>5.7195149851292602</v>
      </c>
      <c r="N35" s="1"/>
      <c r="O35" s="1">
        <v>5390</v>
      </c>
      <c r="P35" s="16">
        <f t="shared" si="6"/>
        <v>1963</v>
      </c>
      <c r="Q35" s="16">
        <f t="shared" si="4"/>
        <v>598.88888888888891</v>
      </c>
      <c r="S35" s="1">
        <v>5.64</v>
      </c>
      <c r="T35" s="16">
        <f t="shared" si="0"/>
        <v>2.6314285714285717</v>
      </c>
      <c r="U35" s="36">
        <f t="shared" si="1"/>
        <v>42.102857142857147</v>
      </c>
    </row>
    <row r="36" spans="1:21" ht="15.75" customHeight="1" x14ac:dyDescent="0.15">
      <c r="A36" s="15">
        <v>44069</v>
      </c>
      <c r="B36" s="1">
        <v>227</v>
      </c>
      <c r="D36" s="38">
        <v>1</v>
      </c>
      <c r="E36" s="1">
        <v>3</v>
      </c>
      <c r="F36" s="16">
        <f t="shared" si="5"/>
        <v>0</v>
      </c>
      <c r="G36" s="16">
        <f t="shared" si="2"/>
        <v>0.33333333333333331</v>
      </c>
      <c r="H36" s="16">
        <f t="shared" si="3"/>
        <v>5.7195149851292602</v>
      </c>
      <c r="N36" s="1"/>
      <c r="O36" s="1">
        <v>6287</v>
      </c>
      <c r="P36" s="16">
        <f t="shared" si="6"/>
        <v>897</v>
      </c>
      <c r="Q36" s="16">
        <f t="shared" si="4"/>
        <v>698.55555555555554</v>
      </c>
      <c r="S36" s="1">
        <v>3.01</v>
      </c>
      <c r="T36" s="16">
        <f t="shared" si="0"/>
        <v>3.0614285714285714</v>
      </c>
      <c r="U36" s="36">
        <f t="shared" si="1"/>
        <v>48.982857142857142</v>
      </c>
    </row>
    <row r="37" spans="1:21" ht="15.75" customHeight="1" x14ac:dyDescent="0.15">
      <c r="A37" s="15">
        <v>44070</v>
      </c>
      <c r="B37" s="1">
        <v>228</v>
      </c>
      <c r="C37" s="1" t="s">
        <v>155</v>
      </c>
      <c r="D37" s="30">
        <v>0</v>
      </c>
      <c r="E37" s="1">
        <v>3</v>
      </c>
      <c r="F37" s="16">
        <f t="shared" si="5"/>
        <v>0</v>
      </c>
      <c r="G37" s="16">
        <f t="shared" si="2"/>
        <v>0.33333333333333331</v>
      </c>
      <c r="H37" s="16">
        <f t="shared" si="3"/>
        <v>5.7195149851292602</v>
      </c>
      <c r="N37" s="1"/>
      <c r="O37" s="1">
        <v>7366</v>
      </c>
      <c r="P37" s="16">
        <f t="shared" si="6"/>
        <v>1079</v>
      </c>
      <c r="Q37" s="16">
        <f t="shared" si="4"/>
        <v>818.44444444444446</v>
      </c>
      <c r="S37" s="1">
        <v>5.08</v>
      </c>
      <c r="T37" s="16">
        <f t="shared" si="0"/>
        <v>3.7871428571428569</v>
      </c>
      <c r="U37" s="36">
        <f t="shared" si="1"/>
        <v>60.594285714285711</v>
      </c>
    </row>
    <row r="38" spans="1:21" ht="15.75" customHeight="1" x14ac:dyDescent="0.15">
      <c r="A38" s="15">
        <v>44071</v>
      </c>
      <c r="B38" s="1">
        <v>229</v>
      </c>
      <c r="D38" s="30">
        <v>0</v>
      </c>
      <c r="E38" s="1">
        <v>3</v>
      </c>
      <c r="F38" s="16">
        <f t="shared" si="5"/>
        <v>0</v>
      </c>
      <c r="G38" s="16">
        <f t="shared" ref="G38:G314" si="7">AVERAGE(F32:F38)</f>
        <v>0.42857142857142855</v>
      </c>
      <c r="H38" s="16">
        <f t="shared" si="3"/>
        <v>7.353662123737621</v>
      </c>
      <c r="N38" s="1"/>
      <c r="O38" s="1">
        <v>8160</v>
      </c>
      <c r="P38" s="16">
        <f t="shared" si="6"/>
        <v>794</v>
      </c>
      <c r="Q38" s="16">
        <f t="shared" ref="Q38:Q314" si="8">AVERAGE(P32:P38)</f>
        <v>1165.7142857142858</v>
      </c>
      <c r="S38" s="1">
        <v>5.39</v>
      </c>
      <c r="T38" s="16">
        <f t="shared" si="0"/>
        <v>3.8857142857142852</v>
      </c>
      <c r="U38" s="36">
        <f t="shared" si="1"/>
        <v>62.171428571428564</v>
      </c>
    </row>
    <row r="39" spans="1:21" ht="15.75" customHeight="1" x14ac:dyDescent="0.15">
      <c r="A39" s="15">
        <v>44072</v>
      </c>
      <c r="B39" s="1">
        <v>230</v>
      </c>
      <c r="D39" s="30">
        <v>0</v>
      </c>
      <c r="E39" s="1">
        <v>4</v>
      </c>
      <c r="F39" s="16">
        <f t="shared" si="5"/>
        <v>1</v>
      </c>
      <c r="G39" s="16">
        <f t="shared" si="7"/>
        <v>0.2857142857142857</v>
      </c>
      <c r="H39" s="16">
        <f t="shared" si="3"/>
        <v>4.9024414158250806</v>
      </c>
      <c r="N39" s="1"/>
      <c r="O39" s="1">
        <v>9364</v>
      </c>
      <c r="P39" s="16">
        <f t="shared" si="6"/>
        <v>1204</v>
      </c>
      <c r="Q39" s="16">
        <f t="shared" si="8"/>
        <v>848.14285714285711</v>
      </c>
      <c r="S39" s="1">
        <v>6.21</v>
      </c>
      <c r="T39" s="16">
        <f t="shared" si="0"/>
        <v>4.5314285714285711</v>
      </c>
      <c r="U39" s="36">
        <f t="shared" si="1"/>
        <v>72.502857142857138</v>
      </c>
    </row>
    <row r="40" spans="1:21" ht="15.75" customHeight="1" x14ac:dyDescent="0.15">
      <c r="A40" s="15">
        <v>44073</v>
      </c>
      <c r="B40" s="1">
        <v>231</v>
      </c>
      <c r="D40" s="30">
        <v>0</v>
      </c>
      <c r="E40" s="1">
        <v>6</v>
      </c>
      <c r="F40" s="16">
        <f t="shared" si="5"/>
        <v>2</v>
      </c>
      <c r="G40" s="16">
        <f t="shared" si="7"/>
        <v>0.5714285714285714</v>
      </c>
      <c r="H40" s="16">
        <f t="shared" si="3"/>
        <v>9.8048828316501613</v>
      </c>
      <c r="N40" s="1"/>
      <c r="O40" s="1">
        <v>10270</v>
      </c>
      <c r="P40" s="16">
        <f t="shared" si="6"/>
        <v>906</v>
      </c>
      <c r="Q40" s="16">
        <f t="shared" si="8"/>
        <v>977.57142857142856</v>
      </c>
      <c r="S40" s="1">
        <v>2.0699999999999998</v>
      </c>
      <c r="T40" s="16">
        <f t="shared" si="0"/>
        <v>4.8271428571428574</v>
      </c>
      <c r="U40" s="36">
        <f t="shared" si="1"/>
        <v>77.234285714285718</v>
      </c>
    </row>
    <row r="41" spans="1:21" ht="15.75" customHeight="1" x14ac:dyDescent="0.15">
      <c r="A41" s="15">
        <v>44074</v>
      </c>
      <c r="B41" s="1">
        <v>232</v>
      </c>
      <c r="D41" s="30">
        <v>0</v>
      </c>
      <c r="E41" s="1">
        <v>7</v>
      </c>
      <c r="F41" s="16">
        <f t="shared" si="5"/>
        <v>1</v>
      </c>
      <c r="G41" s="16">
        <f t="shared" si="7"/>
        <v>0.7142857142857143</v>
      </c>
      <c r="H41" s="16">
        <f t="shared" si="3"/>
        <v>12.256103539562703</v>
      </c>
      <c r="N41" s="1"/>
      <c r="O41" s="1">
        <v>11034</v>
      </c>
      <c r="P41" s="16">
        <f t="shared" si="6"/>
        <v>764</v>
      </c>
      <c r="Q41" s="16">
        <f t="shared" si="8"/>
        <v>1086.7142857142858</v>
      </c>
      <c r="S41" s="1">
        <v>4.3899999999999997</v>
      </c>
      <c r="T41" s="16">
        <f t="shared" si="0"/>
        <v>4.5414285714285709</v>
      </c>
      <c r="U41" s="36">
        <f t="shared" si="1"/>
        <v>72.662857142857135</v>
      </c>
    </row>
    <row r="42" spans="1:21" ht="15.75" customHeight="1" x14ac:dyDescent="0.15">
      <c r="A42" s="15">
        <v>44075</v>
      </c>
      <c r="B42" s="1">
        <v>233</v>
      </c>
      <c r="D42" s="30">
        <v>0</v>
      </c>
      <c r="E42" s="1">
        <v>9</v>
      </c>
      <c r="F42" s="16">
        <f t="shared" si="5"/>
        <v>2</v>
      </c>
      <c r="G42" s="16">
        <f t="shared" si="7"/>
        <v>0.8571428571428571</v>
      </c>
      <c r="H42" s="16">
        <f t="shared" si="3"/>
        <v>14.707324247475242</v>
      </c>
      <c r="N42" s="1"/>
      <c r="O42" s="1">
        <v>12070</v>
      </c>
      <c r="P42" s="16">
        <f t="shared" si="6"/>
        <v>1036</v>
      </c>
      <c r="Q42" s="16">
        <f t="shared" si="8"/>
        <v>954.28571428571433</v>
      </c>
      <c r="S42" s="1">
        <v>4.2</v>
      </c>
      <c r="T42" s="16">
        <f t="shared" si="0"/>
        <v>4.3357142857142863</v>
      </c>
      <c r="U42" s="36">
        <f t="shared" si="1"/>
        <v>69.371428571428581</v>
      </c>
    </row>
    <row r="43" spans="1:21" ht="15.75" customHeight="1" x14ac:dyDescent="0.15">
      <c r="A43" s="15">
        <v>44076</v>
      </c>
      <c r="B43" s="1">
        <v>234</v>
      </c>
      <c r="D43" s="30">
        <v>0</v>
      </c>
      <c r="E43" s="1">
        <v>9</v>
      </c>
      <c r="F43" s="16">
        <f t="shared" si="5"/>
        <v>0</v>
      </c>
      <c r="G43" s="16">
        <f t="shared" si="7"/>
        <v>0.8571428571428571</v>
      </c>
      <c r="H43" s="16">
        <f t="shared" si="3"/>
        <v>14.707324247475242</v>
      </c>
      <c r="N43" s="1"/>
      <c r="O43" s="1">
        <v>13588</v>
      </c>
      <c r="P43" s="16">
        <f t="shared" si="6"/>
        <v>1518</v>
      </c>
      <c r="Q43" s="16">
        <f t="shared" si="8"/>
        <v>1043</v>
      </c>
      <c r="S43" s="1">
        <v>2.3199999999999998</v>
      </c>
      <c r="T43" s="16">
        <f t="shared" si="0"/>
        <v>4.2371428571428575</v>
      </c>
      <c r="U43" s="36">
        <f t="shared" si="1"/>
        <v>67.794285714285721</v>
      </c>
    </row>
    <row r="44" spans="1:21" ht="15.75" customHeight="1" x14ac:dyDescent="0.15">
      <c r="A44" s="15">
        <v>44077</v>
      </c>
      <c r="B44" s="1">
        <v>235</v>
      </c>
      <c r="D44" s="30">
        <v>0</v>
      </c>
      <c r="E44" s="1">
        <v>10</v>
      </c>
      <c r="F44" s="16">
        <f t="shared" si="5"/>
        <v>1</v>
      </c>
      <c r="G44" s="16">
        <f t="shared" si="7"/>
        <v>1</v>
      </c>
      <c r="H44" s="16">
        <f t="shared" si="3"/>
        <v>17.158544955387782</v>
      </c>
      <c r="N44" s="1"/>
      <c r="O44" s="1">
        <v>15509</v>
      </c>
      <c r="P44" s="16">
        <f t="shared" si="6"/>
        <v>1921</v>
      </c>
      <c r="Q44" s="16">
        <f t="shared" si="8"/>
        <v>1163.2857142857142</v>
      </c>
      <c r="S44" s="1">
        <v>5.27</v>
      </c>
      <c r="T44" s="16">
        <f t="shared" si="0"/>
        <v>4.2642857142857142</v>
      </c>
      <c r="U44" s="36">
        <f t="shared" si="1"/>
        <v>68.228571428571428</v>
      </c>
    </row>
    <row r="45" spans="1:21" ht="15.75" customHeight="1" x14ac:dyDescent="0.15">
      <c r="A45" s="15">
        <v>44078</v>
      </c>
      <c r="B45" s="1">
        <v>236</v>
      </c>
      <c r="D45" s="30">
        <v>0</v>
      </c>
      <c r="E45" s="1">
        <v>14</v>
      </c>
      <c r="F45" s="16">
        <f t="shared" si="5"/>
        <v>4</v>
      </c>
      <c r="G45" s="16">
        <f t="shared" si="7"/>
        <v>1.5714285714285714</v>
      </c>
      <c r="H45" s="16">
        <f t="shared" si="3"/>
        <v>26.963427787037944</v>
      </c>
      <c r="N45" s="1"/>
      <c r="O45" s="1">
        <v>17145</v>
      </c>
      <c r="P45" s="16">
        <f t="shared" si="6"/>
        <v>1636</v>
      </c>
      <c r="Q45" s="16">
        <f t="shared" si="8"/>
        <v>1283.5714285714287</v>
      </c>
      <c r="S45" s="1">
        <v>3.95</v>
      </c>
      <c r="T45" s="16">
        <f t="shared" si="0"/>
        <v>4.0585714285714278</v>
      </c>
      <c r="U45" s="36">
        <f t="shared" si="1"/>
        <v>64.937142857142845</v>
      </c>
    </row>
    <row r="46" spans="1:21" ht="15.75" customHeight="1" x14ac:dyDescent="0.15">
      <c r="A46" s="15">
        <v>44079</v>
      </c>
      <c r="B46" s="1">
        <v>237</v>
      </c>
      <c r="D46" s="30">
        <v>0</v>
      </c>
      <c r="E46" s="1">
        <v>15</v>
      </c>
      <c r="F46" s="16">
        <f t="shared" si="5"/>
        <v>1</v>
      </c>
      <c r="G46" s="16">
        <f t="shared" si="7"/>
        <v>1.5714285714285714</v>
      </c>
      <c r="H46" s="16">
        <f t="shared" si="3"/>
        <v>26.963427787037944</v>
      </c>
      <c r="N46" s="1"/>
      <c r="O46" s="1">
        <v>18701</v>
      </c>
      <c r="P46" s="16">
        <f t="shared" si="6"/>
        <v>1556</v>
      </c>
      <c r="Q46" s="16">
        <f t="shared" si="8"/>
        <v>1333.8571428571429</v>
      </c>
      <c r="S46" s="1">
        <v>4.45</v>
      </c>
      <c r="T46" s="16">
        <f t="shared" si="0"/>
        <v>3.8071428571428569</v>
      </c>
      <c r="U46" s="36">
        <f t="shared" si="1"/>
        <v>60.914285714285711</v>
      </c>
    </row>
    <row r="47" spans="1:21" ht="15.75" customHeight="1" x14ac:dyDescent="0.15">
      <c r="A47" s="15">
        <v>44080</v>
      </c>
      <c r="B47" s="1">
        <v>238</v>
      </c>
      <c r="D47" s="30">
        <v>0</v>
      </c>
      <c r="E47" s="1">
        <v>18</v>
      </c>
      <c r="F47" s="16">
        <f t="shared" si="5"/>
        <v>3</v>
      </c>
      <c r="G47" s="16">
        <f t="shared" si="7"/>
        <v>1.7142857142857142</v>
      </c>
      <c r="H47" s="16">
        <f t="shared" si="3"/>
        <v>29.414648494950484</v>
      </c>
      <c r="N47" s="1"/>
      <c r="O47" s="1">
        <v>20115</v>
      </c>
      <c r="P47" s="16">
        <f t="shared" si="6"/>
        <v>1414</v>
      </c>
      <c r="Q47" s="16">
        <f t="shared" si="8"/>
        <v>1406.4285714285713</v>
      </c>
      <c r="S47" s="1">
        <v>5.2</v>
      </c>
      <c r="T47" s="16">
        <f t="shared" si="0"/>
        <v>4.2542857142857136</v>
      </c>
      <c r="U47" s="36">
        <f t="shared" si="1"/>
        <v>68.068571428571417</v>
      </c>
    </row>
    <row r="48" spans="1:21" ht="15.75" customHeight="1" x14ac:dyDescent="0.15">
      <c r="A48" s="15">
        <v>44081</v>
      </c>
      <c r="B48" s="1">
        <v>239</v>
      </c>
      <c r="D48" s="30">
        <v>0</v>
      </c>
      <c r="E48" s="1">
        <v>18</v>
      </c>
      <c r="F48" s="16">
        <f t="shared" si="5"/>
        <v>0</v>
      </c>
      <c r="G48" s="16">
        <f t="shared" si="7"/>
        <v>1.5714285714285714</v>
      </c>
      <c r="H48" s="16">
        <f t="shared" si="3"/>
        <v>26.963427787037944</v>
      </c>
      <c r="N48" s="1"/>
      <c r="O48" s="1">
        <v>21029</v>
      </c>
      <c r="P48" s="16">
        <f t="shared" si="6"/>
        <v>914</v>
      </c>
      <c r="Q48" s="16">
        <f t="shared" si="8"/>
        <v>1427.8571428571429</v>
      </c>
      <c r="S48" s="1">
        <v>2.5099999999999998</v>
      </c>
      <c r="T48" s="16">
        <f t="shared" si="0"/>
        <v>3.9857142857142853</v>
      </c>
      <c r="U48" s="36">
        <f t="shared" si="1"/>
        <v>63.771428571428565</v>
      </c>
    </row>
    <row r="49" spans="1:21" ht="15.75" customHeight="1" x14ac:dyDescent="0.15">
      <c r="A49" s="15">
        <v>44082</v>
      </c>
      <c r="B49" s="1">
        <v>240</v>
      </c>
      <c r="D49" s="30">
        <v>0</v>
      </c>
      <c r="E49" s="1">
        <v>18</v>
      </c>
      <c r="F49" s="16">
        <f t="shared" si="5"/>
        <v>0</v>
      </c>
      <c r="G49" s="16">
        <f t="shared" si="7"/>
        <v>1.2857142857142858</v>
      </c>
      <c r="H49" s="16">
        <f t="shared" si="3"/>
        <v>22.060986371212866</v>
      </c>
      <c r="N49" s="1"/>
      <c r="O49" s="1">
        <v>21675</v>
      </c>
      <c r="P49" s="16">
        <f t="shared" si="6"/>
        <v>646</v>
      </c>
      <c r="Q49" s="16">
        <f t="shared" si="8"/>
        <v>1372.1428571428571</v>
      </c>
      <c r="S49" s="1">
        <v>2.5099999999999998</v>
      </c>
      <c r="T49" s="16">
        <f t="shared" si="0"/>
        <v>3.7442857142857133</v>
      </c>
      <c r="U49" s="36">
        <f t="shared" si="1"/>
        <v>59.908571428571413</v>
      </c>
    </row>
    <row r="50" spans="1:21" ht="15.75" customHeight="1" x14ac:dyDescent="0.15">
      <c r="A50" s="15">
        <v>44083</v>
      </c>
      <c r="B50" s="1">
        <v>241</v>
      </c>
      <c r="D50" s="30">
        <v>0</v>
      </c>
      <c r="E50" s="1">
        <v>24</v>
      </c>
      <c r="F50" s="16">
        <f t="shared" si="5"/>
        <v>6</v>
      </c>
      <c r="G50" s="16">
        <f t="shared" si="7"/>
        <v>2.1428571428571428</v>
      </c>
      <c r="H50" s="16">
        <f t="shared" si="3"/>
        <v>36.768310618688105</v>
      </c>
      <c r="N50" s="1"/>
      <c r="O50" s="1">
        <v>22719</v>
      </c>
      <c r="P50" s="16">
        <f t="shared" si="6"/>
        <v>1044</v>
      </c>
      <c r="Q50" s="16">
        <f t="shared" si="8"/>
        <v>1304.4285714285713</v>
      </c>
      <c r="S50" s="1">
        <v>3.45</v>
      </c>
      <c r="T50" s="16">
        <f t="shared" si="0"/>
        <v>3.9057142857142848</v>
      </c>
      <c r="U50" s="36">
        <f t="shared" si="1"/>
        <v>62.491428571428557</v>
      </c>
    </row>
    <row r="51" spans="1:21" ht="15.75" customHeight="1" x14ac:dyDescent="0.15">
      <c r="A51" s="15">
        <v>44084</v>
      </c>
      <c r="B51" s="1">
        <v>242</v>
      </c>
      <c r="D51" s="30">
        <v>0</v>
      </c>
      <c r="E51" s="1">
        <v>24</v>
      </c>
      <c r="F51" s="16">
        <f t="shared" si="5"/>
        <v>0</v>
      </c>
      <c r="G51" s="16">
        <f t="shared" si="7"/>
        <v>2</v>
      </c>
      <c r="H51" s="16">
        <f t="shared" si="3"/>
        <v>34.317089910775564</v>
      </c>
      <c r="N51" s="1"/>
      <c r="O51" s="1">
        <v>25305</v>
      </c>
      <c r="P51" s="16">
        <f t="shared" si="6"/>
        <v>2586</v>
      </c>
      <c r="Q51" s="16">
        <f t="shared" si="8"/>
        <v>1399.4285714285713</v>
      </c>
      <c r="S51" s="1">
        <v>5.27</v>
      </c>
      <c r="T51" s="16">
        <f t="shared" si="0"/>
        <v>3.9057142857142852</v>
      </c>
      <c r="U51" s="36">
        <f t="shared" si="1"/>
        <v>62.491428571428564</v>
      </c>
    </row>
    <row r="52" spans="1:21" ht="15.75" customHeight="1" x14ac:dyDescent="0.15">
      <c r="A52" s="15">
        <v>44085</v>
      </c>
      <c r="B52" s="1">
        <v>243</v>
      </c>
      <c r="D52" s="30">
        <v>0</v>
      </c>
      <c r="E52" s="1">
        <v>25</v>
      </c>
      <c r="F52" s="16">
        <f t="shared" si="5"/>
        <v>1</v>
      </c>
      <c r="G52" s="16">
        <f t="shared" si="7"/>
        <v>1.5714285714285714</v>
      </c>
      <c r="H52" s="16">
        <f t="shared" si="3"/>
        <v>26.963427787037944</v>
      </c>
      <c r="N52" s="1"/>
      <c r="O52" s="1">
        <v>27089</v>
      </c>
      <c r="P52" s="16">
        <f t="shared" si="6"/>
        <v>1784</v>
      </c>
      <c r="Q52" s="16">
        <f t="shared" si="8"/>
        <v>1420.5714285714287</v>
      </c>
      <c r="S52" s="1">
        <v>5.64</v>
      </c>
      <c r="T52" s="16">
        <f t="shared" si="0"/>
        <v>4.1471428571428577</v>
      </c>
      <c r="U52" s="36">
        <f t="shared" si="1"/>
        <v>66.354285714285723</v>
      </c>
    </row>
    <row r="53" spans="1:21" ht="13" x14ac:dyDescent="0.15">
      <c r="A53" s="15">
        <v>44086</v>
      </c>
      <c r="B53" s="1">
        <v>244</v>
      </c>
      <c r="D53" s="30">
        <v>0</v>
      </c>
      <c r="E53" s="1">
        <v>25</v>
      </c>
      <c r="F53" s="16">
        <f t="shared" si="5"/>
        <v>0</v>
      </c>
      <c r="G53" s="16">
        <f t="shared" si="7"/>
        <v>1.4285714285714286</v>
      </c>
      <c r="H53" s="16">
        <f t="shared" si="3"/>
        <v>24.512207079125407</v>
      </c>
      <c r="N53" s="1"/>
      <c r="O53" s="1">
        <v>29687</v>
      </c>
      <c r="P53" s="16">
        <f t="shared" si="6"/>
        <v>2598</v>
      </c>
      <c r="Q53" s="16">
        <f t="shared" si="8"/>
        <v>1569.4285714285713</v>
      </c>
      <c r="S53" s="1">
        <v>7.33</v>
      </c>
      <c r="T53" s="16">
        <f t="shared" si="0"/>
        <v>4.5585714285714278</v>
      </c>
      <c r="U53" s="36">
        <f t="shared" si="1"/>
        <v>72.937142857142845</v>
      </c>
    </row>
    <row r="54" spans="1:21" ht="13" x14ac:dyDescent="0.15">
      <c r="A54" s="15">
        <v>44087</v>
      </c>
      <c r="B54" s="1">
        <v>245</v>
      </c>
      <c r="D54" s="30">
        <v>0</v>
      </c>
      <c r="E54" s="1">
        <v>26</v>
      </c>
      <c r="F54" s="16">
        <f t="shared" si="5"/>
        <v>1</v>
      </c>
      <c r="G54" s="16">
        <f t="shared" si="7"/>
        <v>1.1428571428571428</v>
      </c>
      <c r="H54" s="16">
        <f t="shared" si="3"/>
        <v>19.609765663300323</v>
      </c>
      <c r="N54" s="1"/>
      <c r="O54" s="1">
        <v>31905</v>
      </c>
      <c r="P54" s="16">
        <f t="shared" si="6"/>
        <v>2218</v>
      </c>
      <c r="Q54" s="16">
        <f t="shared" si="8"/>
        <v>1684.2857142857142</v>
      </c>
      <c r="S54" s="1">
        <v>2.76</v>
      </c>
      <c r="T54" s="16">
        <f t="shared" si="0"/>
        <v>4.21</v>
      </c>
      <c r="U54" s="36">
        <f t="shared" si="1"/>
        <v>67.36</v>
      </c>
    </row>
    <row r="55" spans="1:21" ht="13" x14ac:dyDescent="0.15">
      <c r="A55" s="15">
        <v>44088</v>
      </c>
      <c r="B55" s="1">
        <v>246</v>
      </c>
      <c r="D55" s="30">
        <v>0</v>
      </c>
      <c r="E55" s="1">
        <v>26</v>
      </c>
      <c r="F55" s="16">
        <f t="shared" si="5"/>
        <v>0</v>
      </c>
      <c r="G55" s="16">
        <f t="shared" si="7"/>
        <v>1.1428571428571428</v>
      </c>
      <c r="H55" s="16">
        <f t="shared" si="3"/>
        <v>19.609765663300323</v>
      </c>
      <c r="N55" s="1"/>
      <c r="O55" s="1">
        <v>32580</v>
      </c>
      <c r="P55" s="16">
        <f t="shared" si="6"/>
        <v>675</v>
      </c>
      <c r="Q55" s="16">
        <f t="shared" si="8"/>
        <v>1650.1428571428571</v>
      </c>
      <c r="S55" s="1">
        <v>4.01</v>
      </c>
      <c r="T55" s="16">
        <f t="shared" si="0"/>
        <v>4.4242857142857144</v>
      </c>
      <c r="U55" s="36">
        <f t="shared" si="1"/>
        <v>70.78857142857143</v>
      </c>
    </row>
    <row r="56" spans="1:21" ht="13" x14ac:dyDescent="0.15">
      <c r="A56" s="15">
        <v>44089</v>
      </c>
      <c r="B56" s="1">
        <v>247</v>
      </c>
      <c r="D56" s="30">
        <v>0</v>
      </c>
      <c r="E56" s="1">
        <v>27</v>
      </c>
      <c r="F56" s="16">
        <f t="shared" si="5"/>
        <v>1</v>
      </c>
      <c r="G56" s="16">
        <f t="shared" si="7"/>
        <v>1.2857142857142858</v>
      </c>
      <c r="H56" s="16">
        <f t="shared" si="3"/>
        <v>22.060986371212866</v>
      </c>
      <c r="N56" s="1"/>
      <c r="O56" s="1">
        <v>34568</v>
      </c>
      <c r="P56" s="16">
        <f t="shared" si="6"/>
        <v>1988</v>
      </c>
      <c r="Q56" s="16">
        <f t="shared" si="8"/>
        <v>1841.8571428571429</v>
      </c>
      <c r="S56" s="1">
        <v>3.64</v>
      </c>
      <c r="T56" s="16">
        <f t="shared" si="0"/>
        <v>4.5857142857142845</v>
      </c>
      <c r="U56" s="36">
        <f t="shared" si="1"/>
        <v>73.371428571428552</v>
      </c>
    </row>
    <row r="57" spans="1:21" ht="13" x14ac:dyDescent="0.15">
      <c r="A57" s="15">
        <v>44090</v>
      </c>
      <c r="B57" s="1">
        <v>248</v>
      </c>
      <c r="D57" s="30">
        <v>0</v>
      </c>
      <c r="E57" s="1">
        <v>28</v>
      </c>
      <c r="F57" s="16">
        <f t="shared" si="5"/>
        <v>1</v>
      </c>
      <c r="G57" s="16">
        <f t="shared" si="7"/>
        <v>0.5714285714285714</v>
      </c>
      <c r="H57" s="16">
        <f t="shared" si="3"/>
        <v>9.8048828316501613</v>
      </c>
      <c r="N57" s="1"/>
      <c r="O57" s="1">
        <v>37176</v>
      </c>
      <c r="P57" s="16">
        <f t="shared" si="6"/>
        <v>2608</v>
      </c>
      <c r="Q57" s="16">
        <f t="shared" si="8"/>
        <v>2065.2857142857142</v>
      </c>
      <c r="S57" s="1">
        <v>4.95</v>
      </c>
      <c r="T57" s="16">
        <f t="shared" si="0"/>
        <v>4.8</v>
      </c>
      <c r="U57" s="36">
        <f t="shared" si="1"/>
        <v>76.8</v>
      </c>
    </row>
    <row r="58" spans="1:21" ht="13" x14ac:dyDescent="0.15">
      <c r="A58" s="15">
        <v>44091</v>
      </c>
      <c r="B58" s="1">
        <v>249</v>
      </c>
      <c r="D58" s="30">
        <v>0</v>
      </c>
      <c r="E58" s="1">
        <v>28</v>
      </c>
      <c r="F58" s="16">
        <f t="shared" si="5"/>
        <v>0</v>
      </c>
      <c r="G58" s="16">
        <f t="shared" si="7"/>
        <v>0.5714285714285714</v>
      </c>
      <c r="H58" s="16">
        <f t="shared" si="3"/>
        <v>9.8048828316501613</v>
      </c>
      <c r="N58" s="1"/>
      <c r="O58" s="1">
        <v>39469</v>
      </c>
      <c r="P58" s="16">
        <f t="shared" si="6"/>
        <v>2293</v>
      </c>
      <c r="Q58" s="16">
        <f t="shared" si="8"/>
        <v>2023.4285714285713</v>
      </c>
      <c r="S58" s="1">
        <v>5.39</v>
      </c>
      <c r="T58" s="16">
        <f t="shared" si="0"/>
        <v>4.8171428571428567</v>
      </c>
      <c r="U58" s="36">
        <f t="shared" si="1"/>
        <v>77.074285714285708</v>
      </c>
    </row>
    <row r="59" spans="1:21" ht="13" x14ac:dyDescent="0.15">
      <c r="A59" s="15">
        <v>44092</v>
      </c>
      <c r="B59" s="1">
        <v>250</v>
      </c>
      <c r="D59" s="30">
        <v>0</v>
      </c>
      <c r="E59" s="1">
        <v>28</v>
      </c>
      <c r="F59" s="16">
        <f t="shared" si="5"/>
        <v>0</v>
      </c>
      <c r="G59" s="16">
        <f t="shared" si="7"/>
        <v>0.42857142857142855</v>
      </c>
      <c r="H59" s="16">
        <f t="shared" si="3"/>
        <v>7.353662123737621</v>
      </c>
      <c r="N59" s="1"/>
      <c r="O59" s="1">
        <v>41437</v>
      </c>
      <c r="P59" s="16">
        <f t="shared" si="6"/>
        <v>1968</v>
      </c>
      <c r="Q59" s="16">
        <f t="shared" si="8"/>
        <v>2049.7142857142858</v>
      </c>
      <c r="S59" s="1">
        <v>4.76</v>
      </c>
      <c r="T59" s="16">
        <f t="shared" si="0"/>
        <v>4.6914285714285713</v>
      </c>
      <c r="U59" s="36">
        <f t="shared" si="1"/>
        <v>75.062857142857141</v>
      </c>
    </row>
    <row r="60" spans="1:21" ht="13" x14ac:dyDescent="0.15">
      <c r="A60" s="15">
        <v>44093</v>
      </c>
      <c r="B60" s="1">
        <v>251</v>
      </c>
      <c r="D60" s="30">
        <v>0</v>
      </c>
      <c r="E60" s="1">
        <v>28</v>
      </c>
      <c r="F60" s="16">
        <f t="shared" si="5"/>
        <v>0</v>
      </c>
      <c r="G60" s="16">
        <f t="shared" si="7"/>
        <v>0.42857142857142855</v>
      </c>
      <c r="H60" s="16">
        <f t="shared" si="3"/>
        <v>7.353662123737621</v>
      </c>
      <c r="N60" s="1"/>
      <c r="O60" s="1">
        <v>44063</v>
      </c>
      <c r="P60" s="16">
        <f t="shared" si="6"/>
        <v>2626</v>
      </c>
      <c r="Q60" s="16">
        <f t="shared" si="8"/>
        <v>2053.7142857142858</v>
      </c>
      <c r="S60" s="1">
        <v>6.21</v>
      </c>
      <c r="T60" s="16">
        <f t="shared" si="0"/>
        <v>4.5314285714285711</v>
      </c>
      <c r="U60" s="36">
        <f t="shared" si="1"/>
        <v>72.502857142857138</v>
      </c>
    </row>
    <row r="61" spans="1:21" ht="13" x14ac:dyDescent="0.15">
      <c r="A61" s="15">
        <v>44094</v>
      </c>
      <c r="B61" s="1">
        <v>252</v>
      </c>
      <c r="D61" s="30">
        <v>0</v>
      </c>
      <c r="E61" s="1">
        <v>29</v>
      </c>
      <c r="F61" s="16">
        <f t="shared" si="5"/>
        <v>1</v>
      </c>
      <c r="G61" s="16">
        <f t="shared" si="7"/>
        <v>0.42857142857142855</v>
      </c>
      <c r="H61" s="16">
        <f t="shared" si="3"/>
        <v>7.353662123737621</v>
      </c>
      <c r="N61" s="1"/>
      <c r="O61" s="1">
        <v>46259</v>
      </c>
      <c r="P61" s="16">
        <f t="shared" si="6"/>
        <v>2196</v>
      </c>
      <c r="Q61" s="16">
        <f t="shared" si="8"/>
        <v>2050.5714285714284</v>
      </c>
      <c r="S61" s="1">
        <v>5.52</v>
      </c>
      <c r="T61" s="16">
        <f t="shared" si="0"/>
        <v>4.9257142857142862</v>
      </c>
      <c r="U61" s="36">
        <f t="shared" si="1"/>
        <v>78.811428571428578</v>
      </c>
    </row>
    <row r="62" spans="1:21" ht="13" x14ac:dyDescent="0.15">
      <c r="A62" s="15">
        <v>44095</v>
      </c>
      <c r="B62" s="1">
        <v>253</v>
      </c>
      <c r="D62" s="30">
        <v>0</v>
      </c>
      <c r="E62" s="1">
        <v>29</v>
      </c>
      <c r="F62" s="16">
        <f t="shared" si="5"/>
        <v>0</v>
      </c>
      <c r="G62" s="16">
        <f t="shared" si="7"/>
        <v>0.42857142857142855</v>
      </c>
      <c r="H62" s="16">
        <f t="shared" si="3"/>
        <v>7.353662123737621</v>
      </c>
      <c r="N62" s="1"/>
      <c r="O62" s="1">
        <v>47100</v>
      </c>
      <c r="P62" s="16">
        <f t="shared" si="6"/>
        <v>841</v>
      </c>
      <c r="Q62" s="16">
        <f t="shared" si="8"/>
        <v>2074.2857142857142</v>
      </c>
      <c r="S62" s="1">
        <v>3.26</v>
      </c>
      <c r="T62" s="16">
        <f t="shared" si="0"/>
        <v>4.8185714285714294</v>
      </c>
      <c r="U62" s="36">
        <f t="shared" si="1"/>
        <v>77.09714285714287</v>
      </c>
    </row>
    <row r="63" spans="1:21" ht="13" x14ac:dyDescent="0.15">
      <c r="A63" s="15">
        <v>44096</v>
      </c>
      <c r="B63" s="1">
        <v>254</v>
      </c>
      <c r="D63" s="30">
        <v>0</v>
      </c>
      <c r="E63" s="1">
        <v>30</v>
      </c>
      <c r="F63" s="16">
        <f t="shared" si="5"/>
        <v>1</v>
      </c>
      <c r="G63" s="16">
        <f t="shared" si="7"/>
        <v>0.42857142857142855</v>
      </c>
      <c r="H63" s="16">
        <f t="shared" si="3"/>
        <v>7.353662123737621</v>
      </c>
      <c r="N63" s="1"/>
      <c r="O63" s="1">
        <v>48647</v>
      </c>
      <c r="P63" s="16">
        <f t="shared" si="6"/>
        <v>1547</v>
      </c>
      <c r="Q63" s="16">
        <f t="shared" si="8"/>
        <v>2011.2857142857142</v>
      </c>
      <c r="S63" s="1">
        <v>2.2599999999999998</v>
      </c>
      <c r="T63" s="16">
        <f t="shared" si="0"/>
        <v>4.621428571428571</v>
      </c>
      <c r="U63" s="36">
        <f t="shared" si="1"/>
        <v>73.942857142857136</v>
      </c>
    </row>
    <row r="64" spans="1:21" ht="13" x14ac:dyDescent="0.15">
      <c r="A64" s="15">
        <v>44097</v>
      </c>
      <c r="B64" s="1">
        <v>255</v>
      </c>
      <c r="D64" s="30">
        <v>0</v>
      </c>
      <c r="E64" s="1">
        <v>30</v>
      </c>
      <c r="F64" s="16">
        <f t="shared" si="5"/>
        <v>0</v>
      </c>
      <c r="G64" s="16">
        <f t="shared" si="7"/>
        <v>0.2857142857142857</v>
      </c>
      <c r="H64" s="16">
        <f t="shared" si="3"/>
        <v>4.9024414158250806</v>
      </c>
      <c r="N64" s="1"/>
      <c r="O64" s="1">
        <v>51170</v>
      </c>
      <c r="P64" s="16">
        <f t="shared" si="6"/>
        <v>2523</v>
      </c>
      <c r="Q64" s="16">
        <f t="shared" si="8"/>
        <v>1999.1428571428571</v>
      </c>
      <c r="S64" s="1">
        <v>7.71</v>
      </c>
      <c r="T64" s="16">
        <f t="shared" si="0"/>
        <v>5.015714285714286</v>
      </c>
      <c r="U64" s="36">
        <f t="shared" si="1"/>
        <v>80.251428571428576</v>
      </c>
    </row>
    <row r="65" spans="1:21" ht="13" x14ac:dyDescent="0.15">
      <c r="A65" s="15">
        <v>44098</v>
      </c>
      <c r="B65" s="1">
        <v>256</v>
      </c>
      <c r="D65" s="30">
        <v>0</v>
      </c>
      <c r="E65" s="1">
        <v>30</v>
      </c>
      <c r="F65" s="16">
        <f t="shared" si="5"/>
        <v>0</v>
      </c>
      <c r="G65" s="16">
        <f t="shared" si="7"/>
        <v>0.2857142857142857</v>
      </c>
      <c r="H65" s="16">
        <f t="shared" si="3"/>
        <v>4.9024414158250806</v>
      </c>
      <c r="N65" s="1"/>
      <c r="O65" s="1">
        <v>53611</v>
      </c>
      <c r="P65" s="16">
        <f t="shared" si="6"/>
        <v>2441</v>
      </c>
      <c r="Q65" s="16">
        <f t="shared" si="8"/>
        <v>2020.2857142857142</v>
      </c>
      <c r="S65" s="1">
        <v>4.45</v>
      </c>
      <c r="T65" s="16">
        <f t="shared" si="0"/>
        <v>4.8814285714285717</v>
      </c>
      <c r="U65" s="36">
        <f t="shared" si="1"/>
        <v>78.102857142857147</v>
      </c>
    </row>
    <row r="66" spans="1:21" ht="13" x14ac:dyDescent="0.15">
      <c r="A66" s="15">
        <v>44099</v>
      </c>
      <c r="B66" s="1">
        <v>257</v>
      </c>
      <c r="D66" s="30">
        <v>0</v>
      </c>
      <c r="E66" s="1">
        <v>30</v>
      </c>
      <c r="F66" s="16">
        <f t="shared" si="5"/>
        <v>0</v>
      </c>
      <c r="G66" s="16">
        <f t="shared" si="7"/>
        <v>0.2857142857142857</v>
      </c>
      <c r="H66" s="16">
        <f t="shared" si="3"/>
        <v>4.9024414158250806</v>
      </c>
      <c r="N66" s="1"/>
      <c r="O66" s="1">
        <v>55381</v>
      </c>
      <c r="P66" s="16">
        <f t="shared" si="6"/>
        <v>1770</v>
      </c>
      <c r="Q66" s="16">
        <f t="shared" si="8"/>
        <v>1992</v>
      </c>
      <c r="S66" s="1">
        <v>5.58</v>
      </c>
      <c r="T66" s="16">
        <f t="shared" si="0"/>
        <v>4.9985714285714291</v>
      </c>
      <c r="U66" s="36">
        <f t="shared" si="1"/>
        <v>79.977142857142866</v>
      </c>
    </row>
    <row r="67" spans="1:21" ht="13" x14ac:dyDescent="0.15">
      <c r="A67" s="15">
        <v>44100</v>
      </c>
      <c r="B67" s="1">
        <v>258</v>
      </c>
      <c r="D67" s="30">
        <v>0</v>
      </c>
      <c r="E67" s="1">
        <v>31</v>
      </c>
      <c r="F67" s="16">
        <f t="shared" si="5"/>
        <v>1</v>
      </c>
      <c r="G67" s="16">
        <f t="shared" si="7"/>
        <v>0.42857142857142855</v>
      </c>
      <c r="H67" s="16">
        <f t="shared" si="3"/>
        <v>7.353662123737621</v>
      </c>
      <c r="N67" s="1"/>
      <c r="O67" s="1">
        <v>58117</v>
      </c>
      <c r="P67" s="16">
        <f t="shared" si="6"/>
        <v>2736</v>
      </c>
      <c r="Q67" s="16">
        <f t="shared" si="8"/>
        <v>2007.7142857142858</v>
      </c>
      <c r="S67" s="1">
        <v>6.14</v>
      </c>
      <c r="T67" s="16">
        <f t="shared" si="0"/>
        <v>4.9885714285714284</v>
      </c>
      <c r="U67" s="36">
        <f t="shared" si="1"/>
        <v>79.817142857142855</v>
      </c>
    </row>
    <row r="68" spans="1:21" ht="13" x14ac:dyDescent="0.15">
      <c r="A68" s="15">
        <v>44101</v>
      </c>
      <c r="B68" s="1">
        <v>259</v>
      </c>
      <c r="D68" s="30">
        <v>0</v>
      </c>
      <c r="E68" s="1">
        <v>31</v>
      </c>
      <c r="F68" s="16">
        <f t="shared" si="5"/>
        <v>0</v>
      </c>
      <c r="G68" s="16">
        <f t="shared" si="7"/>
        <v>0.2857142857142857</v>
      </c>
      <c r="H68" s="16">
        <f t="shared" si="3"/>
        <v>4.9024414158250806</v>
      </c>
      <c r="N68" s="1"/>
      <c r="O68" s="1">
        <v>60360</v>
      </c>
      <c r="P68" s="16">
        <f t="shared" si="6"/>
        <v>2243</v>
      </c>
      <c r="Q68" s="16">
        <f t="shared" si="8"/>
        <v>2014.4285714285713</v>
      </c>
      <c r="S68" s="1">
        <v>8.7100000000000009</v>
      </c>
      <c r="T68" s="16">
        <f t="shared" si="0"/>
        <v>5.444285714285714</v>
      </c>
      <c r="U68" s="36">
        <f t="shared" si="1"/>
        <v>87.108571428571423</v>
      </c>
    </row>
    <row r="69" spans="1:21" ht="13" x14ac:dyDescent="0.15">
      <c r="A69" s="15">
        <v>44102</v>
      </c>
      <c r="B69" s="1">
        <v>260</v>
      </c>
      <c r="D69" s="30">
        <v>0</v>
      </c>
      <c r="E69" s="1">
        <v>31</v>
      </c>
      <c r="F69" s="16">
        <f t="shared" si="5"/>
        <v>0</v>
      </c>
      <c r="G69" s="16">
        <f t="shared" si="7"/>
        <v>0.2857142857142857</v>
      </c>
      <c r="H69" s="16">
        <f t="shared" si="3"/>
        <v>4.9024414158250806</v>
      </c>
      <c r="N69" s="1"/>
      <c r="O69" s="1">
        <v>61388</v>
      </c>
      <c r="P69" s="16">
        <f t="shared" si="6"/>
        <v>1028</v>
      </c>
      <c r="Q69" s="16">
        <f t="shared" si="8"/>
        <v>2041.1428571428571</v>
      </c>
      <c r="S69" s="1">
        <v>3.26</v>
      </c>
      <c r="T69" s="16">
        <f t="shared" si="0"/>
        <v>5.444285714285714</v>
      </c>
      <c r="U69" s="36">
        <f t="shared" si="1"/>
        <v>87.108571428571423</v>
      </c>
    </row>
    <row r="70" spans="1:21" ht="13" x14ac:dyDescent="0.15">
      <c r="A70" s="15">
        <v>44103</v>
      </c>
      <c r="B70" s="1">
        <v>261</v>
      </c>
      <c r="D70" s="30">
        <v>0</v>
      </c>
      <c r="E70" s="1">
        <v>33</v>
      </c>
      <c r="F70" s="16">
        <f t="shared" si="5"/>
        <v>2</v>
      </c>
      <c r="G70" s="16">
        <f t="shared" si="7"/>
        <v>0.42857142857142855</v>
      </c>
      <c r="H70" s="16">
        <f t="shared" si="3"/>
        <v>7.353662123737621</v>
      </c>
      <c r="N70" s="1"/>
      <c r="O70" s="1">
        <v>63016</v>
      </c>
      <c r="P70" s="16">
        <f t="shared" si="6"/>
        <v>1628</v>
      </c>
      <c r="Q70" s="16">
        <f t="shared" si="8"/>
        <v>2052.7142857142858</v>
      </c>
      <c r="S70" s="1">
        <v>7.21</v>
      </c>
      <c r="T70" s="16">
        <f t="shared" si="0"/>
        <v>6.1514285714285721</v>
      </c>
      <c r="U70" s="36">
        <f t="shared" si="1"/>
        <v>98.422857142857154</v>
      </c>
    </row>
    <row r="71" spans="1:21" ht="13" x14ac:dyDescent="0.15">
      <c r="A71" s="15">
        <v>44104</v>
      </c>
      <c r="B71" s="1">
        <v>262</v>
      </c>
      <c r="D71" s="30">
        <v>0</v>
      </c>
      <c r="E71" s="1">
        <v>33</v>
      </c>
      <c r="F71" s="16">
        <f t="shared" si="5"/>
        <v>0</v>
      </c>
      <c r="G71" s="16">
        <f t="shared" si="7"/>
        <v>0.42857142857142855</v>
      </c>
      <c r="H71" s="16">
        <f t="shared" si="3"/>
        <v>7.353662123737621</v>
      </c>
      <c r="N71" s="1"/>
      <c r="O71" s="1">
        <v>65722</v>
      </c>
      <c r="P71" s="16">
        <f t="shared" si="6"/>
        <v>2706</v>
      </c>
      <c r="Q71" s="16">
        <f t="shared" si="8"/>
        <v>2078.8571428571427</v>
      </c>
      <c r="S71" s="1">
        <v>7.33</v>
      </c>
      <c r="T71" s="16">
        <f t="shared" si="0"/>
        <v>6.097142857142857</v>
      </c>
      <c r="U71" s="36">
        <f t="shared" si="1"/>
        <v>97.554285714285712</v>
      </c>
    </row>
    <row r="72" spans="1:21" ht="13" x14ac:dyDescent="0.15">
      <c r="A72" s="15">
        <v>44105</v>
      </c>
      <c r="B72" s="1">
        <v>263</v>
      </c>
      <c r="D72" s="30">
        <v>0</v>
      </c>
      <c r="E72" s="1">
        <v>33</v>
      </c>
      <c r="F72" s="16">
        <f t="shared" si="5"/>
        <v>0</v>
      </c>
      <c r="G72" s="16">
        <f t="shared" si="7"/>
        <v>0.42857142857142855</v>
      </c>
      <c r="H72" s="16">
        <f t="shared" si="3"/>
        <v>7.353662123737621</v>
      </c>
      <c r="N72" s="1"/>
      <c r="O72" s="1">
        <v>68161</v>
      </c>
      <c r="P72" s="16">
        <f t="shared" si="6"/>
        <v>2439</v>
      </c>
      <c r="Q72" s="16">
        <f t="shared" si="8"/>
        <v>2078.5714285714284</v>
      </c>
      <c r="S72" s="1">
        <v>9.7200000000000006</v>
      </c>
      <c r="T72" s="16">
        <f t="shared" si="0"/>
        <v>6.85</v>
      </c>
      <c r="U72" s="36">
        <f t="shared" si="1"/>
        <v>109.6</v>
      </c>
    </row>
    <row r="73" spans="1:21" ht="13" x14ac:dyDescent="0.15">
      <c r="A73" s="15">
        <v>44106</v>
      </c>
      <c r="B73" s="1">
        <v>264</v>
      </c>
      <c r="D73" s="30">
        <v>0</v>
      </c>
      <c r="E73" s="1">
        <v>34</v>
      </c>
      <c r="F73" s="16">
        <f t="shared" si="5"/>
        <v>1</v>
      </c>
      <c r="G73" s="16">
        <f t="shared" si="7"/>
        <v>0.5714285714285714</v>
      </c>
      <c r="H73" s="16">
        <f t="shared" si="3"/>
        <v>9.8048828316501613</v>
      </c>
      <c r="N73" s="1"/>
      <c r="O73" s="1">
        <v>69966</v>
      </c>
      <c r="P73" s="16">
        <f t="shared" si="6"/>
        <v>1805</v>
      </c>
      <c r="Q73" s="16">
        <f t="shared" si="8"/>
        <v>2083.5714285714284</v>
      </c>
      <c r="S73" s="1">
        <v>11.41</v>
      </c>
      <c r="T73" s="16">
        <f t="shared" si="0"/>
        <v>7.6828571428571433</v>
      </c>
      <c r="U73" s="36">
        <f t="shared" si="1"/>
        <v>122.92571428571429</v>
      </c>
    </row>
    <row r="74" spans="1:21" ht="13" x14ac:dyDescent="0.15">
      <c r="A74" s="15">
        <v>44107</v>
      </c>
      <c r="B74" s="1">
        <v>265</v>
      </c>
      <c r="D74" s="30">
        <v>0</v>
      </c>
      <c r="E74" s="1">
        <v>35</v>
      </c>
      <c r="F74" s="16">
        <f t="shared" si="5"/>
        <v>1</v>
      </c>
      <c r="G74" s="16">
        <f t="shared" si="7"/>
        <v>0.5714285714285714</v>
      </c>
      <c r="H74" s="16">
        <f t="shared" si="3"/>
        <v>9.8048828316501613</v>
      </c>
      <c r="N74" s="1"/>
      <c r="O74" s="1">
        <v>72878</v>
      </c>
      <c r="P74" s="16">
        <f t="shared" si="6"/>
        <v>2912</v>
      </c>
      <c r="Q74" s="16">
        <f t="shared" si="8"/>
        <v>2108.7142857142858</v>
      </c>
      <c r="S74" s="1">
        <v>8.7799999999999994</v>
      </c>
      <c r="T74" s="16">
        <f t="shared" si="0"/>
        <v>8.06</v>
      </c>
      <c r="U74" s="36">
        <f t="shared" si="1"/>
        <v>128.96</v>
      </c>
    </row>
    <row r="75" spans="1:21" ht="13" x14ac:dyDescent="0.15">
      <c r="A75" s="15">
        <v>44108</v>
      </c>
      <c r="B75" s="1">
        <v>266</v>
      </c>
      <c r="D75" s="30">
        <v>0</v>
      </c>
      <c r="E75" s="1">
        <v>36</v>
      </c>
      <c r="F75" s="16">
        <f t="shared" si="5"/>
        <v>1</v>
      </c>
      <c r="G75" s="16">
        <f t="shared" si="7"/>
        <v>0.7142857142857143</v>
      </c>
      <c r="H75" s="16">
        <f t="shared" si="3"/>
        <v>12.256103539562703</v>
      </c>
      <c r="N75" s="1"/>
      <c r="O75" s="1">
        <v>75177</v>
      </c>
      <c r="P75" s="16">
        <f t="shared" si="6"/>
        <v>2299</v>
      </c>
      <c r="Q75" s="16">
        <f t="shared" si="8"/>
        <v>2116.7142857142858</v>
      </c>
      <c r="S75" s="1">
        <v>8.9</v>
      </c>
      <c r="T75" s="16">
        <f t="shared" si="0"/>
        <v>8.0871428571428563</v>
      </c>
      <c r="U75" s="36">
        <f t="shared" si="1"/>
        <v>129.3942857142857</v>
      </c>
    </row>
    <row r="76" spans="1:21" ht="13" x14ac:dyDescent="0.15">
      <c r="A76" s="15">
        <v>44109</v>
      </c>
      <c r="B76" s="1">
        <v>267</v>
      </c>
      <c r="D76" s="30">
        <v>0</v>
      </c>
      <c r="E76" s="1">
        <v>36</v>
      </c>
      <c r="F76" s="16">
        <f t="shared" si="5"/>
        <v>0</v>
      </c>
      <c r="G76" s="16">
        <f t="shared" si="7"/>
        <v>0.7142857142857143</v>
      </c>
      <c r="H76" s="16">
        <f t="shared" si="3"/>
        <v>12.256103539562703</v>
      </c>
      <c r="N76" s="1"/>
      <c r="O76" s="1">
        <v>76220</v>
      </c>
      <c r="P76" s="16">
        <f t="shared" si="6"/>
        <v>1043</v>
      </c>
      <c r="Q76" s="16">
        <f t="shared" si="8"/>
        <v>2118.8571428571427</v>
      </c>
      <c r="S76" s="1">
        <v>4.07</v>
      </c>
      <c r="T76" s="16">
        <f t="shared" si="0"/>
        <v>8.2028571428571428</v>
      </c>
      <c r="U76" s="36">
        <f t="shared" ref="U76:U139" si="9">T76*16</f>
        <v>131.24571428571429</v>
      </c>
    </row>
    <row r="77" spans="1:21" ht="13" x14ac:dyDescent="0.15">
      <c r="A77" s="15">
        <v>44110</v>
      </c>
      <c r="B77" s="1">
        <v>268</v>
      </c>
      <c r="D77" s="30">
        <v>0</v>
      </c>
      <c r="E77" s="1">
        <v>36</v>
      </c>
      <c r="F77" s="16">
        <f t="shared" si="5"/>
        <v>0</v>
      </c>
      <c r="G77" s="16">
        <f t="shared" si="7"/>
        <v>0.42857142857142855</v>
      </c>
      <c r="H77" s="16">
        <f t="shared" si="3"/>
        <v>7.353662123737621</v>
      </c>
      <c r="N77" s="1"/>
      <c r="O77" s="1">
        <v>77826</v>
      </c>
      <c r="P77" s="16">
        <f t="shared" si="6"/>
        <v>1606</v>
      </c>
      <c r="Q77" s="16">
        <f t="shared" si="8"/>
        <v>2115.7142857142858</v>
      </c>
      <c r="S77" s="1">
        <v>5.27</v>
      </c>
      <c r="T77" s="16">
        <f t="shared" si="0"/>
        <v>7.9257142857142862</v>
      </c>
      <c r="U77" s="36">
        <f t="shared" si="9"/>
        <v>126.81142857142858</v>
      </c>
    </row>
    <row r="78" spans="1:21" ht="13" x14ac:dyDescent="0.15">
      <c r="A78" s="15">
        <v>44111</v>
      </c>
      <c r="B78" s="1">
        <v>269</v>
      </c>
      <c r="D78" s="30">
        <v>0</v>
      </c>
      <c r="E78" s="1">
        <v>37</v>
      </c>
      <c r="F78" s="16">
        <f t="shared" si="5"/>
        <v>1</v>
      </c>
      <c r="G78" s="16">
        <f t="shared" si="7"/>
        <v>0.5714285714285714</v>
      </c>
      <c r="H78" s="16">
        <f t="shared" si="3"/>
        <v>9.8048828316501613</v>
      </c>
      <c r="N78" s="1"/>
      <c r="O78" s="1">
        <v>80617</v>
      </c>
      <c r="P78" s="16">
        <f t="shared" si="6"/>
        <v>2791</v>
      </c>
      <c r="Q78" s="16">
        <f t="shared" si="8"/>
        <v>2127.8571428571427</v>
      </c>
      <c r="S78" s="1">
        <v>8.84</v>
      </c>
      <c r="T78" s="16">
        <f t="shared" si="0"/>
        <v>8.1414285714285732</v>
      </c>
      <c r="U78" s="36">
        <f t="shared" si="9"/>
        <v>130.26285714285717</v>
      </c>
    </row>
    <row r="79" spans="1:21" ht="13" x14ac:dyDescent="0.15">
      <c r="A79" s="15">
        <v>44112</v>
      </c>
      <c r="B79" s="1">
        <v>270</v>
      </c>
      <c r="D79" s="30">
        <v>0</v>
      </c>
      <c r="E79" s="1">
        <v>37</v>
      </c>
      <c r="F79" s="16">
        <f t="shared" si="5"/>
        <v>0</v>
      </c>
      <c r="G79" s="16">
        <f t="shared" si="7"/>
        <v>0.5714285714285714</v>
      </c>
      <c r="H79" s="16">
        <f t="shared" si="3"/>
        <v>9.8048828316501613</v>
      </c>
      <c r="N79" s="1">
        <f t="shared" ref="N79:N314" si="10">SUM(P73:P79)</f>
        <v>14962</v>
      </c>
      <c r="O79" s="1">
        <v>83123</v>
      </c>
      <c r="P79" s="16">
        <f t="shared" si="6"/>
        <v>2506</v>
      </c>
      <c r="Q79" s="16">
        <f t="shared" si="8"/>
        <v>2137.4285714285716</v>
      </c>
      <c r="S79" s="1">
        <v>6.58</v>
      </c>
      <c r="T79" s="16">
        <f t="shared" si="0"/>
        <v>7.6928571428571422</v>
      </c>
      <c r="U79" s="36">
        <f t="shared" si="9"/>
        <v>123.08571428571427</v>
      </c>
    </row>
    <row r="80" spans="1:21" ht="13" x14ac:dyDescent="0.15">
      <c r="A80" s="15">
        <v>44113</v>
      </c>
      <c r="B80" s="1">
        <v>271</v>
      </c>
      <c r="D80" s="30">
        <v>0</v>
      </c>
      <c r="E80" s="1">
        <v>37</v>
      </c>
      <c r="F80" s="16">
        <f t="shared" si="5"/>
        <v>0</v>
      </c>
      <c r="G80" s="16">
        <f t="shared" si="7"/>
        <v>0.42857142857142855</v>
      </c>
      <c r="H80" s="16">
        <f t="shared" si="3"/>
        <v>7.353662123737621</v>
      </c>
      <c r="N80" s="1">
        <f t="shared" si="10"/>
        <v>15039</v>
      </c>
      <c r="O80" s="1">
        <v>85005</v>
      </c>
      <c r="P80" s="16">
        <f t="shared" si="6"/>
        <v>1882</v>
      </c>
      <c r="Q80" s="16">
        <f t="shared" si="8"/>
        <v>2148.4285714285716</v>
      </c>
      <c r="S80" s="1">
        <v>5.9</v>
      </c>
      <c r="T80" s="16">
        <f t="shared" si="0"/>
        <v>6.9057142857142848</v>
      </c>
      <c r="U80" s="36">
        <f t="shared" si="9"/>
        <v>110.49142857142856</v>
      </c>
    </row>
    <row r="81" spans="1:21" ht="13" x14ac:dyDescent="0.15">
      <c r="A81" s="15">
        <v>44114</v>
      </c>
      <c r="B81" s="1">
        <v>272</v>
      </c>
      <c r="D81" s="30">
        <v>0</v>
      </c>
      <c r="E81" s="1">
        <v>37</v>
      </c>
      <c r="F81" s="16">
        <f t="shared" si="5"/>
        <v>0</v>
      </c>
      <c r="G81" s="16">
        <f t="shared" si="7"/>
        <v>0.2857142857142857</v>
      </c>
      <c r="H81" s="16">
        <f t="shared" si="3"/>
        <v>4.9024414158250806</v>
      </c>
      <c r="N81" s="1">
        <f t="shared" si="10"/>
        <v>12127</v>
      </c>
      <c r="O81" s="1">
        <v>85005</v>
      </c>
      <c r="P81" s="16">
        <f t="shared" si="6"/>
        <v>0</v>
      </c>
      <c r="Q81" s="16">
        <f t="shared" si="8"/>
        <v>1732.4285714285713</v>
      </c>
      <c r="S81" s="1">
        <v>7.59</v>
      </c>
      <c r="T81" s="16">
        <f t="shared" si="0"/>
        <v>6.7357142857142867</v>
      </c>
      <c r="U81" s="36">
        <f t="shared" si="9"/>
        <v>107.77142857142859</v>
      </c>
    </row>
    <row r="82" spans="1:21" ht="13" x14ac:dyDescent="0.15">
      <c r="A82" s="15">
        <v>44115</v>
      </c>
      <c r="B82" s="1">
        <v>273</v>
      </c>
      <c r="D82" s="30">
        <v>0</v>
      </c>
      <c r="E82" s="1">
        <v>38</v>
      </c>
      <c r="F82" s="16">
        <f t="shared" si="5"/>
        <v>1</v>
      </c>
      <c r="G82" s="16">
        <f t="shared" si="7"/>
        <v>0.2857142857142857</v>
      </c>
      <c r="H82" s="16">
        <f t="shared" si="3"/>
        <v>4.9024414158250806</v>
      </c>
      <c r="N82" s="1">
        <f t="shared" si="10"/>
        <v>15008</v>
      </c>
      <c r="O82" s="1">
        <v>90185</v>
      </c>
      <c r="P82" s="16">
        <f t="shared" si="6"/>
        <v>5180</v>
      </c>
      <c r="Q82" s="16">
        <f t="shared" si="8"/>
        <v>2144</v>
      </c>
      <c r="S82" s="1">
        <v>8.65</v>
      </c>
      <c r="T82" s="16">
        <f t="shared" si="0"/>
        <v>6.7</v>
      </c>
      <c r="U82" s="36">
        <f t="shared" si="9"/>
        <v>107.2</v>
      </c>
    </row>
    <row r="83" spans="1:21" ht="13" x14ac:dyDescent="0.15">
      <c r="A83" s="15">
        <v>44116</v>
      </c>
      <c r="B83" s="1">
        <v>274</v>
      </c>
      <c r="D83" s="30">
        <v>0</v>
      </c>
      <c r="E83" s="1">
        <v>38</v>
      </c>
      <c r="F83" s="16">
        <f t="shared" si="5"/>
        <v>0</v>
      </c>
      <c r="G83" s="16">
        <f t="shared" si="7"/>
        <v>0.2857142857142857</v>
      </c>
      <c r="H83" s="16">
        <f t="shared" si="3"/>
        <v>4.9024414158250806</v>
      </c>
      <c r="N83" s="1">
        <f t="shared" si="10"/>
        <v>14935</v>
      </c>
      <c r="O83" s="1">
        <v>91155</v>
      </c>
      <c r="P83" s="16">
        <f t="shared" si="6"/>
        <v>970</v>
      </c>
      <c r="Q83" s="16">
        <f t="shared" si="8"/>
        <v>2133.5714285714284</v>
      </c>
      <c r="S83" s="1">
        <v>10.66</v>
      </c>
      <c r="T83" s="16">
        <f t="shared" si="0"/>
        <v>7.6414285714285706</v>
      </c>
      <c r="U83" s="36">
        <f t="shared" si="9"/>
        <v>122.26285714285713</v>
      </c>
    </row>
    <row r="84" spans="1:21" ht="13" x14ac:dyDescent="0.15">
      <c r="A84" s="15">
        <v>44117</v>
      </c>
      <c r="B84" s="1">
        <v>275</v>
      </c>
      <c r="D84" s="30">
        <v>0</v>
      </c>
      <c r="E84" s="1">
        <v>38</v>
      </c>
      <c r="F84" s="16">
        <f t="shared" si="5"/>
        <v>0</v>
      </c>
      <c r="G84" s="16">
        <f t="shared" si="7"/>
        <v>0.2857142857142857</v>
      </c>
      <c r="H84" s="16">
        <f t="shared" si="3"/>
        <v>4.9024414158250806</v>
      </c>
      <c r="N84" s="1">
        <f t="shared" si="10"/>
        <v>14947</v>
      </c>
      <c r="O84" s="1">
        <v>92773</v>
      </c>
      <c r="P84" s="16">
        <f t="shared" si="6"/>
        <v>1618</v>
      </c>
      <c r="Q84" s="16">
        <f t="shared" si="8"/>
        <v>2135.2857142857142</v>
      </c>
      <c r="S84" s="1">
        <v>8.34</v>
      </c>
      <c r="T84" s="16">
        <f t="shared" si="0"/>
        <v>8.08</v>
      </c>
      <c r="U84" s="36">
        <f t="shared" si="9"/>
        <v>129.28</v>
      </c>
    </row>
    <row r="85" spans="1:21" ht="13" x14ac:dyDescent="0.15">
      <c r="A85" s="15">
        <v>44118</v>
      </c>
      <c r="B85" s="1">
        <v>276</v>
      </c>
      <c r="D85" s="30">
        <v>0</v>
      </c>
      <c r="E85" s="1">
        <v>38</v>
      </c>
      <c r="F85" s="16">
        <f t="shared" si="5"/>
        <v>0</v>
      </c>
      <c r="G85" s="16">
        <f t="shared" si="7"/>
        <v>0.14285714285714285</v>
      </c>
      <c r="H85" s="16">
        <f t="shared" si="3"/>
        <v>2.4512207079125403</v>
      </c>
      <c r="N85" s="1">
        <f t="shared" si="10"/>
        <v>14395</v>
      </c>
      <c r="O85" s="1">
        <v>95012</v>
      </c>
      <c r="P85" s="16">
        <f t="shared" si="6"/>
        <v>2239</v>
      </c>
      <c r="Q85" s="16">
        <f t="shared" si="8"/>
        <v>2056.4285714285716</v>
      </c>
      <c r="S85" s="1">
        <v>6.39</v>
      </c>
      <c r="T85" s="16">
        <f t="shared" si="0"/>
        <v>7.7299999999999995</v>
      </c>
      <c r="U85" s="36">
        <f t="shared" si="9"/>
        <v>123.67999999999999</v>
      </c>
    </row>
    <row r="86" spans="1:21" ht="13" x14ac:dyDescent="0.15">
      <c r="A86" s="15">
        <v>44119</v>
      </c>
      <c r="B86" s="1">
        <v>277</v>
      </c>
      <c r="D86" s="30">
        <v>0</v>
      </c>
      <c r="E86" s="1">
        <v>39</v>
      </c>
      <c r="F86" s="16">
        <f t="shared" si="5"/>
        <v>1</v>
      </c>
      <c r="G86" s="16">
        <f t="shared" si="7"/>
        <v>0.2857142857142857</v>
      </c>
      <c r="H86" s="16">
        <f t="shared" si="3"/>
        <v>4.9024414158250806</v>
      </c>
      <c r="N86" s="1">
        <f t="shared" si="10"/>
        <v>14526</v>
      </c>
      <c r="O86" s="1">
        <v>97649</v>
      </c>
      <c r="P86" s="16">
        <f t="shared" si="6"/>
        <v>2637</v>
      </c>
      <c r="Q86" s="16">
        <f t="shared" si="8"/>
        <v>2075.1428571428573</v>
      </c>
      <c r="S86" s="1">
        <v>7.96</v>
      </c>
      <c r="T86" s="16">
        <f t="shared" si="0"/>
        <v>7.927142857142857</v>
      </c>
      <c r="U86" s="36">
        <f t="shared" si="9"/>
        <v>126.83428571428571</v>
      </c>
    </row>
    <row r="87" spans="1:21" ht="13" x14ac:dyDescent="0.15">
      <c r="A87" s="15">
        <v>44120</v>
      </c>
      <c r="B87" s="1">
        <v>278</v>
      </c>
      <c r="D87" s="30">
        <v>0</v>
      </c>
      <c r="E87" s="1">
        <v>41</v>
      </c>
      <c r="F87" s="16">
        <f t="shared" si="5"/>
        <v>2</v>
      </c>
      <c r="G87" s="16">
        <f t="shared" si="7"/>
        <v>0.5714285714285714</v>
      </c>
      <c r="H87" s="16">
        <f t="shared" si="3"/>
        <v>9.8048828316501613</v>
      </c>
      <c r="N87" s="1">
        <f t="shared" si="10"/>
        <v>14805</v>
      </c>
      <c r="O87" s="1">
        <v>99810</v>
      </c>
      <c r="P87" s="16">
        <f t="shared" si="6"/>
        <v>2161</v>
      </c>
      <c r="Q87" s="16">
        <f t="shared" si="8"/>
        <v>2115</v>
      </c>
      <c r="S87" s="1">
        <v>8.84</v>
      </c>
      <c r="T87" s="16">
        <f t="shared" si="0"/>
        <v>8.3471428571428579</v>
      </c>
      <c r="U87" s="36">
        <f t="shared" si="9"/>
        <v>133.55428571428573</v>
      </c>
    </row>
    <row r="88" spans="1:21" ht="13" x14ac:dyDescent="0.15">
      <c r="A88" s="15">
        <v>44121</v>
      </c>
      <c r="B88" s="1">
        <v>279</v>
      </c>
      <c r="D88" s="30">
        <v>0</v>
      </c>
      <c r="E88" s="1">
        <v>42</v>
      </c>
      <c r="F88" s="16">
        <f t="shared" si="5"/>
        <v>1</v>
      </c>
      <c r="G88" s="16">
        <f t="shared" si="7"/>
        <v>0.7142857142857143</v>
      </c>
      <c r="H88" s="16">
        <f t="shared" si="3"/>
        <v>12.256103539562703</v>
      </c>
      <c r="N88" s="1">
        <f t="shared" si="10"/>
        <v>17715</v>
      </c>
      <c r="O88" s="1">
        <v>102720</v>
      </c>
      <c r="P88" s="16">
        <f t="shared" si="6"/>
        <v>2910</v>
      </c>
      <c r="Q88" s="16">
        <f t="shared" si="8"/>
        <v>2530.7142857142858</v>
      </c>
      <c r="S88" s="1">
        <v>7.33</v>
      </c>
      <c r="T88" s="16">
        <f t="shared" si="0"/>
        <v>8.31</v>
      </c>
      <c r="U88" s="36">
        <f t="shared" si="9"/>
        <v>132.96</v>
      </c>
    </row>
    <row r="89" spans="1:21" ht="13" x14ac:dyDescent="0.15">
      <c r="A89" s="15">
        <v>44122</v>
      </c>
      <c r="B89" s="1">
        <v>280</v>
      </c>
      <c r="D89" s="30">
        <v>0</v>
      </c>
      <c r="E89" s="1">
        <v>42</v>
      </c>
      <c r="F89" s="16">
        <f t="shared" si="5"/>
        <v>0</v>
      </c>
      <c r="G89" s="16">
        <f t="shared" si="7"/>
        <v>0.5714285714285714</v>
      </c>
      <c r="H89" s="16">
        <f t="shared" si="3"/>
        <v>9.8048828316501613</v>
      </c>
      <c r="N89" s="1">
        <f t="shared" si="10"/>
        <v>13208</v>
      </c>
      <c r="O89" s="1">
        <v>103393</v>
      </c>
      <c r="P89" s="16">
        <f t="shared" si="6"/>
        <v>673</v>
      </c>
      <c r="Q89" s="16">
        <f t="shared" si="8"/>
        <v>1886.8571428571429</v>
      </c>
      <c r="S89" s="1">
        <v>8.84</v>
      </c>
      <c r="T89" s="16">
        <f t="shared" si="0"/>
        <v>8.3371428571428563</v>
      </c>
      <c r="U89" s="36">
        <f t="shared" si="9"/>
        <v>133.3942857142857</v>
      </c>
    </row>
    <row r="90" spans="1:21" ht="13" x14ac:dyDescent="0.15">
      <c r="A90" s="15">
        <v>44123</v>
      </c>
      <c r="B90" s="1">
        <v>281</v>
      </c>
      <c r="D90" s="30">
        <v>0</v>
      </c>
      <c r="E90" s="1">
        <v>42</v>
      </c>
      <c r="F90" s="16">
        <f t="shared" si="5"/>
        <v>0</v>
      </c>
      <c r="G90" s="16">
        <f t="shared" si="7"/>
        <v>0.5714285714285714</v>
      </c>
      <c r="H90" s="16">
        <f t="shared" ref="H90:H153" si="11">G90*100000/5828</f>
        <v>9.8048828316501613</v>
      </c>
      <c r="N90" s="1">
        <f t="shared" si="10"/>
        <v>12238</v>
      </c>
      <c r="O90" s="1">
        <v>103393</v>
      </c>
      <c r="P90" s="16">
        <f t="shared" si="6"/>
        <v>0</v>
      </c>
      <c r="Q90" s="16">
        <f t="shared" si="8"/>
        <v>1748.2857142857142</v>
      </c>
      <c r="S90" s="1">
        <v>12.29</v>
      </c>
      <c r="T90" s="16">
        <f t="shared" si="0"/>
        <v>8.57</v>
      </c>
      <c r="U90" s="36">
        <f t="shared" si="9"/>
        <v>137.12</v>
      </c>
    </row>
    <row r="91" spans="1:21" ht="13" x14ac:dyDescent="0.15">
      <c r="A91" s="15">
        <v>44124</v>
      </c>
      <c r="B91" s="1">
        <v>282</v>
      </c>
      <c r="D91" s="30">
        <v>0</v>
      </c>
      <c r="E91" s="1">
        <v>42</v>
      </c>
      <c r="F91" s="16">
        <f t="shared" si="5"/>
        <v>0</v>
      </c>
      <c r="G91" s="16">
        <f t="shared" si="7"/>
        <v>0.5714285714285714</v>
      </c>
      <c r="H91" s="16">
        <f t="shared" si="11"/>
        <v>9.8048828316501613</v>
      </c>
      <c r="N91" s="1">
        <f t="shared" si="10"/>
        <v>14802</v>
      </c>
      <c r="O91" s="1">
        <v>107575</v>
      </c>
      <c r="P91" s="16">
        <f t="shared" si="6"/>
        <v>4182</v>
      </c>
      <c r="Q91" s="16">
        <f t="shared" si="8"/>
        <v>2114.5714285714284</v>
      </c>
      <c r="S91" s="1">
        <v>11.6</v>
      </c>
      <c r="T91" s="16">
        <f t="shared" si="0"/>
        <v>9.0357142857142865</v>
      </c>
      <c r="U91" s="36">
        <f t="shared" si="9"/>
        <v>144.57142857142858</v>
      </c>
    </row>
    <row r="92" spans="1:21" ht="13" x14ac:dyDescent="0.15">
      <c r="A92" s="15">
        <v>44125</v>
      </c>
      <c r="B92" s="1">
        <v>283</v>
      </c>
      <c r="D92" s="30">
        <v>0</v>
      </c>
      <c r="E92" s="1">
        <v>43</v>
      </c>
      <c r="F92" s="16">
        <f t="shared" si="5"/>
        <v>1</v>
      </c>
      <c r="G92" s="16">
        <f t="shared" si="7"/>
        <v>0.7142857142857143</v>
      </c>
      <c r="H92" s="16">
        <f t="shared" si="11"/>
        <v>12.256103539562703</v>
      </c>
      <c r="N92" s="1">
        <f t="shared" si="10"/>
        <v>15397</v>
      </c>
      <c r="O92" s="1">
        <v>110409</v>
      </c>
      <c r="P92" s="16">
        <f t="shared" si="6"/>
        <v>2834</v>
      </c>
      <c r="Q92" s="16">
        <f t="shared" si="8"/>
        <v>2199.5714285714284</v>
      </c>
      <c r="S92" s="1">
        <v>8.4600000000000009</v>
      </c>
      <c r="T92" s="16">
        <f t="shared" si="0"/>
        <v>9.331428571428571</v>
      </c>
      <c r="U92" s="36">
        <f t="shared" si="9"/>
        <v>149.30285714285714</v>
      </c>
    </row>
    <row r="93" spans="1:21" ht="13" x14ac:dyDescent="0.15">
      <c r="A93" s="15">
        <v>44126</v>
      </c>
      <c r="B93" s="1">
        <v>284</v>
      </c>
      <c r="D93" s="30">
        <v>0</v>
      </c>
      <c r="E93" s="1">
        <v>43</v>
      </c>
      <c r="F93" s="16">
        <f t="shared" si="5"/>
        <v>0</v>
      </c>
      <c r="G93" s="16">
        <f t="shared" si="7"/>
        <v>0.5714285714285714</v>
      </c>
      <c r="H93" s="16">
        <f t="shared" si="11"/>
        <v>9.8048828316501613</v>
      </c>
      <c r="N93" s="1">
        <f t="shared" si="10"/>
        <v>15307</v>
      </c>
      <c r="O93" s="1">
        <v>112956</v>
      </c>
      <c r="P93" s="16">
        <f t="shared" si="6"/>
        <v>2547</v>
      </c>
      <c r="Q93" s="16">
        <f t="shared" si="8"/>
        <v>2186.7142857142858</v>
      </c>
      <c r="S93" s="1">
        <v>9.65</v>
      </c>
      <c r="T93" s="16">
        <f t="shared" si="0"/>
        <v>9.5728571428571438</v>
      </c>
      <c r="U93" s="36">
        <f t="shared" si="9"/>
        <v>153.1657142857143</v>
      </c>
    </row>
    <row r="94" spans="1:21" ht="13" x14ac:dyDescent="0.15">
      <c r="A94" s="15">
        <v>44127</v>
      </c>
      <c r="B94" s="1">
        <v>285</v>
      </c>
      <c r="D94" s="30">
        <v>0</v>
      </c>
      <c r="E94" s="1">
        <v>43</v>
      </c>
      <c r="F94" s="16">
        <f t="shared" si="5"/>
        <v>0</v>
      </c>
      <c r="G94" s="16">
        <f t="shared" si="7"/>
        <v>0.2857142857142857</v>
      </c>
      <c r="H94" s="16">
        <f t="shared" si="11"/>
        <v>4.9024414158250806</v>
      </c>
      <c r="N94" s="1">
        <f t="shared" si="10"/>
        <v>15033</v>
      </c>
      <c r="O94" s="1">
        <v>114843</v>
      </c>
      <c r="P94" s="16">
        <f t="shared" si="6"/>
        <v>1887</v>
      </c>
      <c r="Q94" s="16">
        <f t="shared" si="8"/>
        <v>2147.5714285714284</v>
      </c>
      <c r="S94" s="1">
        <v>10.97</v>
      </c>
      <c r="T94" s="16">
        <f t="shared" si="0"/>
        <v>9.8771428571428572</v>
      </c>
      <c r="U94" s="36">
        <f t="shared" si="9"/>
        <v>158.03428571428572</v>
      </c>
    </row>
    <row r="95" spans="1:21" ht="13" x14ac:dyDescent="0.15">
      <c r="A95" s="15">
        <v>44128</v>
      </c>
      <c r="B95" s="1">
        <v>286</v>
      </c>
      <c r="D95" s="30">
        <v>0</v>
      </c>
      <c r="E95" s="1">
        <v>43</v>
      </c>
      <c r="F95" s="16">
        <f t="shared" si="5"/>
        <v>0</v>
      </c>
      <c r="G95" s="16">
        <f t="shared" si="7"/>
        <v>0.14285714285714285</v>
      </c>
      <c r="H95" s="16">
        <f t="shared" si="11"/>
        <v>2.4512207079125403</v>
      </c>
      <c r="N95" s="1">
        <f t="shared" si="10"/>
        <v>15072</v>
      </c>
      <c r="O95" s="1">
        <v>117792</v>
      </c>
      <c r="P95" s="16">
        <f t="shared" si="6"/>
        <v>2949</v>
      </c>
      <c r="Q95" s="16">
        <f t="shared" si="8"/>
        <v>2153.1428571428573</v>
      </c>
      <c r="S95" s="1">
        <v>12.6</v>
      </c>
      <c r="T95" s="16">
        <f t="shared" si="0"/>
        <v>10.629999999999999</v>
      </c>
      <c r="U95" s="36">
        <f t="shared" si="9"/>
        <v>170.07999999999998</v>
      </c>
    </row>
    <row r="96" spans="1:21" ht="13" x14ac:dyDescent="0.15">
      <c r="A96" s="15">
        <v>44129</v>
      </c>
      <c r="B96" s="1">
        <v>287</v>
      </c>
      <c r="D96" s="30">
        <v>0</v>
      </c>
      <c r="E96" s="1">
        <v>44</v>
      </c>
      <c r="F96" s="16">
        <f t="shared" si="5"/>
        <v>1</v>
      </c>
      <c r="G96" s="16">
        <f t="shared" si="7"/>
        <v>0.2857142857142857</v>
      </c>
      <c r="H96" s="16">
        <f t="shared" si="11"/>
        <v>4.9024414158250806</v>
      </c>
      <c r="N96" s="1">
        <f t="shared" si="10"/>
        <v>16662</v>
      </c>
      <c r="O96" s="1">
        <v>120055</v>
      </c>
      <c r="P96" s="16">
        <f t="shared" si="6"/>
        <v>2263</v>
      </c>
      <c r="Q96" s="16">
        <f t="shared" si="8"/>
        <v>2380.2857142857142</v>
      </c>
      <c r="S96" s="1">
        <v>14.1</v>
      </c>
      <c r="T96" s="16">
        <f t="shared" si="0"/>
        <v>11.38142857142857</v>
      </c>
      <c r="U96" s="36">
        <f t="shared" si="9"/>
        <v>182.10285714285712</v>
      </c>
    </row>
    <row r="97" spans="1:21" ht="13" x14ac:dyDescent="0.15">
      <c r="A97" s="15">
        <v>44130</v>
      </c>
      <c r="B97" s="1">
        <v>288</v>
      </c>
      <c r="D97" s="30">
        <v>0</v>
      </c>
      <c r="E97" s="1">
        <v>44</v>
      </c>
      <c r="F97" s="16">
        <f t="shared" si="5"/>
        <v>0</v>
      </c>
      <c r="G97" s="16">
        <f t="shared" si="7"/>
        <v>0.2857142857142857</v>
      </c>
      <c r="H97" s="16">
        <f t="shared" si="11"/>
        <v>4.9024414158250806</v>
      </c>
      <c r="N97" s="1">
        <f t="shared" si="10"/>
        <v>17709</v>
      </c>
      <c r="O97" s="1">
        <v>121102</v>
      </c>
      <c r="P97" s="16">
        <f t="shared" si="6"/>
        <v>1047</v>
      </c>
      <c r="Q97" s="16">
        <f t="shared" si="8"/>
        <v>2529.8571428571427</v>
      </c>
      <c r="S97" s="1">
        <v>9.0299999999999994</v>
      </c>
      <c r="T97" s="16">
        <f t="shared" si="0"/>
        <v>10.915714285714285</v>
      </c>
      <c r="U97" s="36">
        <f t="shared" si="9"/>
        <v>174.65142857142857</v>
      </c>
    </row>
    <row r="98" spans="1:21" ht="13" x14ac:dyDescent="0.15">
      <c r="A98" s="15">
        <v>44131</v>
      </c>
      <c r="B98" s="1">
        <v>289</v>
      </c>
      <c r="D98" s="30">
        <v>0</v>
      </c>
      <c r="E98" s="21">
        <v>44</v>
      </c>
      <c r="F98" s="21">
        <f t="shared" si="5"/>
        <v>0</v>
      </c>
      <c r="G98" s="21">
        <f t="shared" si="7"/>
        <v>0.2857142857142857</v>
      </c>
      <c r="H98" s="16">
        <f t="shared" si="11"/>
        <v>4.9024414158250806</v>
      </c>
      <c r="N98" s="1">
        <f t="shared" si="10"/>
        <v>15113</v>
      </c>
      <c r="O98" s="1">
        <v>122688</v>
      </c>
      <c r="P98" s="16">
        <f t="shared" si="6"/>
        <v>1586</v>
      </c>
      <c r="Q98" s="16">
        <f t="shared" si="8"/>
        <v>2159</v>
      </c>
      <c r="S98" s="1">
        <v>12.1</v>
      </c>
      <c r="T98" s="16">
        <f t="shared" si="0"/>
        <v>10.987142857142857</v>
      </c>
      <c r="U98" s="36">
        <f t="shared" si="9"/>
        <v>175.79428571428571</v>
      </c>
    </row>
    <row r="99" spans="1:21" ht="13" x14ac:dyDescent="0.15">
      <c r="A99" s="15">
        <v>44132</v>
      </c>
      <c r="B99" s="1">
        <v>290</v>
      </c>
      <c r="D99" s="30">
        <v>0</v>
      </c>
      <c r="E99" s="19">
        <v>48</v>
      </c>
      <c r="F99" s="21">
        <f t="shared" si="5"/>
        <v>4</v>
      </c>
      <c r="G99" s="21">
        <f t="shared" si="7"/>
        <v>0.7142857142857143</v>
      </c>
      <c r="H99" s="16">
        <f t="shared" si="11"/>
        <v>12.256103539562703</v>
      </c>
      <c r="N99" s="1">
        <f t="shared" si="10"/>
        <v>14989</v>
      </c>
      <c r="O99" s="1">
        <v>125398</v>
      </c>
      <c r="P99" s="16">
        <f t="shared" si="6"/>
        <v>2710</v>
      </c>
      <c r="Q99" s="16">
        <f t="shared" si="8"/>
        <v>2141.2857142857142</v>
      </c>
      <c r="S99" s="1">
        <v>13.42</v>
      </c>
      <c r="T99" s="16">
        <f t="shared" si="0"/>
        <v>11.695714285714287</v>
      </c>
      <c r="U99" s="36">
        <f t="shared" si="9"/>
        <v>187.13142857142859</v>
      </c>
    </row>
    <row r="100" spans="1:21" ht="13" x14ac:dyDescent="0.15">
      <c r="A100" s="15">
        <v>44133</v>
      </c>
      <c r="B100" s="1">
        <v>291</v>
      </c>
      <c r="D100" s="30">
        <v>0</v>
      </c>
      <c r="E100" s="1">
        <v>50</v>
      </c>
      <c r="F100" s="21">
        <f t="shared" si="5"/>
        <v>2</v>
      </c>
      <c r="G100" s="21">
        <f t="shared" si="7"/>
        <v>1</v>
      </c>
      <c r="H100" s="16">
        <f t="shared" si="11"/>
        <v>17.158544955387782</v>
      </c>
      <c r="N100" s="1">
        <f t="shared" si="10"/>
        <v>15067</v>
      </c>
      <c r="O100" s="1">
        <v>128023</v>
      </c>
      <c r="P100" s="16">
        <f t="shared" si="6"/>
        <v>2625</v>
      </c>
      <c r="Q100" s="16">
        <f t="shared" si="8"/>
        <v>2152.4285714285716</v>
      </c>
      <c r="S100" s="1">
        <v>12.98</v>
      </c>
      <c r="T100" s="16">
        <f t="shared" si="0"/>
        <v>12.171428571428573</v>
      </c>
      <c r="U100" s="36">
        <f t="shared" si="9"/>
        <v>194.74285714285716</v>
      </c>
    </row>
    <row r="101" spans="1:21" ht="13" x14ac:dyDescent="0.15">
      <c r="A101" s="15">
        <v>44134</v>
      </c>
      <c r="B101" s="1">
        <v>292</v>
      </c>
      <c r="D101" s="30">
        <v>0</v>
      </c>
      <c r="E101" s="1">
        <v>54</v>
      </c>
      <c r="F101" s="21">
        <f t="shared" si="5"/>
        <v>4</v>
      </c>
      <c r="G101" s="21">
        <f t="shared" si="7"/>
        <v>1.5714285714285714</v>
      </c>
      <c r="H101" s="16">
        <f t="shared" si="11"/>
        <v>26.963427787037944</v>
      </c>
      <c r="N101" s="1">
        <f t="shared" si="10"/>
        <v>14989</v>
      </c>
      <c r="O101" s="1">
        <v>129832</v>
      </c>
      <c r="P101" s="16">
        <f t="shared" si="6"/>
        <v>1809</v>
      </c>
      <c r="Q101" s="16">
        <f t="shared" si="8"/>
        <v>2141.2857142857142</v>
      </c>
      <c r="S101" s="1">
        <v>17.55</v>
      </c>
      <c r="T101" s="16">
        <f t="shared" si="0"/>
        <v>13.111428571428572</v>
      </c>
      <c r="U101" s="36">
        <f t="shared" si="9"/>
        <v>209.78285714285715</v>
      </c>
    </row>
    <row r="102" spans="1:21" ht="13" x14ac:dyDescent="0.15">
      <c r="A102" s="15">
        <v>44135</v>
      </c>
      <c r="B102" s="1">
        <v>293</v>
      </c>
      <c r="D102" s="30">
        <v>1</v>
      </c>
      <c r="E102" s="1">
        <v>54</v>
      </c>
      <c r="F102" s="21">
        <f t="shared" si="5"/>
        <v>0</v>
      </c>
      <c r="G102" s="21">
        <f t="shared" si="7"/>
        <v>1.5714285714285714</v>
      </c>
      <c r="H102" s="16">
        <f t="shared" si="11"/>
        <v>26.963427787037944</v>
      </c>
      <c r="N102" s="1">
        <f t="shared" si="10"/>
        <v>14899</v>
      </c>
      <c r="O102" s="1">
        <v>132691</v>
      </c>
      <c r="P102" s="16">
        <f t="shared" si="6"/>
        <v>2859</v>
      </c>
      <c r="Q102" s="16">
        <f t="shared" si="8"/>
        <v>2128.4285714285716</v>
      </c>
      <c r="S102" s="1">
        <v>16.420000000000002</v>
      </c>
      <c r="T102" s="16">
        <f t="shared" si="0"/>
        <v>13.657142857142857</v>
      </c>
      <c r="U102" s="36">
        <f t="shared" si="9"/>
        <v>218.51428571428571</v>
      </c>
    </row>
    <row r="103" spans="1:21" ht="13" x14ac:dyDescent="0.15">
      <c r="A103" s="15">
        <v>44136</v>
      </c>
      <c r="B103" s="1">
        <v>294</v>
      </c>
      <c r="D103" s="30">
        <v>1</v>
      </c>
      <c r="E103" s="1">
        <v>55</v>
      </c>
      <c r="F103" s="21">
        <f t="shared" si="5"/>
        <v>1</v>
      </c>
      <c r="G103" s="21">
        <f t="shared" si="7"/>
        <v>1.5714285714285714</v>
      </c>
      <c r="H103" s="16">
        <f t="shared" si="11"/>
        <v>26.963427787037944</v>
      </c>
      <c r="N103" s="1">
        <f t="shared" si="10"/>
        <v>15013</v>
      </c>
      <c r="O103" s="1">
        <v>135068</v>
      </c>
      <c r="P103" s="16">
        <f t="shared" si="6"/>
        <v>2377</v>
      </c>
      <c r="Q103" s="16">
        <f t="shared" si="8"/>
        <v>2144.7142857142858</v>
      </c>
      <c r="S103" s="1">
        <v>14.04</v>
      </c>
      <c r="T103" s="16">
        <f t="shared" si="0"/>
        <v>13.648571428571428</v>
      </c>
      <c r="U103" s="36">
        <f t="shared" si="9"/>
        <v>218.37714285714284</v>
      </c>
    </row>
    <row r="104" spans="1:21" ht="13" x14ac:dyDescent="0.15">
      <c r="A104" s="15">
        <v>44137</v>
      </c>
      <c r="B104" s="1">
        <v>295</v>
      </c>
      <c r="D104" s="30">
        <v>1</v>
      </c>
      <c r="E104" s="1">
        <v>57</v>
      </c>
      <c r="F104" s="21">
        <f t="shared" si="5"/>
        <v>2</v>
      </c>
      <c r="G104" s="21">
        <f t="shared" si="7"/>
        <v>1.8571428571428572</v>
      </c>
      <c r="H104" s="16">
        <f t="shared" si="11"/>
        <v>31.865869202863024</v>
      </c>
      <c r="N104" s="1">
        <f t="shared" si="10"/>
        <v>14981</v>
      </c>
      <c r="O104" s="1">
        <v>136083</v>
      </c>
      <c r="P104" s="16">
        <f t="shared" si="6"/>
        <v>1015</v>
      </c>
      <c r="Q104" s="16">
        <f t="shared" si="8"/>
        <v>2140.1428571428573</v>
      </c>
      <c r="S104" s="1">
        <v>7.9</v>
      </c>
      <c r="T104" s="16">
        <f t="shared" si="0"/>
        <v>13.487142857142857</v>
      </c>
      <c r="U104" s="36">
        <f t="shared" si="9"/>
        <v>215.79428571428571</v>
      </c>
    </row>
    <row r="105" spans="1:21" ht="13" x14ac:dyDescent="0.15">
      <c r="A105" s="15">
        <v>44138</v>
      </c>
      <c r="B105" s="1">
        <v>296</v>
      </c>
      <c r="D105" s="30">
        <v>0</v>
      </c>
      <c r="E105" s="1">
        <v>58</v>
      </c>
      <c r="F105" s="21">
        <f t="shared" si="5"/>
        <v>1</v>
      </c>
      <c r="G105" s="21">
        <f t="shared" si="7"/>
        <v>2</v>
      </c>
      <c r="H105" s="16">
        <f t="shared" si="11"/>
        <v>34.317089910775564</v>
      </c>
      <c r="N105" s="1">
        <f t="shared" si="10"/>
        <v>15030</v>
      </c>
      <c r="O105" s="1">
        <v>137718</v>
      </c>
      <c r="P105" s="16">
        <f t="shared" si="6"/>
        <v>1635</v>
      </c>
      <c r="Q105" s="16">
        <f t="shared" si="8"/>
        <v>2147.1428571428573</v>
      </c>
      <c r="S105" s="1">
        <v>13.29</v>
      </c>
      <c r="T105" s="16">
        <f t="shared" si="0"/>
        <v>13.657142857142857</v>
      </c>
      <c r="U105" s="36">
        <f t="shared" si="9"/>
        <v>218.51428571428571</v>
      </c>
    </row>
    <row r="106" spans="1:21" ht="13" x14ac:dyDescent="0.15">
      <c r="A106" s="15">
        <v>44139</v>
      </c>
      <c r="B106" s="1">
        <v>297</v>
      </c>
      <c r="D106" s="30">
        <v>0</v>
      </c>
      <c r="E106" s="1">
        <v>60</v>
      </c>
      <c r="F106" s="21">
        <f t="shared" si="5"/>
        <v>2</v>
      </c>
      <c r="G106" s="21">
        <f t="shared" si="7"/>
        <v>1.7142857142857142</v>
      </c>
      <c r="H106" s="16">
        <f t="shared" si="11"/>
        <v>29.414648494950484</v>
      </c>
      <c r="N106" s="1">
        <f t="shared" si="10"/>
        <v>15253</v>
      </c>
      <c r="O106" s="1">
        <v>140651</v>
      </c>
      <c r="P106" s="16">
        <f t="shared" si="6"/>
        <v>2933</v>
      </c>
      <c r="Q106" s="16">
        <f t="shared" si="8"/>
        <v>2179</v>
      </c>
      <c r="S106" s="1">
        <v>20.88</v>
      </c>
      <c r="T106" s="16">
        <f t="shared" si="0"/>
        <v>14.722857142857142</v>
      </c>
      <c r="U106" s="36">
        <f t="shared" si="9"/>
        <v>235.56571428571428</v>
      </c>
    </row>
    <row r="107" spans="1:21" ht="13" x14ac:dyDescent="0.15">
      <c r="A107" s="15">
        <v>44140</v>
      </c>
      <c r="B107" s="1">
        <v>298</v>
      </c>
      <c r="D107" s="30">
        <v>0</v>
      </c>
      <c r="E107" s="1">
        <v>60</v>
      </c>
      <c r="F107" s="21">
        <f t="shared" si="5"/>
        <v>0</v>
      </c>
      <c r="G107" s="21">
        <f t="shared" si="7"/>
        <v>1.4285714285714286</v>
      </c>
      <c r="H107" s="16">
        <f t="shared" si="11"/>
        <v>24.512207079125407</v>
      </c>
      <c r="N107" s="1">
        <f t="shared" si="10"/>
        <v>15171</v>
      </c>
      <c r="O107" s="1">
        <v>143194</v>
      </c>
      <c r="P107" s="16">
        <f t="shared" si="6"/>
        <v>2543</v>
      </c>
      <c r="Q107" s="16">
        <f t="shared" si="8"/>
        <v>2167.2857142857142</v>
      </c>
      <c r="S107" s="1">
        <v>20.190000000000001</v>
      </c>
      <c r="T107" s="16">
        <f t="shared" si="0"/>
        <v>15.75285714285714</v>
      </c>
      <c r="U107" s="36">
        <f t="shared" si="9"/>
        <v>252.04571428571424</v>
      </c>
    </row>
    <row r="108" spans="1:21" ht="13" x14ac:dyDescent="0.15">
      <c r="A108" s="15">
        <v>44141</v>
      </c>
      <c r="B108" s="1">
        <v>299</v>
      </c>
      <c r="D108" s="30">
        <v>0</v>
      </c>
      <c r="E108" s="1">
        <v>62</v>
      </c>
      <c r="F108" s="21">
        <f t="shared" si="5"/>
        <v>2</v>
      </c>
      <c r="G108" s="21">
        <f t="shared" si="7"/>
        <v>1.1428571428571428</v>
      </c>
      <c r="H108" s="16">
        <f t="shared" si="11"/>
        <v>19.609765663300323</v>
      </c>
      <c r="N108" s="1">
        <f t="shared" si="10"/>
        <v>15276</v>
      </c>
      <c r="O108" s="1">
        <v>145108</v>
      </c>
      <c r="P108" s="16">
        <f t="shared" si="6"/>
        <v>1914</v>
      </c>
      <c r="Q108" s="16">
        <f t="shared" si="8"/>
        <v>2182.2857142857142</v>
      </c>
      <c r="S108" s="1">
        <v>23.07</v>
      </c>
      <c r="T108" s="16">
        <f t="shared" si="0"/>
        <v>16.541428571428572</v>
      </c>
      <c r="U108" s="36">
        <f t="shared" si="9"/>
        <v>264.66285714285715</v>
      </c>
    </row>
    <row r="109" spans="1:21" ht="13" x14ac:dyDescent="0.15">
      <c r="A109" s="15">
        <v>44142</v>
      </c>
      <c r="B109" s="1">
        <v>300</v>
      </c>
      <c r="D109" s="30">
        <v>0</v>
      </c>
      <c r="E109" s="1">
        <v>62</v>
      </c>
      <c r="F109" s="21">
        <f t="shared" si="5"/>
        <v>0</v>
      </c>
      <c r="G109" s="21">
        <f t="shared" si="7"/>
        <v>1.1428571428571428</v>
      </c>
      <c r="H109" s="16">
        <f t="shared" si="11"/>
        <v>19.609765663300323</v>
      </c>
      <c r="N109" s="1">
        <f t="shared" si="10"/>
        <v>15524</v>
      </c>
      <c r="O109" s="1">
        <v>148215</v>
      </c>
      <c r="P109" s="16">
        <f t="shared" si="6"/>
        <v>3107</v>
      </c>
      <c r="Q109" s="16">
        <f t="shared" si="8"/>
        <v>2217.7142857142858</v>
      </c>
      <c r="S109" s="1">
        <v>27.83</v>
      </c>
      <c r="T109" s="16">
        <f t="shared" si="0"/>
        <v>18.171428571428571</v>
      </c>
      <c r="U109" s="36">
        <f t="shared" si="9"/>
        <v>290.74285714285713</v>
      </c>
    </row>
    <row r="110" spans="1:21" ht="13" x14ac:dyDescent="0.15">
      <c r="A110" s="15">
        <v>44143</v>
      </c>
      <c r="B110" s="1">
        <v>301</v>
      </c>
      <c r="D110" s="30">
        <v>0</v>
      </c>
      <c r="E110" s="1">
        <v>64</v>
      </c>
      <c r="F110" s="21">
        <f t="shared" si="5"/>
        <v>2</v>
      </c>
      <c r="G110" s="21">
        <f t="shared" si="7"/>
        <v>1.2857142857142858</v>
      </c>
      <c r="H110" s="16">
        <f t="shared" si="11"/>
        <v>22.060986371212866</v>
      </c>
      <c r="N110" s="1">
        <f t="shared" si="10"/>
        <v>15606</v>
      </c>
      <c r="O110" s="1">
        <v>150674</v>
      </c>
      <c r="P110" s="16">
        <f t="shared" si="6"/>
        <v>2459</v>
      </c>
      <c r="Q110" s="16">
        <f t="shared" si="8"/>
        <v>2229.4285714285716</v>
      </c>
      <c r="S110" s="1">
        <v>24.64</v>
      </c>
      <c r="T110" s="16">
        <f t="shared" si="0"/>
        <v>19.685714285714283</v>
      </c>
      <c r="U110" s="36">
        <f t="shared" si="9"/>
        <v>314.97142857142853</v>
      </c>
    </row>
    <row r="111" spans="1:21" ht="13" x14ac:dyDescent="0.15">
      <c r="A111" s="15">
        <v>44144</v>
      </c>
      <c r="B111" s="1">
        <v>302</v>
      </c>
      <c r="D111" s="30">
        <v>0</v>
      </c>
      <c r="E111" s="1">
        <v>64</v>
      </c>
      <c r="F111" s="21">
        <f t="shared" si="5"/>
        <v>0</v>
      </c>
      <c r="G111" s="21">
        <f t="shared" si="7"/>
        <v>1</v>
      </c>
      <c r="H111" s="16">
        <f t="shared" si="11"/>
        <v>17.158544955387782</v>
      </c>
      <c r="N111" s="1">
        <f t="shared" si="10"/>
        <v>15487</v>
      </c>
      <c r="O111" s="1">
        <v>151570</v>
      </c>
      <c r="P111" s="16">
        <f t="shared" si="6"/>
        <v>896</v>
      </c>
      <c r="Q111" s="16">
        <f t="shared" si="8"/>
        <v>2212.4285714285716</v>
      </c>
      <c r="S111" s="1">
        <v>12.41</v>
      </c>
      <c r="T111" s="16">
        <f t="shared" si="0"/>
        <v>20.330000000000002</v>
      </c>
      <c r="U111" s="36">
        <f t="shared" si="9"/>
        <v>325.28000000000003</v>
      </c>
    </row>
    <row r="112" spans="1:21" ht="13" x14ac:dyDescent="0.15">
      <c r="A112" s="15">
        <v>44145</v>
      </c>
      <c r="B112" s="1">
        <v>303</v>
      </c>
      <c r="D112" s="30">
        <v>0</v>
      </c>
      <c r="E112" s="1">
        <v>64</v>
      </c>
      <c r="F112" s="21">
        <f t="shared" si="5"/>
        <v>0</v>
      </c>
      <c r="G112" s="21">
        <f t="shared" si="7"/>
        <v>0.8571428571428571</v>
      </c>
      <c r="H112" s="16">
        <f t="shared" si="11"/>
        <v>14.707324247475242</v>
      </c>
      <c r="N112" s="1">
        <f t="shared" si="10"/>
        <v>15422</v>
      </c>
      <c r="O112" s="1">
        <v>153140</v>
      </c>
      <c r="P112" s="16">
        <f t="shared" si="6"/>
        <v>1570</v>
      </c>
      <c r="Q112" s="16">
        <f t="shared" si="8"/>
        <v>2203.1428571428573</v>
      </c>
      <c r="S112" s="1">
        <v>21.25</v>
      </c>
      <c r="T112" s="16">
        <f t="shared" si="0"/>
        <v>21.467142857142857</v>
      </c>
      <c r="U112" s="36">
        <f t="shared" si="9"/>
        <v>343.47428571428571</v>
      </c>
    </row>
    <row r="113" spans="1:21" ht="13" x14ac:dyDescent="0.15">
      <c r="A113" s="15">
        <v>44146</v>
      </c>
      <c r="B113" s="1">
        <v>304</v>
      </c>
      <c r="D113" s="30">
        <v>0</v>
      </c>
      <c r="E113" s="1">
        <v>64</v>
      </c>
      <c r="F113" s="21">
        <f t="shared" si="5"/>
        <v>0</v>
      </c>
      <c r="G113" s="21">
        <f t="shared" si="7"/>
        <v>0.5714285714285714</v>
      </c>
      <c r="H113" s="16">
        <f t="shared" si="11"/>
        <v>9.8048828316501613</v>
      </c>
      <c r="N113" s="1">
        <f t="shared" si="10"/>
        <v>12489</v>
      </c>
      <c r="O113" s="1">
        <v>153140</v>
      </c>
      <c r="P113" s="16">
        <f t="shared" si="6"/>
        <v>0</v>
      </c>
      <c r="Q113" s="16">
        <f t="shared" si="8"/>
        <v>1784.1428571428571</v>
      </c>
      <c r="S113" s="1">
        <v>31.78</v>
      </c>
      <c r="T113" s="16">
        <f t="shared" si="0"/>
        <v>23.024285714285714</v>
      </c>
      <c r="U113" s="36">
        <f t="shared" si="9"/>
        <v>368.38857142857142</v>
      </c>
    </row>
    <row r="114" spans="1:21" ht="13" x14ac:dyDescent="0.15">
      <c r="A114" s="15">
        <v>44147</v>
      </c>
      <c r="B114" s="1">
        <v>305</v>
      </c>
      <c r="D114" s="30">
        <v>0</v>
      </c>
      <c r="E114" s="1">
        <v>71</v>
      </c>
      <c r="F114" s="21">
        <f t="shared" si="5"/>
        <v>7</v>
      </c>
      <c r="G114" s="21">
        <f t="shared" si="7"/>
        <v>1.5714285714285714</v>
      </c>
      <c r="H114" s="16">
        <f t="shared" si="11"/>
        <v>26.963427787037944</v>
      </c>
      <c r="N114" s="1">
        <f t="shared" si="10"/>
        <v>15422</v>
      </c>
      <c r="O114" s="1">
        <v>158616</v>
      </c>
      <c r="P114" s="16">
        <f t="shared" si="6"/>
        <v>5476</v>
      </c>
      <c r="Q114" s="16">
        <f t="shared" si="8"/>
        <v>2203.1428571428573</v>
      </c>
      <c r="S114" s="1">
        <v>33.1</v>
      </c>
      <c r="T114" s="16">
        <f t="shared" si="0"/>
        <v>24.868571428571425</v>
      </c>
      <c r="U114" s="36">
        <f t="shared" si="9"/>
        <v>397.8971428571428</v>
      </c>
    </row>
    <row r="115" spans="1:21" ht="13" x14ac:dyDescent="0.15">
      <c r="A115" s="15">
        <v>44148</v>
      </c>
      <c r="B115" s="1">
        <v>306</v>
      </c>
      <c r="D115" s="30">
        <v>0</v>
      </c>
      <c r="E115" s="1">
        <v>71</v>
      </c>
      <c r="F115" s="21">
        <f t="shared" si="5"/>
        <v>0</v>
      </c>
      <c r="G115" s="21">
        <f t="shared" si="7"/>
        <v>1.2857142857142858</v>
      </c>
      <c r="H115" s="16">
        <f t="shared" si="11"/>
        <v>22.060986371212866</v>
      </c>
      <c r="N115" s="1">
        <f t="shared" si="10"/>
        <v>15068</v>
      </c>
      <c r="O115" s="1">
        <v>160176</v>
      </c>
      <c r="P115" s="16">
        <f t="shared" si="6"/>
        <v>1560</v>
      </c>
      <c r="Q115" s="16">
        <f t="shared" si="8"/>
        <v>2152.5714285714284</v>
      </c>
      <c r="S115" s="1">
        <v>35.229999999999997</v>
      </c>
      <c r="T115" s="16">
        <f t="shared" si="0"/>
        <v>26.605714285714281</v>
      </c>
      <c r="U115" s="36">
        <f t="shared" si="9"/>
        <v>425.6914285714285</v>
      </c>
    </row>
    <row r="116" spans="1:21" ht="13" x14ac:dyDescent="0.15">
      <c r="A116" s="15">
        <v>44149</v>
      </c>
      <c r="B116" s="1">
        <v>307</v>
      </c>
      <c r="D116" s="30">
        <v>0</v>
      </c>
      <c r="E116" s="1">
        <v>74</v>
      </c>
      <c r="F116" s="21">
        <f t="shared" si="5"/>
        <v>3</v>
      </c>
      <c r="G116" s="21">
        <f t="shared" si="7"/>
        <v>1.7142857142857142</v>
      </c>
      <c r="H116" s="16">
        <f t="shared" si="11"/>
        <v>29.414648494950484</v>
      </c>
      <c r="N116" s="1">
        <f t="shared" si="10"/>
        <v>15112</v>
      </c>
      <c r="O116" s="1">
        <v>163327</v>
      </c>
      <c r="P116" s="16">
        <f t="shared" si="6"/>
        <v>3151</v>
      </c>
      <c r="Q116" s="16">
        <f t="shared" si="8"/>
        <v>2158.8571428571427</v>
      </c>
      <c r="S116" s="1">
        <v>33.79</v>
      </c>
      <c r="T116" s="16">
        <f t="shared" si="0"/>
        <v>27.457142857142856</v>
      </c>
      <c r="U116" s="36">
        <f t="shared" si="9"/>
        <v>439.31428571428569</v>
      </c>
    </row>
    <row r="117" spans="1:21" ht="13" x14ac:dyDescent="0.15">
      <c r="A117" s="15">
        <v>44150</v>
      </c>
      <c r="B117" s="1">
        <v>308</v>
      </c>
      <c r="D117" s="30">
        <v>0</v>
      </c>
      <c r="E117" s="1">
        <v>80</v>
      </c>
      <c r="F117" s="21">
        <f t="shared" si="5"/>
        <v>6</v>
      </c>
      <c r="G117" s="21">
        <f t="shared" si="7"/>
        <v>2.2857142857142856</v>
      </c>
      <c r="H117" s="16">
        <f t="shared" si="11"/>
        <v>39.219531326600645</v>
      </c>
      <c r="N117" s="1">
        <f t="shared" si="10"/>
        <v>14999</v>
      </c>
      <c r="O117" s="1">
        <v>165673</v>
      </c>
      <c r="P117" s="16">
        <f t="shared" si="6"/>
        <v>2346</v>
      </c>
      <c r="Q117" s="16">
        <f t="shared" si="8"/>
        <v>2142.7142857142858</v>
      </c>
      <c r="S117" s="1">
        <v>37.24</v>
      </c>
      <c r="T117" s="16">
        <f t="shared" si="0"/>
        <v>29.257142857142856</v>
      </c>
      <c r="U117" s="36">
        <f t="shared" si="9"/>
        <v>468.1142857142857</v>
      </c>
    </row>
    <row r="118" spans="1:21" ht="13" x14ac:dyDescent="0.15">
      <c r="A118" s="15">
        <v>44151</v>
      </c>
      <c r="B118" s="1">
        <v>309</v>
      </c>
      <c r="D118" s="30">
        <v>0</v>
      </c>
      <c r="E118" s="1">
        <v>85</v>
      </c>
      <c r="F118" s="21">
        <f t="shared" si="5"/>
        <v>5</v>
      </c>
      <c r="G118" s="21">
        <f t="shared" si="7"/>
        <v>3</v>
      </c>
      <c r="H118" s="16">
        <f t="shared" si="11"/>
        <v>51.475634866163347</v>
      </c>
      <c r="N118" s="1">
        <f t="shared" si="10"/>
        <v>15204</v>
      </c>
      <c r="O118" s="1">
        <v>166774</v>
      </c>
      <c r="P118" s="16">
        <f t="shared" si="6"/>
        <v>1101</v>
      </c>
      <c r="Q118" s="16">
        <f t="shared" si="8"/>
        <v>2172</v>
      </c>
      <c r="S118" s="1">
        <v>24.89</v>
      </c>
      <c r="T118" s="16">
        <f t="shared" si="0"/>
        <v>31.039999999999996</v>
      </c>
      <c r="U118" s="36">
        <f t="shared" si="9"/>
        <v>496.63999999999993</v>
      </c>
    </row>
    <row r="119" spans="1:21" ht="13" x14ac:dyDescent="0.15">
      <c r="A119" s="15">
        <v>44152</v>
      </c>
      <c r="B119" s="1">
        <v>310</v>
      </c>
      <c r="D119" s="30">
        <v>0</v>
      </c>
      <c r="E119" s="1">
        <v>98</v>
      </c>
      <c r="F119" s="21">
        <f t="shared" si="5"/>
        <v>13</v>
      </c>
      <c r="G119" s="21">
        <f t="shared" si="7"/>
        <v>4.8571428571428568</v>
      </c>
      <c r="H119" s="16">
        <f t="shared" si="11"/>
        <v>83.341504069026371</v>
      </c>
      <c r="N119" s="1">
        <f t="shared" si="10"/>
        <v>15465</v>
      </c>
      <c r="O119" s="1">
        <v>168605</v>
      </c>
      <c r="P119" s="16">
        <f t="shared" si="6"/>
        <v>1831</v>
      </c>
      <c r="Q119" s="16">
        <f t="shared" si="8"/>
        <v>2209.2857142857142</v>
      </c>
      <c r="S119" s="1">
        <v>29.71</v>
      </c>
      <c r="T119" s="16">
        <f t="shared" si="0"/>
        <v>32.248571428571424</v>
      </c>
      <c r="U119" s="36">
        <f t="shared" si="9"/>
        <v>515.97714285714278</v>
      </c>
    </row>
    <row r="120" spans="1:21" ht="13" x14ac:dyDescent="0.15">
      <c r="A120" s="15">
        <v>44153</v>
      </c>
      <c r="B120" s="1">
        <v>311</v>
      </c>
      <c r="D120" s="30">
        <v>0</v>
      </c>
      <c r="E120" s="1">
        <v>120</v>
      </c>
      <c r="F120" s="21">
        <f t="shared" si="5"/>
        <v>22</v>
      </c>
      <c r="G120" s="21">
        <f t="shared" si="7"/>
        <v>8</v>
      </c>
      <c r="H120" s="16">
        <f t="shared" si="11"/>
        <v>137.26835964310226</v>
      </c>
      <c r="N120" s="1">
        <f t="shared" si="10"/>
        <v>18641</v>
      </c>
      <c r="O120" s="1">
        <v>171781</v>
      </c>
      <c r="P120" s="16">
        <f t="shared" si="6"/>
        <v>3176</v>
      </c>
      <c r="Q120" s="16">
        <f t="shared" si="8"/>
        <v>2663</v>
      </c>
      <c r="S120" s="1">
        <v>34.42</v>
      </c>
      <c r="T120" s="16">
        <f t="shared" si="0"/>
        <v>32.625714285714288</v>
      </c>
      <c r="U120" s="36">
        <f t="shared" si="9"/>
        <v>522.01142857142861</v>
      </c>
    </row>
    <row r="121" spans="1:21" ht="13" x14ac:dyDescent="0.15">
      <c r="A121" s="15">
        <v>44154</v>
      </c>
      <c r="B121" s="1">
        <v>312</v>
      </c>
      <c r="D121" s="30">
        <v>0</v>
      </c>
      <c r="E121" s="1">
        <v>128</v>
      </c>
      <c r="F121" s="21">
        <f t="shared" si="5"/>
        <v>8</v>
      </c>
      <c r="G121" s="21">
        <f t="shared" si="7"/>
        <v>8.1428571428571423</v>
      </c>
      <c r="H121" s="16">
        <f t="shared" si="11"/>
        <v>139.7195803510148</v>
      </c>
      <c r="N121" s="1">
        <f t="shared" si="10"/>
        <v>17738</v>
      </c>
      <c r="O121" s="1">
        <v>176354</v>
      </c>
      <c r="P121" s="16">
        <f t="shared" si="6"/>
        <v>4573</v>
      </c>
      <c r="Q121" s="16">
        <f t="shared" si="8"/>
        <v>2534</v>
      </c>
      <c r="S121" s="1">
        <v>35.36</v>
      </c>
      <c r="T121" s="16">
        <f t="shared" si="0"/>
        <v>32.948571428571427</v>
      </c>
      <c r="U121" s="36">
        <f t="shared" si="9"/>
        <v>527.17714285714283</v>
      </c>
    </row>
    <row r="122" spans="1:21" ht="13" x14ac:dyDescent="0.15">
      <c r="A122" s="15">
        <v>44155</v>
      </c>
      <c r="B122" s="1">
        <v>313</v>
      </c>
      <c r="D122" s="30">
        <v>0</v>
      </c>
      <c r="E122" s="1">
        <v>133</v>
      </c>
      <c r="F122" s="21">
        <f t="shared" si="5"/>
        <v>5</v>
      </c>
      <c r="G122" s="21">
        <f t="shared" si="7"/>
        <v>8.8571428571428577</v>
      </c>
      <c r="H122" s="16">
        <f t="shared" si="11"/>
        <v>151.97568389057753</v>
      </c>
      <c r="N122" s="1">
        <f t="shared" si="10"/>
        <v>17787</v>
      </c>
      <c r="O122" s="1">
        <v>177963</v>
      </c>
      <c r="P122" s="16">
        <f t="shared" si="6"/>
        <v>1609</v>
      </c>
      <c r="Q122" s="16">
        <f t="shared" si="8"/>
        <v>2541</v>
      </c>
      <c r="S122" s="1">
        <v>28.21</v>
      </c>
      <c r="T122" s="16">
        <f t="shared" si="0"/>
        <v>31.945714285714292</v>
      </c>
      <c r="U122" s="36">
        <f t="shared" si="9"/>
        <v>511.13142857142867</v>
      </c>
    </row>
    <row r="123" spans="1:21" ht="13" x14ac:dyDescent="0.15">
      <c r="A123" s="15">
        <v>44156</v>
      </c>
      <c r="B123" s="1">
        <v>314</v>
      </c>
      <c r="D123" s="30">
        <v>0</v>
      </c>
      <c r="E123" s="1">
        <v>142</v>
      </c>
      <c r="F123" s="21">
        <f t="shared" si="5"/>
        <v>9</v>
      </c>
      <c r="G123" s="21">
        <f t="shared" si="7"/>
        <v>9.7142857142857135</v>
      </c>
      <c r="H123" s="16">
        <f t="shared" si="11"/>
        <v>166.68300813805274</v>
      </c>
      <c r="N123" s="1">
        <f t="shared" si="10"/>
        <v>20148</v>
      </c>
      <c r="O123" s="1">
        <v>183475</v>
      </c>
      <c r="P123" s="16">
        <f t="shared" si="6"/>
        <v>5512</v>
      </c>
      <c r="Q123" s="16">
        <f t="shared" si="8"/>
        <v>2878.2857142857142</v>
      </c>
      <c r="S123" s="1">
        <v>44.13</v>
      </c>
      <c r="T123" s="16">
        <f t="shared" si="0"/>
        <v>33.422857142857147</v>
      </c>
      <c r="U123" s="36">
        <f t="shared" si="9"/>
        <v>534.76571428571435</v>
      </c>
    </row>
    <row r="124" spans="1:21" ht="13" x14ac:dyDescent="0.15">
      <c r="A124" s="15">
        <v>44157</v>
      </c>
      <c r="B124" s="1">
        <v>315</v>
      </c>
      <c r="D124" s="30">
        <v>0</v>
      </c>
      <c r="E124" s="1">
        <v>142</v>
      </c>
      <c r="F124" s="21">
        <f t="shared" si="5"/>
        <v>0</v>
      </c>
      <c r="G124" s="21">
        <f t="shared" si="7"/>
        <v>8.8571428571428577</v>
      </c>
      <c r="H124" s="16">
        <f t="shared" si="11"/>
        <v>151.97568389057753</v>
      </c>
      <c r="N124" s="1">
        <f t="shared" si="10"/>
        <v>21154</v>
      </c>
      <c r="O124" s="1">
        <v>186827</v>
      </c>
      <c r="P124" s="16">
        <f t="shared" si="6"/>
        <v>3352</v>
      </c>
      <c r="Q124" s="16">
        <f t="shared" si="8"/>
        <v>3022</v>
      </c>
      <c r="S124" s="1">
        <v>39.81</v>
      </c>
      <c r="T124" s="16">
        <f t="shared" si="0"/>
        <v>33.79</v>
      </c>
      <c r="U124" s="36">
        <f t="shared" si="9"/>
        <v>540.64</v>
      </c>
    </row>
    <row r="125" spans="1:21" ht="13" x14ac:dyDescent="0.15">
      <c r="A125" s="15">
        <v>44158</v>
      </c>
      <c r="B125" s="1">
        <v>316</v>
      </c>
      <c r="D125" s="30">
        <v>0</v>
      </c>
      <c r="E125" s="1">
        <v>150</v>
      </c>
      <c r="F125" s="21">
        <f t="shared" si="5"/>
        <v>8</v>
      </c>
      <c r="G125" s="21">
        <f t="shared" si="7"/>
        <v>9.2857142857142865</v>
      </c>
      <c r="H125" s="16">
        <f t="shared" si="11"/>
        <v>159.32934601431515</v>
      </c>
      <c r="N125" s="1">
        <f t="shared" si="10"/>
        <v>22589</v>
      </c>
      <c r="O125" s="1">
        <v>189363</v>
      </c>
      <c r="P125" s="16">
        <f t="shared" si="6"/>
        <v>2536</v>
      </c>
      <c r="Q125" s="16">
        <f t="shared" si="8"/>
        <v>3227</v>
      </c>
      <c r="S125" s="1">
        <v>26.2</v>
      </c>
      <c r="T125" s="16">
        <f t="shared" si="0"/>
        <v>33.977142857142852</v>
      </c>
      <c r="U125" s="36">
        <f t="shared" si="9"/>
        <v>543.63428571428562</v>
      </c>
    </row>
    <row r="126" spans="1:21" ht="13" x14ac:dyDescent="0.15">
      <c r="A126" s="15">
        <v>44159</v>
      </c>
      <c r="B126" s="1">
        <v>317</v>
      </c>
      <c r="D126" s="30">
        <v>0</v>
      </c>
      <c r="E126" s="1">
        <v>150</v>
      </c>
      <c r="F126" s="21">
        <f t="shared" si="5"/>
        <v>0</v>
      </c>
      <c r="G126" s="21">
        <f t="shared" si="7"/>
        <v>7.4285714285714288</v>
      </c>
      <c r="H126" s="16">
        <f t="shared" si="11"/>
        <v>127.4634768114521</v>
      </c>
      <c r="N126" s="1">
        <f t="shared" si="10"/>
        <v>22953</v>
      </c>
      <c r="O126" s="1">
        <v>191558</v>
      </c>
      <c r="P126" s="16">
        <f t="shared" si="6"/>
        <v>2195</v>
      </c>
      <c r="Q126" s="16">
        <f t="shared" si="8"/>
        <v>3279</v>
      </c>
      <c r="S126" s="1">
        <v>26.71</v>
      </c>
      <c r="T126" s="16">
        <f t="shared" si="0"/>
        <v>33.548571428571428</v>
      </c>
      <c r="U126" s="36">
        <f t="shared" si="9"/>
        <v>536.77714285714285</v>
      </c>
    </row>
    <row r="127" spans="1:21" ht="13" x14ac:dyDescent="0.15">
      <c r="A127" s="15">
        <v>44160</v>
      </c>
      <c r="B127" s="1">
        <v>318</v>
      </c>
      <c r="C127" s="30" t="s">
        <v>156</v>
      </c>
      <c r="D127" s="30">
        <v>1</v>
      </c>
      <c r="E127" s="1">
        <v>152</v>
      </c>
      <c r="F127" s="21">
        <f t="shared" si="5"/>
        <v>2</v>
      </c>
      <c r="G127" s="21">
        <f t="shared" si="7"/>
        <v>4.5714285714285712</v>
      </c>
      <c r="H127" s="16">
        <f t="shared" si="11"/>
        <v>78.43906265320129</v>
      </c>
      <c r="N127" s="1">
        <f t="shared" si="10"/>
        <v>23733</v>
      </c>
      <c r="O127" s="1">
        <v>195514</v>
      </c>
      <c r="P127" s="16">
        <f t="shared" si="6"/>
        <v>3956</v>
      </c>
      <c r="Q127" s="16">
        <f t="shared" si="8"/>
        <v>3390.4285714285716</v>
      </c>
      <c r="S127" s="20">
        <v>42.31</v>
      </c>
      <c r="T127" s="16">
        <f t="shared" si="0"/>
        <v>34.675714285714285</v>
      </c>
      <c r="U127" s="36">
        <f t="shared" si="9"/>
        <v>554.81142857142856</v>
      </c>
    </row>
    <row r="128" spans="1:21" ht="13" x14ac:dyDescent="0.15">
      <c r="A128" s="15">
        <v>44161</v>
      </c>
      <c r="B128" s="1">
        <v>319</v>
      </c>
      <c r="C128" s="22" t="s">
        <v>156</v>
      </c>
      <c r="D128" s="30">
        <v>1</v>
      </c>
      <c r="E128" s="1">
        <v>152</v>
      </c>
      <c r="F128" s="21">
        <f t="shared" si="5"/>
        <v>0</v>
      </c>
      <c r="G128" s="21">
        <f t="shared" si="7"/>
        <v>3.4285714285714284</v>
      </c>
      <c r="H128" s="16">
        <f t="shared" si="11"/>
        <v>58.829296989900968</v>
      </c>
      <c r="N128" s="1">
        <f t="shared" si="10"/>
        <v>21525</v>
      </c>
      <c r="O128" s="1">
        <v>197879</v>
      </c>
      <c r="P128" s="16">
        <f t="shared" si="6"/>
        <v>2365</v>
      </c>
      <c r="Q128" s="16">
        <f t="shared" si="8"/>
        <v>3075</v>
      </c>
      <c r="S128" s="20">
        <v>0</v>
      </c>
      <c r="T128" s="16">
        <f t="shared" si="0"/>
        <v>29.624285714285715</v>
      </c>
      <c r="U128" s="36">
        <f t="shared" si="9"/>
        <v>473.98857142857145</v>
      </c>
    </row>
    <row r="129" spans="1:21" ht="13" x14ac:dyDescent="0.15">
      <c r="A129" s="15">
        <v>44162</v>
      </c>
      <c r="B129" s="1">
        <v>320</v>
      </c>
      <c r="C129" s="22" t="s">
        <v>156</v>
      </c>
      <c r="D129" s="30">
        <v>1</v>
      </c>
      <c r="E129" s="1">
        <v>163</v>
      </c>
      <c r="F129" s="21">
        <f t="shared" si="5"/>
        <v>11</v>
      </c>
      <c r="G129" s="21">
        <f t="shared" si="7"/>
        <v>4.2857142857142856</v>
      </c>
      <c r="H129" s="16">
        <f t="shared" si="11"/>
        <v>73.53662123737621</v>
      </c>
      <c r="N129" s="1">
        <f t="shared" si="10"/>
        <v>23834</v>
      </c>
      <c r="O129" s="1">
        <v>201797</v>
      </c>
      <c r="P129" s="16">
        <f t="shared" si="6"/>
        <v>3918</v>
      </c>
      <c r="Q129" s="16">
        <f t="shared" si="8"/>
        <v>3404.8571428571427</v>
      </c>
      <c r="S129" s="20">
        <v>65.13</v>
      </c>
      <c r="T129" s="16">
        <f t="shared" si="0"/>
        <v>34.898571428571429</v>
      </c>
      <c r="U129" s="36">
        <f t="shared" si="9"/>
        <v>558.37714285714287</v>
      </c>
    </row>
    <row r="130" spans="1:21" ht="13" x14ac:dyDescent="0.15">
      <c r="A130" s="15">
        <v>44163</v>
      </c>
      <c r="B130" s="1">
        <v>321</v>
      </c>
      <c r="C130" s="22" t="s">
        <v>156</v>
      </c>
      <c r="D130" s="30">
        <v>1</v>
      </c>
      <c r="E130" s="1">
        <v>163</v>
      </c>
      <c r="F130" s="21">
        <f t="shared" si="5"/>
        <v>0</v>
      </c>
      <c r="G130" s="21">
        <f t="shared" si="7"/>
        <v>3</v>
      </c>
      <c r="H130" s="16">
        <f t="shared" si="11"/>
        <v>51.475634866163347</v>
      </c>
      <c r="N130" s="1">
        <f t="shared" si="10"/>
        <v>18322</v>
      </c>
      <c r="O130" s="1">
        <v>201797</v>
      </c>
      <c r="P130" s="16">
        <f t="shared" si="6"/>
        <v>0</v>
      </c>
      <c r="Q130" s="16">
        <f t="shared" si="8"/>
        <v>2617.4285714285716</v>
      </c>
      <c r="S130" s="20">
        <v>49.27</v>
      </c>
      <c r="T130" s="16">
        <f t="shared" si="0"/>
        <v>35.632857142857141</v>
      </c>
      <c r="U130" s="36">
        <f t="shared" si="9"/>
        <v>570.12571428571425</v>
      </c>
    </row>
    <row r="131" spans="1:21" ht="13" x14ac:dyDescent="0.15">
      <c r="A131" s="15">
        <v>44164</v>
      </c>
      <c r="B131" s="1">
        <v>322</v>
      </c>
      <c r="C131" s="22" t="s">
        <v>156</v>
      </c>
      <c r="D131" s="30">
        <v>1</v>
      </c>
      <c r="E131" s="1">
        <v>164</v>
      </c>
      <c r="F131" s="21">
        <f t="shared" si="5"/>
        <v>1</v>
      </c>
      <c r="G131" s="21">
        <f t="shared" si="7"/>
        <v>3.1428571428571428</v>
      </c>
      <c r="H131" s="16">
        <f t="shared" si="11"/>
        <v>53.926855574075887</v>
      </c>
      <c r="N131" s="1">
        <f t="shared" si="10"/>
        <v>18309</v>
      </c>
      <c r="O131" s="1">
        <v>205136</v>
      </c>
      <c r="P131" s="16">
        <f t="shared" si="6"/>
        <v>3339</v>
      </c>
      <c r="Q131" s="16">
        <f t="shared" si="8"/>
        <v>2615.5714285714284</v>
      </c>
      <c r="S131" s="20">
        <v>38.18</v>
      </c>
      <c r="T131" s="16">
        <f t="shared" si="0"/>
        <v>35.4</v>
      </c>
      <c r="U131" s="36">
        <f t="shared" si="9"/>
        <v>566.4</v>
      </c>
    </row>
    <row r="132" spans="1:21" ht="13" x14ac:dyDescent="0.15">
      <c r="A132" s="15">
        <v>44165</v>
      </c>
      <c r="B132" s="1">
        <v>323</v>
      </c>
      <c r="D132" s="30">
        <v>0</v>
      </c>
      <c r="E132" s="1">
        <v>166</v>
      </c>
      <c r="F132" s="21">
        <f t="shared" si="5"/>
        <v>2</v>
      </c>
      <c r="G132" s="21">
        <f t="shared" si="7"/>
        <v>2.2857142857142856</v>
      </c>
      <c r="H132" s="16">
        <f t="shared" si="11"/>
        <v>39.219531326600645</v>
      </c>
      <c r="N132" s="1">
        <f t="shared" si="10"/>
        <v>17591</v>
      </c>
      <c r="O132" s="1">
        <v>206954</v>
      </c>
      <c r="P132" s="16">
        <f t="shared" si="6"/>
        <v>1818</v>
      </c>
      <c r="Q132" s="16">
        <f t="shared" si="8"/>
        <v>2513</v>
      </c>
      <c r="S132" s="20">
        <v>16.170000000000002</v>
      </c>
      <c r="T132" s="16">
        <f t="shared" si="0"/>
        <v>33.967142857142861</v>
      </c>
      <c r="U132" s="36">
        <f t="shared" si="9"/>
        <v>543.47428571428577</v>
      </c>
    </row>
    <row r="133" spans="1:21" ht="13" x14ac:dyDescent="0.15">
      <c r="A133" s="15">
        <v>44166</v>
      </c>
      <c r="B133" s="1">
        <v>324</v>
      </c>
      <c r="D133" s="30">
        <v>0</v>
      </c>
      <c r="E133" s="1">
        <v>166</v>
      </c>
      <c r="F133" s="21">
        <f t="shared" si="5"/>
        <v>0</v>
      </c>
      <c r="G133" s="21">
        <f t="shared" si="7"/>
        <v>2.2857142857142856</v>
      </c>
      <c r="H133" s="16">
        <f t="shared" si="11"/>
        <v>39.219531326600645</v>
      </c>
      <c r="N133" s="1">
        <f t="shared" si="10"/>
        <v>17788</v>
      </c>
      <c r="O133" s="1">
        <v>209346</v>
      </c>
      <c r="P133" s="16">
        <f t="shared" si="6"/>
        <v>2392</v>
      </c>
      <c r="Q133" s="16">
        <f t="shared" si="8"/>
        <v>2541.1428571428573</v>
      </c>
      <c r="S133" s="20">
        <v>32.159999999999997</v>
      </c>
      <c r="T133" s="16">
        <f t="shared" si="0"/>
        <v>34.745714285714286</v>
      </c>
      <c r="U133" s="36">
        <f t="shared" si="9"/>
        <v>555.93142857142857</v>
      </c>
    </row>
    <row r="134" spans="1:21" ht="13" x14ac:dyDescent="0.15">
      <c r="A134" s="15">
        <v>44167</v>
      </c>
      <c r="B134" s="1">
        <v>325</v>
      </c>
      <c r="D134" s="30">
        <v>0</v>
      </c>
      <c r="E134" s="1">
        <v>179</v>
      </c>
      <c r="F134" s="21">
        <f t="shared" si="5"/>
        <v>13</v>
      </c>
      <c r="G134" s="21">
        <f t="shared" si="7"/>
        <v>3.8571428571428572</v>
      </c>
      <c r="H134" s="16">
        <f t="shared" si="11"/>
        <v>66.182959113638603</v>
      </c>
      <c r="N134" s="1">
        <f t="shared" si="10"/>
        <v>17174</v>
      </c>
      <c r="O134" s="1">
        <v>212688</v>
      </c>
      <c r="P134" s="16">
        <f t="shared" si="6"/>
        <v>3342</v>
      </c>
      <c r="Q134" s="16">
        <f t="shared" si="8"/>
        <v>2453.4285714285716</v>
      </c>
      <c r="S134" s="20">
        <v>58.17</v>
      </c>
      <c r="T134" s="16">
        <f t="shared" si="0"/>
        <v>37.011428571428567</v>
      </c>
      <c r="U134" s="36">
        <f t="shared" si="9"/>
        <v>592.18285714285707</v>
      </c>
    </row>
    <row r="135" spans="1:21" ht="13" x14ac:dyDescent="0.15">
      <c r="A135" s="15">
        <v>44168</v>
      </c>
      <c r="B135" s="1">
        <v>326</v>
      </c>
      <c r="D135" s="30">
        <v>0</v>
      </c>
      <c r="E135" s="1">
        <v>183</v>
      </c>
      <c r="F135" s="21">
        <f t="shared" si="5"/>
        <v>4</v>
      </c>
      <c r="G135" s="21">
        <f t="shared" si="7"/>
        <v>4.4285714285714288</v>
      </c>
      <c r="H135" s="16">
        <f t="shared" si="11"/>
        <v>75.987841945288764</v>
      </c>
      <c r="N135" s="1">
        <f t="shared" si="10"/>
        <v>18072</v>
      </c>
      <c r="O135" s="1">
        <v>215951</v>
      </c>
      <c r="P135" s="16">
        <f t="shared" si="6"/>
        <v>3263</v>
      </c>
      <c r="Q135" s="16">
        <f t="shared" si="8"/>
        <v>2581.7142857142858</v>
      </c>
      <c r="S135" s="1">
        <v>76.790000000000006</v>
      </c>
      <c r="T135" s="16">
        <f t="shared" si="0"/>
        <v>47.981428571428573</v>
      </c>
      <c r="U135" s="36">
        <f t="shared" si="9"/>
        <v>767.70285714285717</v>
      </c>
    </row>
    <row r="136" spans="1:21" ht="13" x14ac:dyDescent="0.15">
      <c r="A136" s="15">
        <v>44169</v>
      </c>
      <c r="B136" s="1">
        <v>327</v>
      </c>
      <c r="D136" s="30">
        <v>0</v>
      </c>
      <c r="E136" s="1">
        <v>190</v>
      </c>
      <c r="F136" s="21">
        <f t="shared" si="5"/>
        <v>7</v>
      </c>
      <c r="G136" s="21">
        <f t="shared" si="7"/>
        <v>3.8571428571428572</v>
      </c>
      <c r="H136" s="16">
        <f t="shared" si="11"/>
        <v>66.182959113638603</v>
      </c>
      <c r="N136" s="1">
        <f t="shared" si="10"/>
        <v>16572</v>
      </c>
      <c r="O136" s="1">
        <v>218369</v>
      </c>
      <c r="P136" s="16">
        <f t="shared" si="6"/>
        <v>2418</v>
      </c>
      <c r="Q136" s="16">
        <f t="shared" si="8"/>
        <v>2367.4285714285716</v>
      </c>
      <c r="S136" s="1">
        <v>75.98</v>
      </c>
      <c r="T136" s="16">
        <f t="shared" si="0"/>
        <v>49.531428571428577</v>
      </c>
      <c r="U136" s="36">
        <f t="shared" si="9"/>
        <v>792.50285714285724</v>
      </c>
    </row>
    <row r="137" spans="1:21" ht="13" x14ac:dyDescent="0.15">
      <c r="A137" s="15">
        <v>44170</v>
      </c>
      <c r="B137" s="1">
        <v>328</v>
      </c>
      <c r="D137" s="30">
        <v>0</v>
      </c>
      <c r="E137" s="1">
        <v>196</v>
      </c>
      <c r="F137" s="21">
        <f t="shared" si="5"/>
        <v>6</v>
      </c>
      <c r="G137" s="21">
        <f t="shared" si="7"/>
        <v>4.7142857142857144</v>
      </c>
      <c r="H137" s="16">
        <f t="shared" si="11"/>
        <v>80.890283361113831</v>
      </c>
      <c r="N137" s="1">
        <f t="shared" si="10"/>
        <v>19658</v>
      </c>
      <c r="O137" s="1">
        <v>221455</v>
      </c>
      <c r="P137" s="16">
        <f t="shared" si="6"/>
        <v>3086</v>
      </c>
      <c r="Q137" s="16">
        <f t="shared" si="8"/>
        <v>2808.2857142857142</v>
      </c>
      <c r="S137" s="20">
        <v>75.349999999999994</v>
      </c>
      <c r="T137" s="16">
        <f t="shared" si="0"/>
        <v>53.257142857142867</v>
      </c>
      <c r="U137" s="36">
        <f t="shared" si="9"/>
        <v>852.11428571428587</v>
      </c>
    </row>
    <row r="138" spans="1:21" ht="13" x14ac:dyDescent="0.15">
      <c r="A138" s="15">
        <v>44171</v>
      </c>
      <c r="B138" s="1">
        <v>329</v>
      </c>
      <c r="D138" s="30">
        <v>0</v>
      </c>
      <c r="E138" s="1">
        <v>199</v>
      </c>
      <c r="F138" s="21">
        <f t="shared" si="5"/>
        <v>3</v>
      </c>
      <c r="G138" s="21">
        <f t="shared" si="7"/>
        <v>5</v>
      </c>
      <c r="H138" s="16">
        <f t="shared" si="11"/>
        <v>85.792724776938911</v>
      </c>
      <c r="N138" s="1">
        <f t="shared" si="10"/>
        <v>19059</v>
      </c>
      <c r="O138" s="1">
        <v>224195</v>
      </c>
      <c r="P138" s="16">
        <f t="shared" si="6"/>
        <v>2740</v>
      </c>
      <c r="Q138" s="16">
        <f t="shared" si="8"/>
        <v>2722.7142857142858</v>
      </c>
      <c r="S138" s="20">
        <v>64.88</v>
      </c>
      <c r="T138" s="16">
        <f t="shared" si="0"/>
        <v>57.071428571428569</v>
      </c>
      <c r="U138" s="36">
        <f t="shared" si="9"/>
        <v>913.14285714285711</v>
      </c>
    </row>
    <row r="139" spans="1:21" ht="13" x14ac:dyDescent="0.15">
      <c r="A139" s="15">
        <v>44172</v>
      </c>
      <c r="B139" s="1">
        <v>330</v>
      </c>
      <c r="D139" s="30">
        <v>0</v>
      </c>
      <c r="E139" s="1">
        <v>200</v>
      </c>
      <c r="F139" s="21">
        <f t="shared" si="5"/>
        <v>1</v>
      </c>
      <c r="G139" s="21">
        <f t="shared" si="7"/>
        <v>4.8571428571428568</v>
      </c>
      <c r="H139" s="16">
        <f t="shared" si="11"/>
        <v>83.341504069026371</v>
      </c>
      <c r="N139" s="1">
        <f t="shared" si="10"/>
        <v>19121</v>
      </c>
      <c r="O139" s="1">
        <v>226075</v>
      </c>
      <c r="P139" s="16">
        <f t="shared" si="6"/>
        <v>1880</v>
      </c>
      <c r="Q139" s="16">
        <f t="shared" si="8"/>
        <v>2731.5714285714284</v>
      </c>
      <c r="S139" s="20">
        <v>30.97</v>
      </c>
      <c r="T139" s="16">
        <f t="shared" si="0"/>
        <v>59.185714285714297</v>
      </c>
      <c r="U139" s="36">
        <f t="shared" si="9"/>
        <v>946.97142857142876</v>
      </c>
    </row>
    <row r="140" spans="1:21" ht="13" x14ac:dyDescent="0.15">
      <c r="A140" s="15">
        <v>44173</v>
      </c>
      <c r="B140" s="1">
        <v>331</v>
      </c>
      <c r="D140" s="30">
        <v>0</v>
      </c>
      <c r="E140" s="1">
        <v>202</v>
      </c>
      <c r="F140" s="21">
        <f t="shared" si="5"/>
        <v>2</v>
      </c>
      <c r="G140" s="21">
        <f t="shared" si="7"/>
        <v>5.1428571428571432</v>
      </c>
      <c r="H140" s="16">
        <f t="shared" si="11"/>
        <v>88.243945484851466</v>
      </c>
      <c r="N140" s="1">
        <f t="shared" si="10"/>
        <v>18595</v>
      </c>
      <c r="O140" s="1">
        <v>227941</v>
      </c>
      <c r="P140" s="16">
        <f t="shared" si="6"/>
        <v>1866</v>
      </c>
      <c r="Q140" s="16">
        <f t="shared" si="8"/>
        <v>2656.4285714285716</v>
      </c>
      <c r="S140" s="20">
        <v>42.57</v>
      </c>
      <c r="T140" s="16">
        <f t="shared" si="0"/>
        <v>60.67285714285714</v>
      </c>
      <c r="U140" s="36">
        <f t="shared" ref="U140:U203" si="12">T140*16</f>
        <v>970.76571428571424</v>
      </c>
    </row>
    <row r="141" spans="1:21" ht="13" x14ac:dyDescent="0.15">
      <c r="A141" s="15">
        <v>44174</v>
      </c>
      <c r="B141" s="1">
        <v>332</v>
      </c>
      <c r="D141" s="30">
        <v>0</v>
      </c>
      <c r="E141" s="1">
        <v>211</v>
      </c>
      <c r="F141" s="21">
        <f t="shared" si="5"/>
        <v>9</v>
      </c>
      <c r="G141" s="21">
        <f t="shared" si="7"/>
        <v>4.5714285714285712</v>
      </c>
      <c r="H141" s="16">
        <f t="shared" si="11"/>
        <v>78.43906265320129</v>
      </c>
      <c r="N141" s="1">
        <f t="shared" si="10"/>
        <v>18437</v>
      </c>
      <c r="O141" s="1">
        <v>231125</v>
      </c>
      <c r="P141" s="16">
        <f t="shared" si="6"/>
        <v>3184</v>
      </c>
      <c r="Q141" s="16">
        <f t="shared" si="8"/>
        <v>2633.8571428571427</v>
      </c>
      <c r="S141" s="20">
        <v>72.84</v>
      </c>
      <c r="T141" s="16">
        <f t="shared" si="0"/>
        <v>62.768571428571427</v>
      </c>
      <c r="U141" s="36">
        <f t="shared" si="12"/>
        <v>1004.2971428571428</v>
      </c>
    </row>
    <row r="142" spans="1:21" ht="13" x14ac:dyDescent="0.15">
      <c r="A142" s="15">
        <v>44175</v>
      </c>
      <c r="B142" s="1">
        <v>333</v>
      </c>
      <c r="D142" s="30">
        <v>0</v>
      </c>
      <c r="E142" s="1">
        <v>216</v>
      </c>
      <c r="F142" s="21">
        <f t="shared" si="5"/>
        <v>5</v>
      </c>
      <c r="G142" s="21">
        <f t="shared" si="7"/>
        <v>4.7142857142857144</v>
      </c>
      <c r="H142" s="16">
        <f t="shared" si="11"/>
        <v>80.890283361113831</v>
      </c>
      <c r="N142" s="1">
        <f t="shared" si="10"/>
        <v>17934</v>
      </c>
      <c r="O142" s="1">
        <v>233885</v>
      </c>
      <c r="P142" s="16">
        <f t="shared" si="6"/>
        <v>2760</v>
      </c>
      <c r="Q142" s="16">
        <f t="shared" si="8"/>
        <v>2562</v>
      </c>
      <c r="S142" s="20">
        <v>68.02</v>
      </c>
      <c r="T142" s="16">
        <f t="shared" si="0"/>
        <v>61.515714285714289</v>
      </c>
      <c r="U142" s="36">
        <f t="shared" si="12"/>
        <v>984.25142857142862</v>
      </c>
    </row>
    <row r="143" spans="1:21" ht="13" x14ac:dyDescent="0.15">
      <c r="A143" s="15">
        <v>44176</v>
      </c>
      <c r="B143" s="1">
        <v>334</v>
      </c>
      <c r="D143" s="30">
        <v>0</v>
      </c>
      <c r="E143" s="1">
        <v>219</v>
      </c>
      <c r="F143" s="21">
        <f t="shared" si="5"/>
        <v>3</v>
      </c>
      <c r="G143" s="21">
        <f t="shared" si="7"/>
        <v>4.1428571428571432</v>
      </c>
      <c r="H143" s="16">
        <f t="shared" si="11"/>
        <v>71.085400529463683</v>
      </c>
      <c r="N143" s="1">
        <f t="shared" si="10"/>
        <v>18212</v>
      </c>
      <c r="O143" s="1">
        <v>236581</v>
      </c>
      <c r="P143" s="16">
        <f t="shared" si="6"/>
        <v>2696</v>
      </c>
      <c r="Q143" s="16">
        <f t="shared" si="8"/>
        <v>2601.7142857142858</v>
      </c>
      <c r="S143" s="20">
        <v>68.02</v>
      </c>
      <c r="T143" s="16">
        <f t="shared" si="0"/>
        <v>60.378571428571426</v>
      </c>
      <c r="U143" s="36">
        <f t="shared" si="12"/>
        <v>966.05714285714282</v>
      </c>
    </row>
    <row r="144" spans="1:21" ht="13" x14ac:dyDescent="0.15">
      <c r="A144" s="15">
        <v>44177</v>
      </c>
      <c r="B144" s="1">
        <v>335</v>
      </c>
      <c r="D144" s="30">
        <v>0</v>
      </c>
      <c r="E144" s="1">
        <v>226</v>
      </c>
      <c r="F144" s="21">
        <f t="shared" si="5"/>
        <v>7</v>
      </c>
      <c r="G144" s="21">
        <f t="shared" si="7"/>
        <v>4.2857142857142856</v>
      </c>
      <c r="H144" s="16">
        <f t="shared" si="11"/>
        <v>73.53662123737621</v>
      </c>
      <c r="N144" s="1">
        <f t="shared" si="10"/>
        <v>17640</v>
      </c>
      <c r="O144" s="1">
        <v>239095</v>
      </c>
      <c r="P144" s="16">
        <f t="shared" si="6"/>
        <v>2514</v>
      </c>
      <c r="Q144" s="16">
        <f t="shared" si="8"/>
        <v>2520</v>
      </c>
      <c r="S144" s="20">
        <v>68.77</v>
      </c>
      <c r="T144" s="16">
        <f t="shared" si="0"/>
        <v>59.438571428571422</v>
      </c>
      <c r="U144" s="36">
        <f t="shared" si="12"/>
        <v>951.01714285714274</v>
      </c>
    </row>
    <row r="145" spans="1:21" ht="13" x14ac:dyDescent="0.15">
      <c r="A145" s="15">
        <v>44178</v>
      </c>
      <c r="B145" s="1">
        <v>336</v>
      </c>
      <c r="D145" s="30">
        <v>0</v>
      </c>
      <c r="E145" s="1">
        <v>228</v>
      </c>
      <c r="F145" s="21">
        <f t="shared" si="5"/>
        <v>2</v>
      </c>
      <c r="G145" s="21">
        <f t="shared" si="7"/>
        <v>4.1428571428571432</v>
      </c>
      <c r="H145" s="16">
        <f t="shared" si="11"/>
        <v>71.085400529463683</v>
      </c>
      <c r="N145" s="1">
        <f t="shared" si="10"/>
        <v>17341</v>
      </c>
      <c r="O145" s="1">
        <v>241536</v>
      </c>
      <c r="P145" s="16">
        <f t="shared" si="6"/>
        <v>2441</v>
      </c>
      <c r="Q145" s="16">
        <f t="shared" si="8"/>
        <v>2477.2857142857142</v>
      </c>
      <c r="S145" s="20">
        <v>70.900000000000006</v>
      </c>
      <c r="T145" s="16">
        <f t="shared" si="0"/>
        <v>60.298571428571414</v>
      </c>
      <c r="U145" s="36">
        <f t="shared" si="12"/>
        <v>964.77714285714262</v>
      </c>
    </row>
    <row r="146" spans="1:21" ht="13" x14ac:dyDescent="0.15">
      <c r="A146" s="15">
        <v>44179</v>
      </c>
      <c r="B146" s="1">
        <v>337</v>
      </c>
      <c r="D146" s="30">
        <v>0</v>
      </c>
      <c r="E146" s="1">
        <v>233</v>
      </c>
      <c r="F146" s="21">
        <f t="shared" si="5"/>
        <v>5</v>
      </c>
      <c r="G146" s="21">
        <f t="shared" si="7"/>
        <v>4.7142857142857144</v>
      </c>
      <c r="H146" s="16">
        <f t="shared" si="11"/>
        <v>80.890283361113831</v>
      </c>
      <c r="N146" s="1">
        <f t="shared" si="10"/>
        <v>17066</v>
      </c>
      <c r="O146" s="1">
        <v>243141</v>
      </c>
      <c r="P146" s="16">
        <f t="shared" si="6"/>
        <v>1605</v>
      </c>
      <c r="Q146" s="16">
        <f t="shared" si="8"/>
        <v>2438</v>
      </c>
      <c r="S146" s="20">
        <v>47.46</v>
      </c>
      <c r="T146" s="16">
        <f t="shared" si="0"/>
        <v>62.654285714285713</v>
      </c>
      <c r="U146" s="36">
        <f t="shared" si="12"/>
        <v>1002.4685714285714</v>
      </c>
    </row>
    <row r="147" spans="1:21" ht="13" x14ac:dyDescent="0.15">
      <c r="A147" s="15">
        <v>44180</v>
      </c>
      <c r="B147" s="1">
        <v>338</v>
      </c>
      <c r="D147" s="30">
        <v>0</v>
      </c>
      <c r="E147" s="1">
        <v>234</v>
      </c>
      <c r="F147" s="21">
        <f t="shared" si="5"/>
        <v>1</v>
      </c>
      <c r="G147" s="21">
        <f t="shared" si="7"/>
        <v>4.5714285714285712</v>
      </c>
      <c r="H147" s="16">
        <f t="shared" si="11"/>
        <v>78.43906265320129</v>
      </c>
      <c r="N147" s="1">
        <f t="shared" si="10"/>
        <v>17045</v>
      </c>
      <c r="O147" s="1">
        <v>244986</v>
      </c>
      <c r="P147" s="16">
        <f t="shared" si="6"/>
        <v>1845</v>
      </c>
      <c r="Q147" s="16">
        <f t="shared" si="8"/>
        <v>2435</v>
      </c>
      <c r="S147" s="20">
        <v>49.27</v>
      </c>
      <c r="T147" s="16">
        <f t="shared" si="0"/>
        <v>63.611428571428561</v>
      </c>
      <c r="U147" s="36">
        <f t="shared" si="12"/>
        <v>1017.782857142857</v>
      </c>
    </row>
    <row r="148" spans="1:21" ht="13" x14ac:dyDescent="0.15">
      <c r="A148" s="15">
        <v>44181</v>
      </c>
      <c r="B148" s="1">
        <v>339</v>
      </c>
      <c r="D148" s="30">
        <v>0</v>
      </c>
      <c r="E148" s="1">
        <v>238</v>
      </c>
      <c r="F148" s="21">
        <f t="shared" si="5"/>
        <v>4</v>
      </c>
      <c r="G148" s="21">
        <f t="shared" si="7"/>
        <v>3.8571428571428572</v>
      </c>
      <c r="H148" s="16">
        <f t="shared" si="11"/>
        <v>66.182959113638603</v>
      </c>
      <c r="N148" s="1">
        <f t="shared" si="10"/>
        <v>16487</v>
      </c>
      <c r="O148" s="1">
        <v>247612</v>
      </c>
      <c r="P148" s="16">
        <f t="shared" si="6"/>
        <v>2626</v>
      </c>
      <c r="Q148" s="16">
        <f t="shared" si="8"/>
        <v>2355.2857142857142</v>
      </c>
      <c r="S148" s="20">
        <v>63.88</v>
      </c>
      <c r="T148" s="16">
        <f t="shared" si="0"/>
        <v>62.331428571428567</v>
      </c>
      <c r="U148" s="36">
        <f t="shared" si="12"/>
        <v>997.30285714285708</v>
      </c>
    </row>
    <row r="149" spans="1:21" ht="13" x14ac:dyDescent="0.15">
      <c r="A149" s="15">
        <v>44182</v>
      </c>
      <c r="B149" s="1">
        <v>340</v>
      </c>
      <c r="D149" s="30">
        <v>0</v>
      </c>
      <c r="E149" s="1">
        <v>244</v>
      </c>
      <c r="F149" s="21">
        <f t="shared" si="5"/>
        <v>6</v>
      </c>
      <c r="G149" s="21">
        <f t="shared" si="7"/>
        <v>4</v>
      </c>
      <c r="H149" s="16">
        <f t="shared" si="11"/>
        <v>68.634179821551129</v>
      </c>
      <c r="N149" s="1">
        <f t="shared" si="10"/>
        <v>16344</v>
      </c>
      <c r="O149" s="1">
        <v>250229</v>
      </c>
      <c r="P149" s="16">
        <f t="shared" si="6"/>
        <v>2617</v>
      </c>
      <c r="Q149" s="16">
        <f t="shared" si="8"/>
        <v>2334.8571428571427</v>
      </c>
      <c r="S149" s="20">
        <v>67.77</v>
      </c>
      <c r="T149" s="16">
        <f t="shared" si="0"/>
        <v>62.295714285714283</v>
      </c>
      <c r="U149" s="36">
        <f t="shared" si="12"/>
        <v>996.73142857142852</v>
      </c>
    </row>
    <row r="150" spans="1:21" ht="13" x14ac:dyDescent="0.15">
      <c r="A150" s="15">
        <v>44183</v>
      </c>
      <c r="B150" s="1">
        <v>341</v>
      </c>
      <c r="D150" s="30">
        <v>0</v>
      </c>
      <c r="E150" s="1">
        <v>246</v>
      </c>
      <c r="F150" s="21">
        <f t="shared" si="5"/>
        <v>2</v>
      </c>
      <c r="G150" s="21">
        <f t="shared" si="7"/>
        <v>3.8571428571428572</v>
      </c>
      <c r="H150" s="16">
        <f t="shared" si="11"/>
        <v>66.182959113638603</v>
      </c>
      <c r="N150" s="1">
        <f t="shared" si="10"/>
        <v>15925</v>
      </c>
      <c r="O150" s="1">
        <v>252506</v>
      </c>
      <c r="P150" s="16">
        <f t="shared" si="6"/>
        <v>2277</v>
      </c>
      <c r="Q150" s="16">
        <f t="shared" si="8"/>
        <v>2275</v>
      </c>
      <c r="S150" s="20">
        <v>80.05</v>
      </c>
      <c r="T150" s="16">
        <f t="shared" si="0"/>
        <v>64.01428571428572</v>
      </c>
      <c r="U150" s="36">
        <f t="shared" si="12"/>
        <v>1024.2285714285715</v>
      </c>
    </row>
    <row r="151" spans="1:21" ht="13" x14ac:dyDescent="0.15">
      <c r="A151" s="15">
        <v>44184</v>
      </c>
      <c r="B151" s="1">
        <v>342</v>
      </c>
      <c r="D151" s="30">
        <v>0</v>
      </c>
      <c r="E151" s="1">
        <v>246</v>
      </c>
      <c r="F151" s="21">
        <f t="shared" si="5"/>
        <v>0</v>
      </c>
      <c r="G151" s="21">
        <f t="shared" si="7"/>
        <v>2.8571428571428572</v>
      </c>
      <c r="H151" s="16">
        <f t="shared" si="11"/>
        <v>49.024414158250814</v>
      </c>
      <c r="N151" s="1">
        <f t="shared" si="10"/>
        <v>14354</v>
      </c>
      <c r="O151" s="1">
        <v>253449</v>
      </c>
      <c r="P151" s="16">
        <f t="shared" si="6"/>
        <v>943</v>
      </c>
      <c r="Q151" s="16">
        <f t="shared" si="8"/>
        <v>2050.5714285714284</v>
      </c>
      <c r="S151" s="20">
        <v>49.15</v>
      </c>
      <c r="T151" s="16">
        <f t="shared" si="0"/>
        <v>61.211428571428577</v>
      </c>
      <c r="U151" s="36">
        <f t="shared" si="12"/>
        <v>979.38285714285723</v>
      </c>
    </row>
    <row r="152" spans="1:21" ht="13" x14ac:dyDescent="0.15">
      <c r="A152" s="15">
        <v>44185</v>
      </c>
      <c r="B152" s="1">
        <v>343</v>
      </c>
      <c r="D152" s="30">
        <v>0</v>
      </c>
      <c r="E152" s="1">
        <v>250</v>
      </c>
      <c r="F152" s="21">
        <f t="shared" si="5"/>
        <v>4</v>
      </c>
      <c r="G152" s="21">
        <f t="shared" si="7"/>
        <v>3.1428571428571428</v>
      </c>
      <c r="H152" s="16">
        <f t="shared" si="11"/>
        <v>53.926855574075887</v>
      </c>
      <c r="N152" s="1">
        <f t="shared" si="10"/>
        <v>13915</v>
      </c>
      <c r="O152" s="1">
        <v>255451</v>
      </c>
      <c r="P152" s="16">
        <f t="shared" si="6"/>
        <v>2002</v>
      </c>
      <c r="Q152" s="16">
        <f t="shared" si="8"/>
        <v>1987.8571428571429</v>
      </c>
      <c r="S152" s="20">
        <v>54.6</v>
      </c>
      <c r="T152" s="16">
        <f t="shared" si="0"/>
        <v>58.882857142857141</v>
      </c>
      <c r="U152" s="36">
        <f t="shared" si="12"/>
        <v>942.12571428571425</v>
      </c>
    </row>
    <row r="153" spans="1:21" ht="13" x14ac:dyDescent="0.15">
      <c r="A153" s="15">
        <v>44186</v>
      </c>
      <c r="B153" s="1">
        <v>344</v>
      </c>
      <c r="D153" s="30">
        <v>0</v>
      </c>
      <c r="E153" s="1">
        <v>250</v>
      </c>
      <c r="F153" s="21">
        <f t="shared" si="5"/>
        <v>0</v>
      </c>
      <c r="G153" s="21">
        <f t="shared" si="7"/>
        <v>2.4285714285714284</v>
      </c>
      <c r="H153" s="16">
        <f t="shared" si="11"/>
        <v>41.670752034513185</v>
      </c>
      <c r="N153" s="1">
        <f t="shared" si="10"/>
        <v>13115</v>
      </c>
      <c r="O153" s="1">
        <v>256256</v>
      </c>
      <c r="P153" s="16">
        <f t="shared" si="6"/>
        <v>805</v>
      </c>
      <c r="Q153" s="16">
        <f t="shared" si="8"/>
        <v>1873.5714285714287</v>
      </c>
      <c r="S153" s="20">
        <v>53.47</v>
      </c>
      <c r="T153" s="16">
        <f t="shared" si="0"/>
        <v>59.741428571428578</v>
      </c>
      <c r="U153" s="36">
        <f t="shared" si="12"/>
        <v>955.86285714285725</v>
      </c>
    </row>
    <row r="154" spans="1:21" ht="13" x14ac:dyDescent="0.15">
      <c r="A154" s="15">
        <v>44187</v>
      </c>
      <c r="B154" s="1">
        <v>345</v>
      </c>
      <c r="C154" s="1" t="s">
        <v>103</v>
      </c>
      <c r="D154" s="30">
        <v>1</v>
      </c>
      <c r="E154" s="1">
        <v>251</v>
      </c>
      <c r="F154" s="21">
        <f t="shared" si="5"/>
        <v>1</v>
      </c>
      <c r="G154" s="21">
        <f t="shared" si="7"/>
        <v>2.4285714285714284</v>
      </c>
      <c r="H154" s="16">
        <f t="shared" ref="H154:H217" si="13">G154*100000/5828</f>
        <v>41.670752034513185</v>
      </c>
      <c r="N154" s="1">
        <f t="shared" si="10"/>
        <v>12003</v>
      </c>
      <c r="O154" s="1">
        <v>256989</v>
      </c>
      <c r="P154" s="16">
        <f t="shared" si="6"/>
        <v>733</v>
      </c>
      <c r="Q154" s="16">
        <f t="shared" si="8"/>
        <v>1714.7142857142858</v>
      </c>
      <c r="S154" s="20">
        <v>45.57</v>
      </c>
      <c r="T154" s="16">
        <f t="shared" si="0"/>
        <v>59.212857142857139</v>
      </c>
      <c r="U154" s="36">
        <f t="shared" si="12"/>
        <v>947.40571428571423</v>
      </c>
    </row>
    <row r="155" spans="1:21" ht="13" x14ac:dyDescent="0.15">
      <c r="A155" s="15">
        <v>44188</v>
      </c>
      <c r="B155" s="1">
        <v>346</v>
      </c>
      <c r="D155" s="30">
        <v>1</v>
      </c>
      <c r="E155" s="1">
        <v>260</v>
      </c>
      <c r="F155" s="21">
        <f t="shared" si="5"/>
        <v>9</v>
      </c>
      <c r="G155" s="21">
        <f t="shared" si="7"/>
        <v>3.1428571428571428</v>
      </c>
      <c r="H155" s="16">
        <f t="shared" si="13"/>
        <v>53.926855574075887</v>
      </c>
      <c r="N155" s="1">
        <f t="shared" si="10"/>
        <v>11029</v>
      </c>
      <c r="O155" s="1">
        <v>258641</v>
      </c>
      <c r="P155" s="16">
        <f t="shared" si="6"/>
        <v>1652</v>
      </c>
      <c r="Q155" s="16">
        <f t="shared" si="8"/>
        <v>1575.5714285714287</v>
      </c>
      <c r="S155" s="20">
        <v>57.74</v>
      </c>
      <c r="T155" s="16">
        <f t="shared" si="0"/>
        <v>58.335714285714282</v>
      </c>
      <c r="U155" s="36">
        <f t="shared" si="12"/>
        <v>933.37142857142851</v>
      </c>
    </row>
    <row r="156" spans="1:21" ht="13" x14ac:dyDescent="0.15">
      <c r="A156" s="15">
        <v>44189</v>
      </c>
      <c r="B156" s="1">
        <v>347</v>
      </c>
      <c r="D156" s="30">
        <v>1</v>
      </c>
      <c r="E156" s="1">
        <v>261</v>
      </c>
      <c r="F156" s="21">
        <f t="shared" si="5"/>
        <v>1</v>
      </c>
      <c r="G156" s="21">
        <f t="shared" si="7"/>
        <v>2.4285714285714284</v>
      </c>
      <c r="H156" s="16">
        <f t="shared" si="13"/>
        <v>41.670752034513185</v>
      </c>
      <c r="N156" s="1">
        <f t="shared" si="10"/>
        <v>9605</v>
      </c>
      <c r="O156" s="1">
        <v>259834</v>
      </c>
      <c r="P156" s="16">
        <f t="shared" si="6"/>
        <v>1193</v>
      </c>
      <c r="Q156" s="16">
        <f t="shared" si="8"/>
        <v>1372.1428571428571</v>
      </c>
      <c r="S156" s="20">
        <v>69.27</v>
      </c>
      <c r="T156" s="16">
        <f t="shared" si="0"/>
        <v>58.55</v>
      </c>
      <c r="U156" s="36">
        <f t="shared" si="12"/>
        <v>936.8</v>
      </c>
    </row>
    <row r="157" spans="1:21" ht="13" x14ac:dyDescent="0.15">
      <c r="A157" s="15">
        <v>44190</v>
      </c>
      <c r="B157" s="1">
        <v>348</v>
      </c>
      <c r="D157" s="30">
        <v>1</v>
      </c>
      <c r="E157" s="1">
        <v>261</v>
      </c>
      <c r="F157" s="21">
        <f t="shared" si="5"/>
        <v>0</v>
      </c>
      <c r="G157" s="21">
        <f t="shared" si="7"/>
        <v>2.1428571428571428</v>
      </c>
      <c r="H157" s="16">
        <f t="shared" si="13"/>
        <v>36.768310618688105</v>
      </c>
      <c r="N157" s="1">
        <f t="shared" si="10"/>
        <v>8040</v>
      </c>
      <c r="O157" s="1">
        <v>260546</v>
      </c>
      <c r="P157" s="16">
        <f t="shared" si="6"/>
        <v>712</v>
      </c>
      <c r="Q157" s="16">
        <f t="shared" si="8"/>
        <v>1148.5714285714287</v>
      </c>
      <c r="S157" s="20">
        <v>0</v>
      </c>
      <c r="T157" s="16">
        <f t="shared" si="0"/>
        <v>47.114285714285707</v>
      </c>
      <c r="U157" s="36">
        <f t="shared" si="12"/>
        <v>753.82857142857131</v>
      </c>
    </row>
    <row r="158" spans="1:21" ht="13" x14ac:dyDescent="0.15">
      <c r="A158" s="15">
        <v>44191</v>
      </c>
      <c r="B158" s="1">
        <v>349</v>
      </c>
      <c r="D158" s="30">
        <v>1</v>
      </c>
      <c r="E158" s="1">
        <v>261</v>
      </c>
      <c r="F158" s="21">
        <f t="shared" si="5"/>
        <v>0</v>
      </c>
      <c r="G158" s="21">
        <f t="shared" si="7"/>
        <v>2.1428571428571428</v>
      </c>
      <c r="H158" s="16">
        <f t="shared" si="13"/>
        <v>36.768310618688105</v>
      </c>
      <c r="N158" s="1">
        <f t="shared" si="10"/>
        <v>7097</v>
      </c>
      <c r="O158" s="1">
        <v>260546</v>
      </c>
      <c r="P158" s="16">
        <f t="shared" si="6"/>
        <v>0</v>
      </c>
      <c r="Q158" s="16">
        <f t="shared" si="8"/>
        <v>1013.8571428571429</v>
      </c>
      <c r="S158" s="20">
        <v>93.34</v>
      </c>
      <c r="T158" s="16">
        <f t="shared" si="0"/>
        <v>53.427142857142861</v>
      </c>
      <c r="U158" s="36">
        <f t="shared" si="12"/>
        <v>854.83428571428578</v>
      </c>
    </row>
    <row r="159" spans="1:21" ht="13" x14ac:dyDescent="0.15">
      <c r="A159" s="15">
        <v>44192</v>
      </c>
      <c r="B159" s="1">
        <v>350</v>
      </c>
      <c r="D159" s="30">
        <v>1</v>
      </c>
      <c r="E159" s="1">
        <v>261</v>
      </c>
      <c r="F159" s="21">
        <f t="shared" si="5"/>
        <v>0</v>
      </c>
      <c r="G159" s="21">
        <f t="shared" si="7"/>
        <v>1.5714285714285714</v>
      </c>
      <c r="H159" s="16">
        <f t="shared" si="13"/>
        <v>26.963427787037944</v>
      </c>
      <c r="N159" s="1">
        <f t="shared" si="10"/>
        <v>5095</v>
      </c>
      <c r="O159" s="1">
        <v>260546</v>
      </c>
      <c r="P159" s="16">
        <f t="shared" si="6"/>
        <v>0</v>
      </c>
      <c r="Q159" s="16">
        <f t="shared" si="8"/>
        <v>727.85714285714289</v>
      </c>
      <c r="S159" s="20">
        <v>37.61</v>
      </c>
      <c r="T159" s="16">
        <f t="shared" si="0"/>
        <v>51</v>
      </c>
      <c r="U159" s="36">
        <f t="shared" si="12"/>
        <v>816</v>
      </c>
    </row>
    <row r="160" spans="1:21" ht="13" x14ac:dyDescent="0.15">
      <c r="A160" s="15">
        <v>44193</v>
      </c>
      <c r="B160" s="1">
        <v>351</v>
      </c>
      <c r="D160" s="30">
        <v>1</v>
      </c>
      <c r="E160" s="1">
        <v>263</v>
      </c>
      <c r="F160" s="21">
        <f t="shared" si="5"/>
        <v>2</v>
      </c>
      <c r="G160" s="21">
        <f t="shared" si="7"/>
        <v>1.8571428571428572</v>
      </c>
      <c r="H160" s="16">
        <f t="shared" si="13"/>
        <v>31.865869202863024</v>
      </c>
      <c r="N160" s="1">
        <f t="shared" si="10"/>
        <v>4533</v>
      </c>
      <c r="O160" s="1">
        <v>260789</v>
      </c>
      <c r="P160" s="16">
        <f t="shared" si="6"/>
        <v>243</v>
      </c>
      <c r="Q160" s="16">
        <f t="shared" si="8"/>
        <v>647.57142857142856</v>
      </c>
      <c r="S160" s="20">
        <v>48.65</v>
      </c>
      <c r="T160" s="16">
        <f t="shared" si="0"/>
        <v>50.311428571428564</v>
      </c>
      <c r="U160" s="36">
        <f t="shared" si="12"/>
        <v>804.98285714285703</v>
      </c>
    </row>
    <row r="161" spans="1:21" ht="13" x14ac:dyDescent="0.15">
      <c r="A161" s="15">
        <v>44194</v>
      </c>
      <c r="B161" s="1">
        <v>352</v>
      </c>
      <c r="D161" s="30">
        <v>1</v>
      </c>
      <c r="E161" s="1">
        <v>263</v>
      </c>
      <c r="F161" s="21">
        <f t="shared" si="5"/>
        <v>0</v>
      </c>
      <c r="G161" s="21">
        <f t="shared" si="7"/>
        <v>1.7142857142857142</v>
      </c>
      <c r="H161" s="16">
        <f t="shared" si="13"/>
        <v>29.414648494950484</v>
      </c>
      <c r="N161" s="1">
        <f t="shared" si="10"/>
        <v>4049</v>
      </c>
      <c r="O161" s="1">
        <v>261038</v>
      </c>
      <c r="P161" s="16">
        <f t="shared" si="6"/>
        <v>249</v>
      </c>
      <c r="Q161" s="16">
        <f t="shared" si="8"/>
        <v>578.42857142857144</v>
      </c>
      <c r="S161" s="20">
        <v>53.22</v>
      </c>
      <c r="T161" s="16">
        <f t="shared" si="0"/>
        <v>51.404285714285706</v>
      </c>
      <c r="U161" s="36">
        <f t="shared" si="12"/>
        <v>822.46857142857129</v>
      </c>
    </row>
    <row r="162" spans="1:21" ht="13" x14ac:dyDescent="0.15">
      <c r="A162" s="15">
        <v>44195</v>
      </c>
      <c r="B162" s="1">
        <v>353</v>
      </c>
      <c r="D162" s="30">
        <v>1</v>
      </c>
      <c r="E162" s="1">
        <v>271</v>
      </c>
      <c r="F162" s="21">
        <f t="shared" si="5"/>
        <v>8</v>
      </c>
      <c r="G162" s="21">
        <f t="shared" si="7"/>
        <v>1.5714285714285714</v>
      </c>
      <c r="H162" s="16">
        <f t="shared" si="13"/>
        <v>26.963427787037944</v>
      </c>
      <c r="N162" s="1">
        <f t="shared" si="10"/>
        <v>3151</v>
      </c>
      <c r="O162" s="1">
        <v>261792</v>
      </c>
      <c r="P162" s="16">
        <f t="shared" si="6"/>
        <v>754</v>
      </c>
      <c r="Q162" s="16">
        <f t="shared" si="8"/>
        <v>450.14285714285717</v>
      </c>
      <c r="S162" s="20">
        <v>83.06</v>
      </c>
      <c r="T162" s="16">
        <f t="shared" si="0"/>
        <v>55.021428571428579</v>
      </c>
      <c r="U162" s="36">
        <f t="shared" si="12"/>
        <v>880.34285714285727</v>
      </c>
    </row>
    <row r="163" spans="1:21" ht="13" x14ac:dyDescent="0.15">
      <c r="A163" s="15">
        <v>44196</v>
      </c>
      <c r="B163" s="1">
        <v>354</v>
      </c>
      <c r="D163" s="30">
        <v>1</v>
      </c>
      <c r="E163" s="1">
        <v>276</v>
      </c>
      <c r="F163" s="21">
        <f t="shared" si="5"/>
        <v>5</v>
      </c>
      <c r="G163" s="21">
        <f t="shared" si="7"/>
        <v>2.1428571428571428</v>
      </c>
      <c r="H163" s="16">
        <f t="shared" si="13"/>
        <v>36.768310618688105</v>
      </c>
      <c r="N163" s="1">
        <f t="shared" si="10"/>
        <v>2635</v>
      </c>
      <c r="O163" s="1">
        <v>262469</v>
      </c>
      <c r="P163" s="16">
        <f t="shared" si="6"/>
        <v>677</v>
      </c>
      <c r="Q163" s="16">
        <f t="shared" si="8"/>
        <v>376.42857142857144</v>
      </c>
      <c r="S163" s="20">
        <v>82.56</v>
      </c>
      <c r="T163" s="16">
        <f t="shared" si="0"/>
        <v>56.92</v>
      </c>
      <c r="U163" s="36">
        <f t="shared" si="12"/>
        <v>910.72</v>
      </c>
    </row>
    <row r="164" spans="1:21" ht="13" x14ac:dyDescent="0.15">
      <c r="A164" s="15">
        <v>44197</v>
      </c>
      <c r="B164" s="1">
        <f t="shared" ref="B164:B314" si="14">B163+1</f>
        <v>355</v>
      </c>
      <c r="D164" s="30">
        <v>1</v>
      </c>
      <c r="E164" s="1">
        <v>276</v>
      </c>
      <c r="F164" s="21">
        <f t="shared" si="5"/>
        <v>0</v>
      </c>
      <c r="G164" s="21">
        <f t="shared" si="7"/>
        <v>2.1428571428571428</v>
      </c>
      <c r="H164" s="16">
        <f t="shared" si="13"/>
        <v>36.768310618688105</v>
      </c>
      <c r="J164" s="16">
        <f>F164</f>
        <v>0</v>
      </c>
      <c r="N164" s="1">
        <f t="shared" si="10"/>
        <v>1923</v>
      </c>
      <c r="O164" s="1">
        <v>262469</v>
      </c>
      <c r="P164" s="16">
        <f t="shared" si="6"/>
        <v>0</v>
      </c>
      <c r="Q164" s="16">
        <f t="shared" si="8"/>
        <v>274.71428571428572</v>
      </c>
      <c r="S164" s="20">
        <v>0</v>
      </c>
      <c r="T164" s="16">
        <f t="shared" si="0"/>
        <v>56.92</v>
      </c>
      <c r="U164" s="36">
        <f t="shared" si="12"/>
        <v>910.72</v>
      </c>
    </row>
    <row r="165" spans="1:21" ht="13" x14ac:dyDescent="0.15">
      <c r="A165" s="15">
        <v>44198</v>
      </c>
      <c r="B165" s="1">
        <f t="shared" si="14"/>
        <v>356</v>
      </c>
      <c r="D165" s="30">
        <v>1</v>
      </c>
      <c r="E165" s="1">
        <v>280</v>
      </c>
      <c r="F165" s="21">
        <f t="shared" si="5"/>
        <v>4</v>
      </c>
      <c r="G165" s="21">
        <f t="shared" si="7"/>
        <v>2.7142857142857144</v>
      </c>
      <c r="H165" s="16">
        <f t="shared" si="13"/>
        <v>46.573193450338266</v>
      </c>
      <c r="J165" s="22">
        <f t="shared" ref="J165:J205" si="15">F165+J164</f>
        <v>4</v>
      </c>
      <c r="N165" s="1">
        <f t="shared" si="10"/>
        <v>2429</v>
      </c>
      <c r="O165" s="1">
        <v>262975</v>
      </c>
      <c r="P165" s="16">
        <f t="shared" si="6"/>
        <v>506</v>
      </c>
      <c r="Q165" s="16">
        <f t="shared" si="8"/>
        <v>347</v>
      </c>
      <c r="S165" s="20">
        <v>100.74</v>
      </c>
      <c r="T165" s="16">
        <f t="shared" si="0"/>
        <v>57.977142857142859</v>
      </c>
      <c r="U165" s="36">
        <f t="shared" si="12"/>
        <v>927.63428571428574</v>
      </c>
    </row>
    <row r="166" spans="1:21" ht="13" x14ac:dyDescent="0.15">
      <c r="A166" s="15">
        <v>44199</v>
      </c>
      <c r="B166" s="1">
        <f t="shared" si="14"/>
        <v>357</v>
      </c>
      <c r="D166" s="30">
        <v>1</v>
      </c>
      <c r="E166" s="1">
        <v>280</v>
      </c>
      <c r="F166" s="21">
        <f t="shared" si="5"/>
        <v>0</v>
      </c>
      <c r="G166" s="21">
        <f t="shared" si="7"/>
        <v>2.7142857142857144</v>
      </c>
      <c r="H166" s="16">
        <f t="shared" si="13"/>
        <v>46.573193450338266</v>
      </c>
      <c r="J166" s="22">
        <f t="shared" si="15"/>
        <v>4</v>
      </c>
      <c r="N166" s="1">
        <f t="shared" si="10"/>
        <v>2501</v>
      </c>
      <c r="O166" s="1">
        <v>263047</v>
      </c>
      <c r="P166" s="16">
        <f t="shared" si="6"/>
        <v>72</v>
      </c>
      <c r="Q166" s="16">
        <f t="shared" si="8"/>
        <v>357.28571428571428</v>
      </c>
      <c r="S166" s="20">
        <v>37.549999999999997</v>
      </c>
      <c r="T166" s="16">
        <f t="shared" si="0"/>
        <v>57.96857142857143</v>
      </c>
      <c r="U166" s="36">
        <f t="shared" si="12"/>
        <v>927.49714285714288</v>
      </c>
    </row>
    <row r="167" spans="1:21" ht="13" x14ac:dyDescent="0.15">
      <c r="A167" s="15">
        <v>44200</v>
      </c>
      <c r="B167" s="1">
        <f t="shared" si="14"/>
        <v>358</v>
      </c>
      <c r="D167" s="30">
        <v>1</v>
      </c>
      <c r="E167" s="1">
        <v>286</v>
      </c>
      <c r="F167" s="21">
        <f t="shared" si="5"/>
        <v>6</v>
      </c>
      <c r="G167" s="21">
        <f t="shared" si="7"/>
        <v>3.2857142857142856</v>
      </c>
      <c r="H167" s="16">
        <f t="shared" si="13"/>
        <v>56.378076281988434</v>
      </c>
      <c r="J167" s="22">
        <f t="shared" si="15"/>
        <v>10</v>
      </c>
      <c r="N167" s="1">
        <f t="shared" si="10"/>
        <v>3198</v>
      </c>
      <c r="O167" s="1">
        <v>263987</v>
      </c>
      <c r="P167" s="16">
        <f t="shared" si="6"/>
        <v>940</v>
      </c>
      <c r="Q167" s="16">
        <f t="shared" si="8"/>
        <v>456.85714285714283</v>
      </c>
      <c r="S167" s="20">
        <v>52.78</v>
      </c>
      <c r="T167" s="16">
        <f t="shared" si="0"/>
        <v>58.558571428571426</v>
      </c>
      <c r="U167" s="36">
        <f t="shared" si="12"/>
        <v>936.93714285714282</v>
      </c>
    </row>
    <row r="168" spans="1:21" ht="13" x14ac:dyDescent="0.15">
      <c r="A168" s="15">
        <v>44201</v>
      </c>
      <c r="B168" s="1">
        <f t="shared" si="14"/>
        <v>359</v>
      </c>
      <c r="D168" s="30">
        <v>1</v>
      </c>
      <c r="E168" s="1">
        <v>288</v>
      </c>
      <c r="F168" s="21">
        <f t="shared" si="5"/>
        <v>2</v>
      </c>
      <c r="G168" s="21">
        <f t="shared" si="7"/>
        <v>3.5714285714285716</v>
      </c>
      <c r="H168" s="16">
        <f t="shared" si="13"/>
        <v>61.280517697813515</v>
      </c>
      <c r="J168" s="22">
        <f t="shared" si="15"/>
        <v>12</v>
      </c>
      <c r="N168" s="1">
        <f t="shared" si="10"/>
        <v>3202</v>
      </c>
      <c r="O168" s="1">
        <v>264240</v>
      </c>
      <c r="P168" s="16">
        <f t="shared" si="6"/>
        <v>253</v>
      </c>
      <c r="Q168" s="16">
        <f t="shared" si="8"/>
        <v>457.42857142857144</v>
      </c>
      <c r="S168" s="20">
        <v>52.78</v>
      </c>
      <c r="T168" s="16">
        <f t="shared" si="0"/>
        <v>58.495714285714293</v>
      </c>
      <c r="U168" s="36">
        <f t="shared" si="12"/>
        <v>935.93142857142868</v>
      </c>
    </row>
    <row r="169" spans="1:21" ht="13" x14ac:dyDescent="0.15">
      <c r="A169" s="15">
        <v>44202</v>
      </c>
      <c r="B169" s="1">
        <f t="shared" si="14"/>
        <v>360</v>
      </c>
      <c r="D169" s="30">
        <v>1</v>
      </c>
      <c r="E169" s="1">
        <v>302</v>
      </c>
      <c r="F169" s="21">
        <f t="shared" si="5"/>
        <v>14</v>
      </c>
      <c r="G169" s="21">
        <f t="shared" si="7"/>
        <v>4.4285714285714288</v>
      </c>
      <c r="H169" s="16">
        <f t="shared" si="13"/>
        <v>75.987841945288764</v>
      </c>
      <c r="J169" s="22">
        <f t="shared" si="15"/>
        <v>26</v>
      </c>
      <c r="N169" s="1">
        <f t="shared" si="10"/>
        <v>4463</v>
      </c>
      <c r="O169" s="1">
        <v>266255</v>
      </c>
      <c r="P169" s="16">
        <f t="shared" si="6"/>
        <v>2015</v>
      </c>
      <c r="Q169" s="16">
        <f t="shared" si="8"/>
        <v>637.57142857142856</v>
      </c>
      <c r="S169" s="20">
        <v>81.93</v>
      </c>
      <c r="T169" s="16">
        <f t="shared" si="0"/>
        <v>58.334285714285713</v>
      </c>
      <c r="U169" s="36">
        <f t="shared" si="12"/>
        <v>933.3485714285714</v>
      </c>
    </row>
    <row r="170" spans="1:21" ht="13" x14ac:dyDescent="0.15">
      <c r="A170" s="15">
        <v>44203</v>
      </c>
      <c r="B170" s="1">
        <f t="shared" si="14"/>
        <v>361</v>
      </c>
      <c r="D170" s="30">
        <v>1</v>
      </c>
      <c r="E170" s="1">
        <v>309</v>
      </c>
      <c r="F170" s="21">
        <f t="shared" si="5"/>
        <v>7</v>
      </c>
      <c r="G170" s="21">
        <f t="shared" si="7"/>
        <v>4.7142857142857144</v>
      </c>
      <c r="H170" s="16">
        <f t="shared" si="13"/>
        <v>80.890283361113831</v>
      </c>
      <c r="J170" s="22">
        <f t="shared" si="15"/>
        <v>33</v>
      </c>
      <c r="N170" s="1">
        <f t="shared" si="10"/>
        <v>5232</v>
      </c>
      <c r="O170" s="1">
        <v>267701</v>
      </c>
      <c r="P170" s="16">
        <f t="shared" si="6"/>
        <v>1446</v>
      </c>
      <c r="Q170" s="16">
        <f t="shared" si="8"/>
        <v>747.42857142857144</v>
      </c>
      <c r="S170" s="20">
        <v>89.39</v>
      </c>
      <c r="T170" s="16">
        <f t="shared" si="0"/>
        <v>59.309999999999995</v>
      </c>
      <c r="U170" s="36">
        <f t="shared" si="12"/>
        <v>948.95999999999992</v>
      </c>
    </row>
    <row r="171" spans="1:21" ht="13" x14ac:dyDescent="0.15">
      <c r="A171" s="15">
        <v>44204</v>
      </c>
      <c r="B171" s="1">
        <f t="shared" si="14"/>
        <v>362</v>
      </c>
      <c r="D171" s="30">
        <v>1</v>
      </c>
      <c r="E171" s="1">
        <v>313</v>
      </c>
      <c r="F171" s="21">
        <f t="shared" si="5"/>
        <v>4</v>
      </c>
      <c r="G171" s="21">
        <f t="shared" si="7"/>
        <v>5.2857142857142856</v>
      </c>
      <c r="H171" s="16">
        <f t="shared" si="13"/>
        <v>90.695166192763992</v>
      </c>
      <c r="J171" s="22">
        <f t="shared" si="15"/>
        <v>37</v>
      </c>
      <c r="N171" s="1">
        <f t="shared" si="10"/>
        <v>5803</v>
      </c>
      <c r="O171" s="1">
        <v>268272</v>
      </c>
      <c r="P171" s="16">
        <f t="shared" si="6"/>
        <v>571</v>
      </c>
      <c r="Q171" s="16">
        <f t="shared" si="8"/>
        <v>829</v>
      </c>
      <c r="S171" s="20">
        <v>91.53</v>
      </c>
      <c r="T171" s="16">
        <f t="shared" si="0"/>
        <v>72.385714285714272</v>
      </c>
      <c r="U171" s="36">
        <f t="shared" si="12"/>
        <v>1158.1714285714284</v>
      </c>
    </row>
    <row r="172" spans="1:21" ht="13" x14ac:dyDescent="0.15">
      <c r="A172" s="15">
        <v>44205</v>
      </c>
      <c r="B172" s="1">
        <f t="shared" si="14"/>
        <v>363</v>
      </c>
      <c r="D172" s="30">
        <v>1</v>
      </c>
      <c r="E172" s="1">
        <v>320</v>
      </c>
      <c r="F172" s="21">
        <f t="shared" si="5"/>
        <v>7</v>
      </c>
      <c r="G172" s="21">
        <f t="shared" si="7"/>
        <v>5.7142857142857144</v>
      </c>
      <c r="H172" s="16">
        <f t="shared" si="13"/>
        <v>98.048828316501627</v>
      </c>
      <c r="J172" s="22">
        <f t="shared" si="15"/>
        <v>44</v>
      </c>
      <c r="N172" s="1">
        <f t="shared" si="10"/>
        <v>6576</v>
      </c>
      <c r="O172" s="1">
        <v>269551</v>
      </c>
      <c r="P172" s="16">
        <f t="shared" si="6"/>
        <v>1279</v>
      </c>
      <c r="Q172" s="16">
        <f t="shared" si="8"/>
        <v>939.42857142857144</v>
      </c>
      <c r="S172" s="20">
        <v>88.64</v>
      </c>
      <c r="T172" s="16">
        <f t="shared" si="0"/>
        <v>70.657142857142858</v>
      </c>
      <c r="U172" s="36">
        <f t="shared" si="12"/>
        <v>1130.5142857142857</v>
      </c>
    </row>
    <row r="173" spans="1:21" ht="13" x14ac:dyDescent="0.15">
      <c r="A173" s="15">
        <v>44206</v>
      </c>
      <c r="B173" s="1">
        <f t="shared" si="14"/>
        <v>364</v>
      </c>
      <c r="D173" s="30">
        <v>1</v>
      </c>
      <c r="E173" s="1">
        <v>323</v>
      </c>
      <c r="F173" s="21">
        <f t="shared" si="5"/>
        <v>3</v>
      </c>
      <c r="G173" s="21">
        <f t="shared" si="7"/>
        <v>6.1428571428571432</v>
      </c>
      <c r="H173" s="16">
        <f t="shared" si="13"/>
        <v>105.40249044023925</v>
      </c>
      <c r="J173" s="22">
        <f t="shared" si="15"/>
        <v>47</v>
      </c>
      <c r="N173" s="1">
        <f t="shared" si="10"/>
        <v>7884</v>
      </c>
      <c r="O173" s="1">
        <v>270931</v>
      </c>
      <c r="P173" s="16">
        <f t="shared" si="6"/>
        <v>1380</v>
      </c>
      <c r="Q173" s="16">
        <f t="shared" si="8"/>
        <v>1126.2857142857142</v>
      </c>
      <c r="S173" s="20">
        <v>56.92</v>
      </c>
      <c r="T173" s="16">
        <f t="shared" si="0"/>
        <v>73.424285714285702</v>
      </c>
      <c r="U173" s="36">
        <f t="shared" si="12"/>
        <v>1174.7885714285712</v>
      </c>
    </row>
    <row r="174" spans="1:21" ht="13" x14ac:dyDescent="0.15">
      <c r="A174" s="15">
        <v>44207</v>
      </c>
      <c r="B174" s="1">
        <f t="shared" si="14"/>
        <v>365</v>
      </c>
      <c r="D174" s="30">
        <v>1</v>
      </c>
      <c r="E174" s="1">
        <v>324</v>
      </c>
      <c r="F174" s="21">
        <f t="shared" si="5"/>
        <v>1</v>
      </c>
      <c r="G174" s="21">
        <f t="shared" si="7"/>
        <v>5.4285714285714288</v>
      </c>
      <c r="H174" s="16">
        <f t="shared" si="13"/>
        <v>93.146386900676532</v>
      </c>
      <c r="J174" s="22">
        <f t="shared" si="15"/>
        <v>48</v>
      </c>
      <c r="N174" s="1">
        <f t="shared" si="10"/>
        <v>7163</v>
      </c>
      <c r="O174" s="1">
        <v>271150</v>
      </c>
      <c r="P174" s="16">
        <f t="shared" si="6"/>
        <v>219</v>
      </c>
      <c r="Q174" s="16">
        <f t="shared" si="8"/>
        <v>1023.2857142857143</v>
      </c>
      <c r="S174" s="20">
        <v>50.53</v>
      </c>
      <c r="T174" s="16">
        <f t="shared" si="0"/>
        <v>73.102857142857147</v>
      </c>
      <c r="U174" s="36">
        <f t="shared" si="12"/>
        <v>1169.6457142857143</v>
      </c>
    </row>
    <row r="175" spans="1:21" ht="13" x14ac:dyDescent="0.15">
      <c r="A175" s="15">
        <v>44208</v>
      </c>
      <c r="B175" s="1">
        <f t="shared" si="14"/>
        <v>366</v>
      </c>
      <c r="D175" s="30">
        <v>1</v>
      </c>
      <c r="E175" s="1">
        <v>326</v>
      </c>
      <c r="F175" s="21">
        <f t="shared" si="5"/>
        <v>2</v>
      </c>
      <c r="G175" s="21">
        <f t="shared" si="7"/>
        <v>5.4285714285714288</v>
      </c>
      <c r="H175" s="16">
        <f t="shared" si="13"/>
        <v>93.146386900676532</v>
      </c>
      <c r="J175" s="22">
        <f t="shared" si="15"/>
        <v>50</v>
      </c>
      <c r="N175" s="1">
        <f t="shared" si="10"/>
        <v>7111</v>
      </c>
      <c r="O175" s="1">
        <v>271351</v>
      </c>
      <c r="P175" s="16">
        <f t="shared" si="6"/>
        <v>201</v>
      </c>
      <c r="Q175" s="16">
        <f t="shared" si="8"/>
        <v>1015.8571428571429</v>
      </c>
      <c r="S175" s="20">
        <v>65.069999999999993</v>
      </c>
      <c r="T175" s="16">
        <f t="shared" si="0"/>
        <v>74.858571428571423</v>
      </c>
      <c r="U175" s="36">
        <f t="shared" si="12"/>
        <v>1197.7371428571428</v>
      </c>
    </row>
    <row r="176" spans="1:21" ht="13" x14ac:dyDescent="0.15">
      <c r="A176" s="15">
        <v>44209</v>
      </c>
      <c r="B176" s="1">
        <f t="shared" si="14"/>
        <v>367</v>
      </c>
      <c r="D176" s="30">
        <v>1</v>
      </c>
      <c r="E176" s="1">
        <v>333</v>
      </c>
      <c r="F176" s="21">
        <f t="shared" si="5"/>
        <v>7</v>
      </c>
      <c r="G176" s="21">
        <f t="shared" si="7"/>
        <v>4.4285714285714288</v>
      </c>
      <c r="H176" s="16">
        <f t="shared" si="13"/>
        <v>75.987841945288764</v>
      </c>
      <c r="J176" s="22">
        <f t="shared" si="15"/>
        <v>57</v>
      </c>
      <c r="N176" s="1">
        <f t="shared" si="10"/>
        <v>6900</v>
      </c>
      <c r="O176" s="1">
        <v>273155</v>
      </c>
      <c r="P176" s="16">
        <f t="shared" si="6"/>
        <v>1804</v>
      </c>
      <c r="Q176" s="16">
        <f t="shared" si="8"/>
        <v>985.71428571428567</v>
      </c>
      <c r="S176" s="20">
        <v>64.819999999999993</v>
      </c>
      <c r="T176" s="16">
        <f t="shared" si="0"/>
        <v>72.414285714285711</v>
      </c>
      <c r="U176" s="36">
        <f t="shared" si="12"/>
        <v>1158.6285714285714</v>
      </c>
    </row>
    <row r="177" spans="1:21" ht="13" x14ac:dyDescent="0.15">
      <c r="A177" s="15">
        <v>44210</v>
      </c>
      <c r="B177" s="1">
        <f t="shared" si="14"/>
        <v>368</v>
      </c>
      <c r="D177" s="30">
        <v>1</v>
      </c>
      <c r="E177" s="1">
        <v>339</v>
      </c>
      <c r="F177" s="21">
        <f t="shared" si="5"/>
        <v>6</v>
      </c>
      <c r="G177" s="21">
        <f t="shared" si="7"/>
        <v>4.2857142857142856</v>
      </c>
      <c r="H177" s="16">
        <f t="shared" si="13"/>
        <v>73.53662123737621</v>
      </c>
      <c r="J177" s="22">
        <f t="shared" si="15"/>
        <v>63</v>
      </c>
      <c r="N177" s="1">
        <f t="shared" si="10"/>
        <v>6827</v>
      </c>
      <c r="O177" s="1">
        <v>274528</v>
      </c>
      <c r="P177" s="16">
        <f t="shared" si="6"/>
        <v>1373</v>
      </c>
      <c r="Q177" s="16">
        <f t="shared" si="8"/>
        <v>975.28571428571433</v>
      </c>
      <c r="S177" s="20">
        <v>69.02</v>
      </c>
      <c r="T177" s="16">
        <f t="shared" si="0"/>
        <v>69.504285714285714</v>
      </c>
      <c r="U177" s="36">
        <f t="shared" si="12"/>
        <v>1112.0685714285714</v>
      </c>
    </row>
    <row r="178" spans="1:21" ht="13" x14ac:dyDescent="0.15">
      <c r="A178" s="15">
        <v>44211</v>
      </c>
      <c r="B178" s="1">
        <f t="shared" si="14"/>
        <v>369</v>
      </c>
      <c r="D178" s="30">
        <v>1</v>
      </c>
      <c r="E178" s="1">
        <v>348</v>
      </c>
      <c r="F178" s="21">
        <f t="shared" si="5"/>
        <v>9</v>
      </c>
      <c r="G178" s="21">
        <f t="shared" si="7"/>
        <v>5</v>
      </c>
      <c r="H178" s="16">
        <f t="shared" si="13"/>
        <v>85.792724776938911</v>
      </c>
      <c r="J178" s="22">
        <f t="shared" si="15"/>
        <v>72</v>
      </c>
      <c r="N178" s="1">
        <f t="shared" si="10"/>
        <v>8240</v>
      </c>
      <c r="O178" s="1">
        <v>276512</v>
      </c>
      <c r="P178" s="16">
        <f t="shared" si="6"/>
        <v>1984</v>
      </c>
      <c r="Q178" s="16">
        <f t="shared" si="8"/>
        <v>1177.1428571428571</v>
      </c>
      <c r="S178" s="20">
        <v>57.61</v>
      </c>
      <c r="T178" s="16">
        <f t="shared" si="0"/>
        <v>64.65857142857142</v>
      </c>
      <c r="U178" s="36">
        <f t="shared" si="12"/>
        <v>1034.5371428571427</v>
      </c>
    </row>
    <row r="179" spans="1:21" ht="13" x14ac:dyDescent="0.15">
      <c r="A179" s="15">
        <v>44212</v>
      </c>
      <c r="B179" s="1">
        <f t="shared" si="14"/>
        <v>370</v>
      </c>
      <c r="D179" s="30">
        <v>1</v>
      </c>
      <c r="E179" s="1">
        <v>348</v>
      </c>
      <c r="F179" s="21">
        <f t="shared" si="5"/>
        <v>0</v>
      </c>
      <c r="G179" s="21">
        <f t="shared" si="7"/>
        <v>4</v>
      </c>
      <c r="H179" s="16">
        <f t="shared" si="13"/>
        <v>68.634179821551129</v>
      </c>
      <c r="J179" s="22">
        <f t="shared" si="15"/>
        <v>72</v>
      </c>
      <c r="N179" s="1">
        <f t="shared" si="10"/>
        <v>6961</v>
      </c>
      <c r="O179" s="1">
        <v>276512</v>
      </c>
      <c r="P179" s="16">
        <f t="shared" si="6"/>
        <v>0</v>
      </c>
      <c r="Q179" s="16">
        <f t="shared" si="8"/>
        <v>994.42857142857144</v>
      </c>
      <c r="S179" s="20">
        <v>64.44</v>
      </c>
      <c r="T179" s="16">
        <f t="shared" si="0"/>
        <v>61.201428571428565</v>
      </c>
      <c r="U179" s="36">
        <f t="shared" si="12"/>
        <v>979.22285714285704</v>
      </c>
    </row>
    <row r="180" spans="1:21" ht="13" x14ac:dyDescent="0.15">
      <c r="A180" s="15">
        <v>44213</v>
      </c>
      <c r="B180" s="1">
        <f t="shared" si="14"/>
        <v>371</v>
      </c>
      <c r="D180" s="30">
        <v>1</v>
      </c>
      <c r="E180" s="1">
        <v>350</v>
      </c>
      <c r="F180" s="21">
        <f t="shared" si="5"/>
        <v>2</v>
      </c>
      <c r="G180" s="21">
        <f t="shared" si="7"/>
        <v>3.8571428571428572</v>
      </c>
      <c r="H180" s="16">
        <f t="shared" si="13"/>
        <v>66.182959113638603</v>
      </c>
      <c r="J180" s="22">
        <f t="shared" si="15"/>
        <v>74</v>
      </c>
      <c r="N180" s="1">
        <f t="shared" si="10"/>
        <v>6772</v>
      </c>
      <c r="O180" s="1">
        <v>277703</v>
      </c>
      <c r="P180" s="16">
        <f t="shared" si="6"/>
        <v>1191</v>
      </c>
      <c r="Q180" s="16">
        <f t="shared" si="8"/>
        <v>967.42857142857144</v>
      </c>
      <c r="S180" s="20">
        <v>52.34</v>
      </c>
      <c r="T180" s="16">
        <f t="shared" si="0"/>
        <v>60.547142857142866</v>
      </c>
      <c r="U180" s="36">
        <f t="shared" si="12"/>
        <v>968.75428571428586</v>
      </c>
    </row>
    <row r="181" spans="1:21" ht="13" x14ac:dyDescent="0.15">
      <c r="A181" s="15">
        <v>44214</v>
      </c>
      <c r="B181" s="1">
        <f t="shared" si="14"/>
        <v>372</v>
      </c>
      <c r="D181" s="30">
        <v>1</v>
      </c>
      <c r="E181" s="1">
        <v>357</v>
      </c>
      <c r="F181" s="21">
        <f t="shared" si="5"/>
        <v>7</v>
      </c>
      <c r="G181" s="21">
        <f t="shared" si="7"/>
        <v>4.7142857142857144</v>
      </c>
      <c r="H181" s="16">
        <f t="shared" si="13"/>
        <v>80.890283361113831</v>
      </c>
      <c r="J181" s="22">
        <f t="shared" si="15"/>
        <v>81</v>
      </c>
      <c r="N181" s="1">
        <f t="shared" si="10"/>
        <v>6792</v>
      </c>
      <c r="O181" s="1">
        <v>277942</v>
      </c>
      <c r="P181" s="16">
        <f t="shared" si="6"/>
        <v>239</v>
      </c>
      <c r="Q181" s="16">
        <f t="shared" si="8"/>
        <v>970.28571428571433</v>
      </c>
      <c r="S181" s="20">
        <v>39.68</v>
      </c>
      <c r="T181" s="16">
        <f t="shared" si="0"/>
        <v>58.997142857142855</v>
      </c>
      <c r="U181" s="36">
        <f t="shared" si="12"/>
        <v>943.95428571428567</v>
      </c>
    </row>
    <row r="182" spans="1:21" ht="13" x14ac:dyDescent="0.15">
      <c r="A182" s="15">
        <v>44215</v>
      </c>
      <c r="B182" s="1">
        <f t="shared" si="14"/>
        <v>373</v>
      </c>
      <c r="C182" s="1" t="s">
        <v>102</v>
      </c>
      <c r="D182" s="38">
        <v>0</v>
      </c>
      <c r="E182" s="1">
        <v>360</v>
      </c>
      <c r="F182" s="21">
        <f t="shared" si="5"/>
        <v>3</v>
      </c>
      <c r="G182" s="21">
        <f t="shared" si="7"/>
        <v>4.8571428571428568</v>
      </c>
      <c r="H182" s="16">
        <f t="shared" si="13"/>
        <v>83.341504069026371</v>
      </c>
      <c r="J182" s="22">
        <f t="shared" si="15"/>
        <v>84</v>
      </c>
      <c r="N182" s="1">
        <f t="shared" si="10"/>
        <v>6906</v>
      </c>
      <c r="O182" s="1">
        <v>278257</v>
      </c>
      <c r="P182" s="16">
        <f t="shared" si="6"/>
        <v>315</v>
      </c>
      <c r="Q182" s="16">
        <f t="shared" si="8"/>
        <v>986.57142857142856</v>
      </c>
      <c r="S182" s="20">
        <v>28.02</v>
      </c>
      <c r="T182" s="16">
        <f t="shared" si="0"/>
        <v>53.704285714285717</v>
      </c>
      <c r="U182" s="36">
        <f t="shared" si="12"/>
        <v>859.26857142857148</v>
      </c>
    </row>
    <row r="183" spans="1:21" ht="13" x14ac:dyDescent="0.15">
      <c r="A183" s="15">
        <v>44216</v>
      </c>
      <c r="B183" s="1">
        <f t="shared" si="14"/>
        <v>374</v>
      </c>
      <c r="D183" s="38">
        <v>0</v>
      </c>
      <c r="E183" s="1">
        <v>364</v>
      </c>
      <c r="F183" s="21">
        <f t="shared" si="5"/>
        <v>4</v>
      </c>
      <c r="G183" s="21">
        <f t="shared" si="7"/>
        <v>4.4285714285714288</v>
      </c>
      <c r="H183" s="16">
        <f t="shared" si="13"/>
        <v>75.987841945288764</v>
      </c>
      <c r="J183" s="22">
        <f t="shared" si="15"/>
        <v>88</v>
      </c>
      <c r="N183" s="1">
        <f t="shared" si="10"/>
        <v>5757</v>
      </c>
      <c r="O183" s="1">
        <v>278912</v>
      </c>
      <c r="P183" s="16">
        <f t="shared" si="6"/>
        <v>655</v>
      </c>
      <c r="Q183" s="16">
        <f t="shared" si="8"/>
        <v>822.42857142857144</v>
      </c>
      <c r="S183" s="20">
        <v>48.27</v>
      </c>
      <c r="T183" s="16">
        <f t="shared" si="0"/>
        <v>51.339999999999989</v>
      </c>
      <c r="U183" s="36">
        <f t="shared" si="12"/>
        <v>821.43999999999983</v>
      </c>
    </row>
    <row r="184" spans="1:21" ht="13" x14ac:dyDescent="0.15">
      <c r="A184" s="15">
        <v>44217</v>
      </c>
      <c r="B184" s="1">
        <f t="shared" si="14"/>
        <v>375</v>
      </c>
      <c r="D184" s="38">
        <v>0</v>
      </c>
      <c r="E184" s="1">
        <v>374</v>
      </c>
      <c r="F184" s="21">
        <f t="shared" si="5"/>
        <v>10</v>
      </c>
      <c r="G184" s="21">
        <f t="shared" si="7"/>
        <v>5</v>
      </c>
      <c r="H184" s="16">
        <f t="shared" si="13"/>
        <v>85.792724776938911</v>
      </c>
      <c r="J184" s="22">
        <f t="shared" si="15"/>
        <v>98</v>
      </c>
      <c r="N184" s="1">
        <f t="shared" si="10"/>
        <v>6996</v>
      </c>
      <c r="O184" s="1">
        <v>281524</v>
      </c>
      <c r="P184" s="16">
        <f t="shared" si="6"/>
        <v>2612</v>
      </c>
      <c r="Q184" s="16">
        <f t="shared" si="8"/>
        <v>999.42857142857144</v>
      </c>
      <c r="S184" s="20">
        <v>55.23</v>
      </c>
      <c r="T184" s="16">
        <f t="shared" si="0"/>
        <v>49.370000000000005</v>
      </c>
      <c r="U184" s="36">
        <f t="shared" si="12"/>
        <v>789.92000000000007</v>
      </c>
    </row>
    <row r="185" spans="1:21" ht="13" x14ac:dyDescent="0.15">
      <c r="A185" s="15">
        <v>44218</v>
      </c>
      <c r="B185" s="1">
        <f t="shared" si="14"/>
        <v>376</v>
      </c>
      <c r="D185" s="38">
        <v>0</v>
      </c>
      <c r="E185" s="1">
        <v>377</v>
      </c>
      <c r="F185" s="21">
        <f t="shared" si="5"/>
        <v>3</v>
      </c>
      <c r="G185" s="21">
        <f t="shared" si="7"/>
        <v>4.1428571428571432</v>
      </c>
      <c r="H185" s="16">
        <f t="shared" si="13"/>
        <v>71.085400529463683</v>
      </c>
      <c r="J185" s="22">
        <f t="shared" si="15"/>
        <v>101</v>
      </c>
      <c r="N185" s="1">
        <f t="shared" si="10"/>
        <v>6317</v>
      </c>
      <c r="O185" s="1">
        <v>282829</v>
      </c>
      <c r="P185" s="16">
        <f t="shared" si="6"/>
        <v>1305</v>
      </c>
      <c r="Q185" s="16">
        <f t="shared" si="8"/>
        <v>902.42857142857144</v>
      </c>
      <c r="S185" s="20">
        <v>51.34</v>
      </c>
      <c r="T185" s="16">
        <f t="shared" si="0"/>
        <v>48.47428571428572</v>
      </c>
      <c r="U185" s="36">
        <f t="shared" si="12"/>
        <v>775.58857142857153</v>
      </c>
    </row>
    <row r="186" spans="1:21" ht="13" x14ac:dyDescent="0.15">
      <c r="A186" s="15">
        <v>44219</v>
      </c>
      <c r="B186" s="1">
        <f t="shared" si="14"/>
        <v>377</v>
      </c>
      <c r="D186" s="38">
        <v>0</v>
      </c>
      <c r="E186" s="1">
        <v>379</v>
      </c>
      <c r="F186" s="21">
        <f t="shared" si="5"/>
        <v>2</v>
      </c>
      <c r="G186" s="21">
        <f t="shared" si="7"/>
        <v>4.4285714285714288</v>
      </c>
      <c r="H186" s="16">
        <f t="shared" si="13"/>
        <v>75.987841945288764</v>
      </c>
      <c r="J186" s="22">
        <f t="shared" si="15"/>
        <v>103</v>
      </c>
      <c r="N186" s="1">
        <f t="shared" si="10"/>
        <v>8079</v>
      </c>
      <c r="O186" s="1">
        <v>284591</v>
      </c>
      <c r="P186" s="16">
        <f t="shared" si="6"/>
        <v>1762</v>
      </c>
      <c r="Q186" s="16">
        <f t="shared" si="8"/>
        <v>1154.1428571428571</v>
      </c>
      <c r="S186" s="20">
        <v>53.03</v>
      </c>
      <c r="T186" s="16">
        <f t="shared" si="0"/>
        <v>46.844285714285711</v>
      </c>
      <c r="U186" s="36">
        <f t="shared" si="12"/>
        <v>749.50857142857137</v>
      </c>
    </row>
    <row r="187" spans="1:21" ht="13" x14ac:dyDescent="0.15">
      <c r="A187" s="15">
        <v>44220</v>
      </c>
      <c r="B187" s="1">
        <f t="shared" si="14"/>
        <v>378</v>
      </c>
      <c r="D187" s="38">
        <v>0</v>
      </c>
      <c r="E187" s="1">
        <v>383</v>
      </c>
      <c r="F187" s="21">
        <f t="shared" si="5"/>
        <v>4</v>
      </c>
      <c r="G187" s="21">
        <f t="shared" si="7"/>
        <v>4.7142857142857144</v>
      </c>
      <c r="H187" s="16">
        <f t="shared" si="13"/>
        <v>80.890283361113831</v>
      </c>
      <c r="J187" s="22">
        <f t="shared" si="15"/>
        <v>107</v>
      </c>
      <c r="N187" s="1">
        <f t="shared" si="10"/>
        <v>8683</v>
      </c>
      <c r="O187" s="1">
        <v>286386</v>
      </c>
      <c r="P187" s="16">
        <f t="shared" si="6"/>
        <v>1795</v>
      </c>
      <c r="Q187" s="16">
        <f t="shared" si="8"/>
        <v>1240.4285714285713</v>
      </c>
      <c r="S187" s="20">
        <v>43.44</v>
      </c>
      <c r="T187" s="16">
        <f t="shared" si="0"/>
        <v>45.572857142857139</v>
      </c>
      <c r="U187" s="36">
        <f t="shared" si="12"/>
        <v>729.16571428571422</v>
      </c>
    </row>
    <row r="188" spans="1:21" ht="13" x14ac:dyDescent="0.15">
      <c r="A188" s="15">
        <v>44221</v>
      </c>
      <c r="B188" s="1">
        <f t="shared" si="14"/>
        <v>379</v>
      </c>
      <c r="D188" s="38">
        <v>0</v>
      </c>
      <c r="E188" s="1">
        <v>384</v>
      </c>
      <c r="F188" s="21">
        <f t="shared" si="5"/>
        <v>1</v>
      </c>
      <c r="G188" s="21">
        <f t="shared" si="7"/>
        <v>3.8571428571428572</v>
      </c>
      <c r="H188" s="16">
        <f t="shared" si="13"/>
        <v>66.182959113638603</v>
      </c>
      <c r="J188" s="22">
        <f t="shared" si="15"/>
        <v>108</v>
      </c>
      <c r="N188" s="1">
        <f t="shared" si="10"/>
        <v>9651</v>
      </c>
      <c r="O188" s="1">
        <v>287593</v>
      </c>
      <c r="P188" s="16">
        <f t="shared" si="6"/>
        <v>1207</v>
      </c>
      <c r="Q188" s="16">
        <f t="shared" si="8"/>
        <v>1378.7142857142858</v>
      </c>
      <c r="S188" s="1">
        <v>38.369999999999997</v>
      </c>
      <c r="T188" s="16">
        <f t="shared" si="0"/>
        <v>45.385714285714293</v>
      </c>
      <c r="U188" s="36">
        <f t="shared" si="12"/>
        <v>726.17142857142869</v>
      </c>
    </row>
    <row r="189" spans="1:21" ht="13" x14ac:dyDescent="0.15">
      <c r="A189" s="15">
        <v>44222</v>
      </c>
      <c r="B189" s="1">
        <f t="shared" si="14"/>
        <v>380</v>
      </c>
      <c r="D189" s="38">
        <v>0</v>
      </c>
      <c r="E189" s="1">
        <v>386</v>
      </c>
      <c r="F189" s="21">
        <f t="shared" si="5"/>
        <v>2</v>
      </c>
      <c r="G189" s="21">
        <f t="shared" si="7"/>
        <v>3.7142857142857144</v>
      </c>
      <c r="H189" s="16">
        <f t="shared" si="13"/>
        <v>63.731738405726048</v>
      </c>
      <c r="J189" s="22">
        <f t="shared" si="15"/>
        <v>110</v>
      </c>
      <c r="N189" s="1">
        <f t="shared" si="10"/>
        <v>10084</v>
      </c>
      <c r="O189" s="1">
        <v>288341</v>
      </c>
      <c r="P189" s="16">
        <f t="shared" si="6"/>
        <v>748</v>
      </c>
      <c r="Q189" s="16">
        <f t="shared" si="8"/>
        <v>1440.5714285714287</v>
      </c>
      <c r="S189" s="1">
        <v>21.69</v>
      </c>
      <c r="T189" s="16">
        <f t="shared" si="0"/>
        <v>44.481428571428573</v>
      </c>
      <c r="U189" s="36">
        <f t="shared" si="12"/>
        <v>711.70285714285717</v>
      </c>
    </row>
    <row r="190" spans="1:21" ht="13" x14ac:dyDescent="0.15">
      <c r="A190" s="15">
        <v>44223</v>
      </c>
      <c r="B190" s="1">
        <f t="shared" si="14"/>
        <v>381</v>
      </c>
      <c r="D190" s="38">
        <v>0</v>
      </c>
      <c r="E190" s="1">
        <v>409</v>
      </c>
      <c r="F190" s="21">
        <f t="shared" si="5"/>
        <v>23</v>
      </c>
      <c r="G190" s="21">
        <f t="shared" si="7"/>
        <v>6.4285714285714288</v>
      </c>
      <c r="H190" s="16">
        <f t="shared" si="13"/>
        <v>110.30493185606431</v>
      </c>
      <c r="J190" s="22">
        <f t="shared" si="15"/>
        <v>133</v>
      </c>
      <c r="N190" s="1">
        <f t="shared" si="10"/>
        <v>12379</v>
      </c>
      <c r="O190" s="1">
        <v>291291</v>
      </c>
      <c r="P190" s="16">
        <f t="shared" si="6"/>
        <v>2950</v>
      </c>
      <c r="Q190" s="16">
        <f t="shared" si="8"/>
        <v>1768.4285714285713</v>
      </c>
      <c r="S190" s="1">
        <v>45.89</v>
      </c>
      <c r="T190" s="16">
        <f t="shared" si="0"/>
        <v>44.14142857142857</v>
      </c>
      <c r="U190" s="36">
        <f t="shared" si="12"/>
        <v>706.26285714285711</v>
      </c>
    </row>
    <row r="191" spans="1:21" ht="13" x14ac:dyDescent="0.15">
      <c r="A191" s="15">
        <v>44224</v>
      </c>
      <c r="B191" s="1">
        <f t="shared" si="14"/>
        <v>382</v>
      </c>
      <c r="D191" s="38">
        <v>0</v>
      </c>
      <c r="E191" s="1">
        <v>420</v>
      </c>
      <c r="F191" s="21">
        <f t="shared" si="5"/>
        <v>11</v>
      </c>
      <c r="G191" s="21">
        <f t="shared" si="7"/>
        <v>6.5714285714285712</v>
      </c>
      <c r="H191" s="16">
        <f t="shared" si="13"/>
        <v>112.75615256397687</v>
      </c>
      <c r="J191" s="22">
        <f t="shared" si="15"/>
        <v>144</v>
      </c>
      <c r="N191" s="1">
        <f t="shared" si="10"/>
        <v>12559</v>
      </c>
      <c r="O191" s="1">
        <v>294083</v>
      </c>
      <c r="P191" s="16">
        <f t="shared" si="6"/>
        <v>2792</v>
      </c>
      <c r="Q191" s="16">
        <f t="shared" si="8"/>
        <v>1794.1428571428571</v>
      </c>
      <c r="S191" s="1">
        <v>44.7</v>
      </c>
      <c r="T191" s="16">
        <f t="shared" si="0"/>
        <v>42.637142857142855</v>
      </c>
      <c r="U191" s="36">
        <f t="shared" si="12"/>
        <v>682.19428571428568</v>
      </c>
    </row>
    <row r="192" spans="1:21" ht="13" x14ac:dyDescent="0.15">
      <c r="A192" s="15">
        <v>44225</v>
      </c>
      <c r="B192" s="1">
        <f t="shared" si="14"/>
        <v>383</v>
      </c>
      <c r="D192" s="38">
        <v>0</v>
      </c>
      <c r="E192" s="1">
        <v>428</v>
      </c>
      <c r="F192" s="21">
        <f t="shared" si="5"/>
        <v>8</v>
      </c>
      <c r="G192" s="21">
        <f t="shared" si="7"/>
        <v>7.2857142857142856</v>
      </c>
      <c r="H192" s="16">
        <f t="shared" si="13"/>
        <v>125.01225610353956</v>
      </c>
      <c r="J192" s="22">
        <f t="shared" si="15"/>
        <v>152</v>
      </c>
      <c r="N192" s="1">
        <f t="shared" si="10"/>
        <v>13566</v>
      </c>
      <c r="O192" s="1">
        <v>296395</v>
      </c>
      <c r="P192" s="16">
        <f t="shared" si="6"/>
        <v>2312</v>
      </c>
      <c r="Q192" s="16">
        <f t="shared" si="8"/>
        <v>1938</v>
      </c>
      <c r="S192" s="1">
        <v>31.41</v>
      </c>
      <c r="T192" s="16">
        <f t="shared" si="0"/>
        <v>39.790000000000006</v>
      </c>
      <c r="U192" s="36">
        <f t="shared" si="12"/>
        <v>636.6400000000001</v>
      </c>
    </row>
    <row r="193" spans="1:21" ht="13" x14ac:dyDescent="0.15">
      <c r="A193" s="15">
        <v>44226</v>
      </c>
      <c r="B193" s="1">
        <f t="shared" si="14"/>
        <v>384</v>
      </c>
      <c r="D193" s="38">
        <v>0</v>
      </c>
      <c r="E193" s="1">
        <v>436</v>
      </c>
      <c r="F193" s="21">
        <f t="shared" si="5"/>
        <v>8</v>
      </c>
      <c r="G193" s="21">
        <f t="shared" si="7"/>
        <v>8.1428571428571423</v>
      </c>
      <c r="H193" s="16">
        <f t="shared" si="13"/>
        <v>139.7195803510148</v>
      </c>
      <c r="J193" s="22">
        <f t="shared" si="15"/>
        <v>160</v>
      </c>
      <c r="N193" s="1">
        <f t="shared" si="10"/>
        <v>14278</v>
      </c>
      <c r="O193" s="1">
        <v>298869</v>
      </c>
      <c r="P193" s="16">
        <f t="shared" si="6"/>
        <v>2474</v>
      </c>
      <c r="Q193" s="16">
        <f t="shared" si="8"/>
        <v>2039.7142857142858</v>
      </c>
      <c r="S193" s="1">
        <v>44.76</v>
      </c>
      <c r="T193" s="16">
        <f t="shared" si="0"/>
        <v>38.60857142857143</v>
      </c>
      <c r="U193" s="36">
        <f t="shared" si="12"/>
        <v>617.73714285714289</v>
      </c>
    </row>
    <row r="194" spans="1:21" ht="13" x14ac:dyDescent="0.15">
      <c r="A194" s="15">
        <v>44227</v>
      </c>
      <c r="B194" s="1">
        <f t="shared" si="14"/>
        <v>385</v>
      </c>
      <c r="D194" s="38">
        <v>0</v>
      </c>
      <c r="E194" s="1">
        <v>449</v>
      </c>
      <c r="F194" s="21">
        <f t="shared" si="5"/>
        <v>13</v>
      </c>
      <c r="G194" s="21">
        <f t="shared" si="7"/>
        <v>9.4285714285714288</v>
      </c>
      <c r="H194" s="16">
        <f t="shared" si="13"/>
        <v>161.78056672222766</v>
      </c>
      <c r="J194" s="22">
        <f t="shared" si="15"/>
        <v>173</v>
      </c>
      <c r="N194" s="1">
        <f t="shared" si="10"/>
        <v>15646</v>
      </c>
      <c r="O194" s="1">
        <v>302032</v>
      </c>
      <c r="P194" s="16">
        <f t="shared" si="6"/>
        <v>3163</v>
      </c>
      <c r="Q194" s="16">
        <f t="shared" si="8"/>
        <v>2235.1428571428573</v>
      </c>
      <c r="S194" s="1">
        <v>27.02</v>
      </c>
      <c r="T194" s="16">
        <f t="shared" si="0"/>
        <v>36.262857142857143</v>
      </c>
      <c r="U194" s="36">
        <f t="shared" si="12"/>
        <v>580.20571428571429</v>
      </c>
    </row>
    <row r="195" spans="1:21" ht="13" x14ac:dyDescent="0.15">
      <c r="A195" s="15">
        <v>44228</v>
      </c>
      <c r="B195" s="1">
        <f t="shared" si="14"/>
        <v>386</v>
      </c>
      <c r="D195" s="38">
        <v>0</v>
      </c>
      <c r="E195" s="1">
        <v>454</v>
      </c>
      <c r="F195" s="21">
        <f t="shared" si="5"/>
        <v>5</v>
      </c>
      <c r="G195" s="21">
        <f t="shared" si="7"/>
        <v>10</v>
      </c>
      <c r="H195" s="16">
        <f t="shared" si="13"/>
        <v>171.58544955387782</v>
      </c>
      <c r="J195" s="22">
        <f t="shared" si="15"/>
        <v>178</v>
      </c>
      <c r="N195" s="1">
        <f t="shared" si="10"/>
        <v>16417</v>
      </c>
      <c r="O195" s="1">
        <v>304010</v>
      </c>
      <c r="P195" s="16">
        <f t="shared" si="6"/>
        <v>1978</v>
      </c>
      <c r="Q195" s="16">
        <f t="shared" si="8"/>
        <v>2345.2857142857142</v>
      </c>
      <c r="S195" s="1">
        <v>30.09</v>
      </c>
      <c r="T195" s="16">
        <f t="shared" si="0"/>
        <v>35.08</v>
      </c>
      <c r="U195" s="36">
        <f t="shared" si="12"/>
        <v>561.28</v>
      </c>
    </row>
    <row r="196" spans="1:21" ht="13" x14ac:dyDescent="0.15">
      <c r="A196" s="15">
        <v>44229</v>
      </c>
      <c r="B196" s="1">
        <f t="shared" si="14"/>
        <v>387</v>
      </c>
      <c r="D196" s="38">
        <v>0</v>
      </c>
      <c r="E196" s="1">
        <v>460</v>
      </c>
      <c r="F196" s="21">
        <f t="shared" si="5"/>
        <v>6</v>
      </c>
      <c r="G196" s="21">
        <f t="shared" si="7"/>
        <v>10.571428571428571</v>
      </c>
      <c r="H196" s="16">
        <f t="shared" si="13"/>
        <v>181.39033238552798</v>
      </c>
      <c r="J196" s="22">
        <f t="shared" si="15"/>
        <v>184</v>
      </c>
      <c r="N196" s="1">
        <f t="shared" si="10"/>
        <v>17726</v>
      </c>
      <c r="O196" s="1">
        <v>306067</v>
      </c>
      <c r="P196" s="16">
        <f t="shared" si="6"/>
        <v>2057</v>
      </c>
      <c r="Q196" s="16">
        <f t="shared" si="8"/>
        <v>2532.2857142857142</v>
      </c>
      <c r="S196" s="1">
        <v>23.95</v>
      </c>
      <c r="T196" s="16">
        <f t="shared" si="0"/>
        <v>35.402857142857144</v>
      </c>
      <c r="U196" s="36">
        <f t="shared" si="12"/>
        <v>566.4457142857143</v>
      </c>
    </row>
    <row r="197" spans="1:21" ht="13" x14ac:dyDescent="0.15">
      <c r="A197" s="15">
        <v>44230</v>
      </c>
      <c r="B197" s="1">
        <f t="shared" si="14"/>
        <v>388</v>
      </c>
      <c r="D197" s="38">
        <v>0</v>
      </c>
      <c r="E197" s="1">
        <v>467</v>
      </c>
      <c r="F197" s="21">
        <f t="shared" si="5"/>
        <v>7</v>
      </c>
      <c r="G197" s="21">
        <f t="shared" si="7"/>
        <v>8.2857142857142865</v>
      </c>
      <c r="H197" s="16">
        <f t="shared" si="13"/>
        <v>142.17080105892737</v>
      </c>
      <c r="J197" s="22">
        <f t="shared" si="15"/>
        <v>191</v>
      </c>
      <c r="N197" s="1">
        <f t="shared" si="10"/>
        <v>17123</v>
      </c>
      <c r="O197" s="1">
        <v>308414</v>
      </c>
      <c r="P197" s="16">
        <f t="shared" si="6"/>
        <v>2347</v>
      </c>
      <c r="Q197" s="16">
        <f t="shared" si="8"/>
        <v>2446.1428571428573</v>
      </c>
      <c r="S197" s="1">
        <v>23.88</v>
      </c>
      <c r="T197" s="16">
        <f t="shared" si="0"/>
        <v>32.258571428571429</v>
      </c>
      <c r="U197" s="36">
        <f t="shared" si="12"/>
        <v>516.13714285714286</v>
      </c>
    </row>
    <row r="198" spans="1:21" ht="13" x14ac:dyDescent="0.15">
      <c r="A198" s="15">
        <v>44231</v>
      </c>
      <c r="B198" s="1">
        <f t="shared" si="14"/>
        <v>389</v>
      </c>
      <c r="D198" s="38">
        <v>0</v>
      </c>
      <c r="E198" s="1">
        <v>474</v>
      </c>
      <c r="F198" s="21">
        <f t="shared" si="5"/>
        <v>7</v>
      </c>
      <c r="G198" s="21">
        <f t="shared" si="7"/>
        <v>7.7142857142857144</v>
      </c>
      <c r="H198" s="16">
        <f t="shared" si="13"/>
        <v>132.36591822727721</v>
      </c>
      <c r="J198" s="22">
        <f t="shared" si="15"/>
        <v>198</v>
      </c>
      <c r="N198" s="1">
        <f t="shared" si="10"/>
        <v>17975</v>
      </c>
      <c r="O198" s="1">
        <v>312058</v>
      </c>
      <c r="P198" s="16">
        <f t="shared" si="6"/>
        <v>3644</v>
      </c>
      <c r="Q198" s="16">
        <f t="shared" si="8"/>
        <v>2567.8571428571427</v>
      </c>
      <c r="S198" s="1">
        <v>26.27</v>
      </c>
      <c r="T198" s="16">
        <f t="shared" si="0"/>
        <v>29.625714285714285</v>
      </c>
      <c r="U198" s="36">
        <f t="shared" si="12"/>
        <v>474.01142857142855</v>
      </c>
    </row>
    <row r="199" spans="1:21" ht="13" x14ac:dyDescent="0.15">
      <c r="A199" s="15">
        <v>44232</v>
      </c>
      <c r="B199" s="1">
        <f t="shared" si="14"/>
        <v>390</v>
      </c>
      <c r="C199" s="1">
        <v>-3</v>
      </c>
      <c r="D199" s="38">
        <v>0</v>
      </c>
      <c r="E199" s="1">
        <v>479</v>
      </c>
      <c r="F199" s="21">
        <f t="shared" si="5"/>
        <v>5</v>
      </c>
      <c r="G199" s="21">
        <f t="shared" si="7"/>
        <v>7.2857142857142856</v>
      </c>
      <c r="H199" s="16">
        <f t="shared" si="13"/>
        <v>125.01225610353956</v>
      </c>
      <c r="J199" s="22">
        <f t="shared" si="15"/>
        <v>203</v>
      </c>
      <c r="N199" s="1">
        <f t="shared" si="10"/>
        <v>18874</v>
      </c>
      <c r="O199" s="1">
        <v>315269</v>
      </c>
      <c r="P199" s="16">
        <f t="shared" si="6"/>
        <v>3211</v>
      </c>
      <c r="Q199" s="16">
        <f t="shared" si="8"/>
        <v>2696.2857142857142</v>
      </c>
      <c r="S199" s="1">
        <v>35.17</v>
      </c>
      <c r="T199" s="16">
        <f t="shared" si="0"/>
        <v>30.162857142857149</v>
      </c>
      <c r="U199" s="36">
        <f t="shared" si="12"/>
        <v>482.60571428571438</v>
      </c>
    </row>
    <row r="200" spans="1:21" ht="13" x14ac:dyDescent="0.15">
      <c r="A200" s="15">
        <v>44233</v>
      </c>
      <c r="B200" s="1">
        <f t="shared" si="14"/>
        <v>391</v>
      </c>
      <c r="C200" s="1">
        <v>-6</v>
      </c>
      <c r="D200" s="38">
        <v>0</v>
      </c>
      <c r="E200" s="1">
        <v>490</v>
      </c>
      <c r="F200" s="21">
        <f t="shared" si="5"/>
        <v>11</v>
      </c>
      <c r="G200" s="21">
        <f t="shared" si="7"/>
        <v>7.7142857142857144</v>
      </c>
      <c r="H200" s="16">
        <f t="shared" si="13"/>
        <v>132.36591822727721</v>
      </c>
      <c r="J200" s="22">
        <f t="shared" si="15"/>
        <v>214</v>
      </c>
      <c r="N200" s="1">
        <f t="shared" si="10"/>
        <v>20035</v>
      </c>
      <c r="O200" s="1">
        <v>318904</v>
      </c>
      <c r="P200" s="16">
        <f t="shared" si="6"/>
        <v>3635</v>
      </c>
      <c r="Q200" s="16">
        <f t="shared" si="8"/>
        <v>2862.1428571428573</v>
      </c>
      <c r="S200" s="1">
        <v>36.86</v>
      </c>
      <c r="T200" s="16">
        <f t="shared" si="0"/>
        <v>29.034285714285716</v>
      </c>
      <c r="U200" s="36">
        <f t="shared" si="12"/>
        <v>464.54857142857145</v>
      </c>
    </row>
    <row r="201" spans="1:21" ht="13" x14ac:dyDescent="0.15">
      <c r="A201" s="15">
        <v>44234</v>
      </c>
      <c r="B201" s="1">
        <f t="shared" si="14"/>
        <v>392</v>
      </c>
      <c r="C201" s="1">
        <v>-2</v>
      </c>
      <c r="D201" s="38">
        <v>0</v>
      </c>
      <c r="E201" s="1">
        <v>494</v>
      </c>
      <c r="F201" s="21">
        <f t="shared" si="5"/>
        <v>4</v>
      </c>
      <c r="G201" s="21">
        <f t="shared" si="7"/>
        <v>6.4285714285714288</v>
      </c>
      <c r="H201" s="16">
        <f t="shared" si="13"/>
        <v>110.30493185606431</v>
      </c>
      <c r="J201" s="22">
        <f t="shared" si="15"/>
        <v>218</v>
      </c>
      <c r="N201" s="1">
        <f t="shared" si="10"/>
        <v>20031</v>
      </c>
      <c r="O201" s="1">
        <v>322063</v>
      </c>
      <c r="P201" s="16">
        <f t="shared" si="6"/>
        <v>3159</v>
      </c>
      <c r="Q201" s="16">
        <f t="shared" si="8"/>
        <v>2861.5714285714284</v>
      </c>
      <c r="S201" s="1">
        <v>33.6</v>
      </c>
      <c r="T201" s="16">
        <f t="shared" si="0"/>
        <v>29.974285714285717</v>
      </c>
      <c r="U201" s="36">
        <f t="shared" si="12"/>
        <v>479.58857142857147</v>
      </c>
    </row>
    <row r="202" spans="1:21" ht="13" x14ac:dyDescent="0.15">
      <c r="A202" s="15">
        <v>44235</v>
      </c>
      <c r="B202" s="1">
        <f t="shared" si="14"/>
        <v>393</v>
      </c>
      <c r="C202" s="1">
        <v>-2</v>
      </c>
      <c r="D202" s="38">
        <v>0</v>
      </c>
      <c r="E202" s="1">
        <v>496</v>
      </c>
      <c r="F202" s="21">
        <f t="shared" si="5"/>
        <v>2</v>
      </c>
      <c r="G202" s="21">
        <f t="shared" si="7"/>
        <v>6</v>
      </c>
      <c r="H202" s="16">
        <f t="shared" si="13"/>
        <v>102.95126973232669</v>
      </c>
      <c r="J202" s="22">
        <f t="shared" si="15"/>
        <v>220</v>
      </c>
      <c r="N202" s="1">
        <f t="shared" si="10"/>
        <v>20394</v>
      </c>
      <c r="O202" s="1">
        <v>324404</v>
      </c>
      <c r="P202" s="16">
        <f t="shared" si="6"/>
        <v>2341</v>
      </c>
      <c r="Q202" s="16">
        <f t="shared" si="8"/>
        <v>2913.4285714285716</v>
      </c>
      <c r="S202" s="1">
        <v>16.3</v>
      </c>
      <c r="T202" s="16">
        <f t="shared" si="0"/>
        <v>28.004285714285714</v>
      </c>
      <c r="U202" s="36">
        <f t="shared" si="12"/>
        <v>448.06857142857143</v>
      </c>
    </row>
    <row r="203" spans="1:21" ht="13" x14ac:dyDescent="0.15">
      <c r="A203" s="15">
        <v>44236</v>
      </c>
      <c r="B203" s="1">
        <f t="shared" si="14"/>
        <v>394</v>
      </c>
      <c r="C203" s="1">
        <v>0</v>
      </c>
      <c r="D203" s="38">
        <v>0</v>
      </c>
      <c r="E203" s="1">
        <v>498</v>
      </c>
      <c r="F203" s="21">
        <f t="shared" si="5"/>
        <v>2</v>
      </c>
      <c r="G203" s="21">
        <f t="shared" si="7"/>
        <v>5.4285714285714288</v>
      </c>
      <c r="H203" s="16">
        <f t="shared" si="13"/>
        <v>93.146386900676532</v>
      </c>
      <c r="J203" s="22">
        <f t="shared" si="15"/>
        <v>222</v>
      </c>
      <c r="N203" s="1">
        <f t="shared" si="10"/>
        <v>20456</v>
      </c>
      <c r="O203" s="1">
        <v>326523</v>
      </c>
      <c r="P203" s="16">
        <f t="shared" si="6"/>
        <v>2119</v>
      </c>
      <c r="Q203" s="16">
        <f t="shared" si="8"/>
        <v>2922.2857142857142</v>
      </c>
      <c r="S203" s="1">
        <v>14.29</v>
      </c>
      <c r="T203" s="16">
        <f t="shared" si="0"/>
        <v>26.624285714285715</v>
      </c>
      <c r="U203" s="36">
        <f t="shared" si="12"/>
        <v>425.98857142857145</v>
      </c>
    </row>
    <row r="204" spans="1:21" ht="13" x14ac:dyDescent="0.15">
      <c r="A204" s="15">
        <v>44237</v>
      </c>
      <c r="B204" s="1">
        <f t="shared" si="14"/>
        <v>395</v>
      </c>
      <c r="C204" s="1">
        <v>-5</v>
      </c>
      <c r="D204" s="38">
        <v>0</v>
      </c>
      <c r="E204" s="1">
        <v>505</v>
      </c>
      <c r="F204" s="21">
        <f t="shared" si="5"/>
        <v>7</v>
      </c>
      <c r="G204" s="21">
        <f t="shared" si="7"/>
        <v>5.4285714285714288</v>
      </c>
      <c r="H204" s="16">
        <f t="shared" si="13"/>
        <v>93.146386900676532</v>
      </c>
      <c r="J204" s="22">
        <f t="shared" si="15"/>
        <v>229</v>
      </c>
      <c r="N204" s="1">
        <f t="shared" si="10"/>
        <v>21990</v>
      </c>
      <c r="O204" s="1">
        <v>330404</v>
      </c>
      <c r="P204" s="16">
        <f t="shared" si="6"/>
        <v>3881</v>
      </c>
      <c r="Q204" s="16">
        <f t="shared" si="8"/>
        <v>3141.4285714285716</v>
      </c>
      <c r="S204" s="1">
        <v>22.38</v>
      </c>
      <c r="T204" s="16">
        <f t="shared" si="0"/>
        <v>26.41</v>
      </c>
      <c r="U204" s="36">
        <f t="shared" ref="U204:U267" si="16">T204*16</f>
        <v>422.56</v>
      </c>
    </row>
    <row r="205" spans="1:21" ht="13" x14ac:dyDescent="0.15">
      <c r="A205" s="15">
        <v>44238</v>
      </c>
      <c r="B205" s="1">
        <f t="shared" si="14"/>
        <v>396</v>
      </c>
      <c r="C205" s="1">
        <v>-2</v>
      </c>
      <c r="D205" s="38">
        <v>0</v>
      </c>
      <c r="E205" s="1">
        <v>507</v>
      </c>
      <c r="F205" s="21">
        <f t="shared" si="5"/>
        <v>2</v>
      </c>
      <c r="G205" s="21">
        <f t="shared" si="7"/>
        <v>4.7142857142857144</v>
      </c>
      <c r="H205" s="16">
        <f t="shared" si="13"/>
        <v>80.890283361113831</v>
      </c>
      <c r="J205" s="22">
        <f t="shared" si="15"/>
        <v>231</v>
      </c>
      <c r="N205" s="1">
        <f t="shared" si="10"/>
        <v>21693</v>
      </c>
      <c r="O205" s="1">
        <v>333751</v>
      </c>
      <c r="P205" s="16">
        <f t="shared" si="6"/>
        <v>3347</v>
      </c>
      <c r="Q205" s="16">
        <f t="shared" si="8"/>
        <v>3099</v>
      </c>
      <c r="S205" s="1">
        <v>23.26</v>
      </c>
      <c r="T205" s="16">
        <f t="shared" si="0"/>
        <v>25.979999999999997</v>
      </c>
      <c r="U205" s="36">
        <f t="shared" si="16"/>
        <v>415.67999999999995</v>
      </c>
    </row>
    <row r="206" spans="1:21" ht="13" x14ac:dyDescent="0.15">
      <c r="A206" s="15">
        <v>44239</v>
      </c>
      <c r="B206" s="1">
        <f t="shared" si="14"/>
        <v>397</v>
      </c>
      <c r="C206" s="1" t="s">
        <v>157</v>
      </c>
      <c r="D206" s="38">
        <v>0</v>
      </c>
      <c r="E206" s="1">
        <v>507</v>
      </c>
      <c r="F206" s="21">
        <f t="shared" si="5"/>
        <v>0</v>
      </c>
      <c r="G206" s="21">
        <f t="shared" si="7"/>
        <v>4</v>
      </c>
      <c r="H206" s="16">
        <f t="shared" si="13"/>
        <v>68.634179821551129</v>
      </c>
      <c r="J206" s="24">
        <v>231</v>
      </c>
      <c r="N206" s="1">
        <f t="shared" si="10"/>
        <v>21009</v>
      </c>
      <c r="O206" s="1">
        <v>336278</v>
      </c>
      <c r="P206" s="16">
        <f t="shared" si="6"/>
        <v>2527</v>
      </c>
      <c r="Q206" s="16">
        <f t="shared" si="8"/>
        <v>3001.2857142857142</v>
      </c>
      <c r="S206" s="1">
        <v>26.89</v>
      </c>
      <c r="T206" s="16">
        <f t="shared" si="0"/>
        <v>24.797142857142855</v>
      </c>
      <c r="U206" s="36">
        <f t="shared" si="16"/>
        <v>396.75428571428569</v>
      </c>
    </row>
    <row r="207" spans="1:21" ht="13" x14ac:dyDescent="0.15">
      <c r="A207" s="15">
        <v>44240</v>
      </c>
      <c r="B207" s="1">
        <f t="shared" si="14"/>
        <v>398</v>
      </c>
      <c r="D207" s="38">
        <v>0</v>
      </c>
      <c r="E207" s="1">
        <v>509</v>
      </c>
      <c r="F207" s="19">
        <v>2</v>
      </c>
      <c r="G207" s="21">
        <f t="shared" si="7"/>
        <v>2.7142857142857144</v>
      </c>
      <c r="H207" s="16">
        <f t="shared" si="13"/>
        <v>46.573193450338266</v>
      </c>
      <c r="J207" s="22">
        <f t="shared" ref="J207:J314" si="17">F207+J206</f>
        <v>233</v>
      </c>
      <c r="N207" s="1">
        <f t="shared" si="10"/>
        <v>20955</v>
      </c>
      <c r="O207" s="1">
        <v>339859</v>
      </c>
      <c r="P207" s="16">
        <f t="shared" si="6"/>
        <v>3581</v>
      </c>
      <c r="Q207" s="16">
        <f t="shared" si="8"/>
        <v>2993.5714285714284</v>
      </c>
      <c r="S207" s="1">
        <v>25.39</v>
      </c>
      <c r="T207" s="16">
        <f t="shared" si="0"/>
        <v>23.158571428571431</v>
      </c>
      <c r="U207" s="36">
        <f t="shared" si="16"/>
        <v>370.5371428571429</v>
      </c>
    </row>
    <row r="208" spans="1:21" ht="13" x14ac:dyDescent="0.15">
      <c r="A208" s="15">
        <v>44241</v>
      </c>
      <c r="B208" s="1">
        <f t="shared" si="14"/>
        <v>399</v>
      </c>
      <c r="D208" s="38">
        <v>0</v>
      </c>
      <c r="E208" s="1">
        <v>511</v>
      </c>
      <c r="F208" s="21">
        <f t="shared" ref="F208:F314" si="18">E208-E207</f>
        <v>2</v>
      </c>
      <c r="G208" s="21">
        <f t="shared" si="7"/>
        <v>2.4285714285714284</v>
      </c>
      <c r="H208" s="16">
        <f t="shared" si="13"/>
        <v>41.670752034513185</v>
      </c>
      <c r="J208" s="22">
        <f t="shared" si="17"/>
        <v>235</v>
      </c>
      <c r="N208" s="1">
        <f t="shared" si="10"/>
        <v>20886</v>
      </c>
      <c r="O208" s="1">
        <v>342949</v>
      </c>
      <c r="P208" s="16">
        <f t="shared" si="6"/>
        <v>3090</v>
      </c>
      <c r="Q208" s="16">
        <f t="shared" si="8"/>
        <v>2983.7142857142858</v>
      </c>
      <c r="S208" s="1">
        <v>21.31</v>
      </c>
      <c r="T208" s="16">
        <f t="shared" si="0"/>
        <v>21.40285714285714</v>
      </c>
      <c r="U208" s="36">
        <f t="shared" si="16"/>
        <v>342.44571428571425</v>
      </c>
    </row>
    <row r="209" spans="1:21" ht="13" x14ac:dyDescent="0.15">
      <c r="A209" s="15">
        <v>44242</v>
      </c>
      <c r="B209" s="1">
        <f t="shared" si="14"/>
        <v>400</v>
      </c>
      <c r="D209" s="38">
        <v>0</v>
      </c>
      <c r="E209" s="1">
        <v>512</v>
      </c>
      <c r="F209" s="21">
        <f t="shared" si="18"/>
        <v>1</v>
      </c>
      <c r="G209" s="21">
        <f t="shared" si="7"/>
        <v>2.2857142857142856</v>
      </c>
      <c r="H209" s="16">
        <f t="shared" si="13"/>
        <v>39.219531326600645</v>
      </c>
      <c r="J209" s="22">
        <f t="shared" si="17"/>
        <v>236</v>
      </c>
      <c r="N209" s="1">
        <f t="shared" si="10"/>
        <v>20810</v>
      </c>
      <c r="O209" s="1">
        <v>345214</v>
      </c>
      <c r="P209" s="16">
        <f t="shared" si="6"/>
        <v>2265</v>
      </c>
      <c r="Q209" s="16">
        <f t="shared" si="8"/>
        <v>2972.8571428571427</v>
      </c>
      <c r="S209" s="1">
        <v>21.31</v>
      </c>
      <c r="T209" s="16">
        <f t="shared" si="0"/>
        <v>22.118571428571432</v>
      </c>
      <c r="U209" s="36">
        <f t="shared" si="16"/>
        <v>353.89714285714291</v>
      </c>
    </row>
    <row r="210" spans="1:21" ht="13" x14ac:dyDescent="0.15">
      <c r="A210" s="15">
        <v>44243</v>
      </c>
      <c r="B210" s="1">
        <f t="shared" si="14"/>
        <v>401</v>
      </c>
      <c r="D210" s="38">
        <v>0</v>
      </c>
      <c r="E210" s="1">
        <v>513</v>
      </c>
      <c r="F210" s="21">
        <f t="shared" si="18"/>
        <v>1</v>
      </c>
      <c r="G210" s="21">
        <f t="shared" si="7"/>
        <v>2.1428571428571428</v>
      </c>
      <c r="H210" s="16">
        <f t="shared" si="13"/>
        <v>36.768310618688105</v>
      </c>
      <c r="J210" s="22">
        <f t="shared" si="17"/>
        <v>237</v>
      </c>
      <c r="N210" s="1">
        <f t="shared" si="10"/>
        <v>21009</v>
      </c>
      <c r="O210" s="1">
        <v>347532</v>
      </c>
      <c r="P210" s="16">
        <f t="shared" si="6"/>
        <v>2318</v>
      </c>
      <c r="Q210" s="16">
        <f t="shared" si="8"/>
        <v>3001.2857142857142</v>
      </c>
      <c r="S210" s="1">
        <v>11.03</v>
      </c>
      <c r="T210" s="16">
        <f t="shared" si="0"/>
        <v>21.65285714285714</v>
      </c>
      <c r="U210" s="36">
        <f t="shared" si="16"/>
        <v>346.44571428571425</v>
      </c>
    </row>
    <row r="211" spans="1:21" ht="13" x14ac:dyDescent="0.15">
      <c r="A211" s="15">
        <v>44244</v>
      </c>
      <c r="B211" s="1">
        <f t="shared" si="14"/>
        <v>402</v>
      </c>
      <c r="D211" s="38">
        <v>0</v>
      </c>
      <c r="E211" s="1">
        <v>516</v>
      </c>
      <c r="F211" s="21">
        <f t="shared" si="18"/>
        <v>3</v>
      </c>
      <c r="G211" s="21">
        <f t="shared" si="7"/>
        <v>1.5714285714285714</v>
      </c>
      <c r="H211" s="16">
        <f t="shared" si="13"/>
        <v>26.963427787037944</v>
      </c>
      <c r="J211" s="22">
        <f t="shared" si="17"/>
        <v>240</v>
      </c>
      <c r="N211" s="1">
        <f t="shared" si="10"/>
        <v>19984</v>
      </c>
      <c r="O211" s="1">
        <v>350388</v>
      </c>
      <c r="P211" s="16">
        <f t="shared" si="6"/>
        <v>2856</v>
      </c>
      <c r="Q211" s="16">
        <f t="shared" si="8"/>
        <v>2854.8571428571427</v>
      </c>
      <c r="S211" s="1">
        <v>14.98</v>
      </c>
      <c r="T211" s="16">
        <f t="shared" si="0"/>
        <v>20.595714285714283</v>
      </c>
      <c r="U211" s="36">
        <f t="shared" si="16"/>
        <v>329.53142857142853</v>
      </c>
    </row>
    <row r="212" spans="1:21" ht="13" x14ac:dyDescent="0.15">
      <c r="A212" s="15">
        <v>44245</v>
      </c>
      <c r="B212" s="1">
        <f t="shared" si="14"/>
        <v>403</v>
      </c>
      <c r="D212" s="38">
        <v>0</v>
      </c>
      <c r="E212" s="1">
        <v>524</v>
      </c>
      <c r="F212" s="21">
        <f t="shared" si="18"/>
        <v>8</v>
      </c>
      <c r="G212" s="21">
        <f t="shared" si="7"/>
        <v>2.4285714285714284</v>
      </c>
      <c r="H212" s="16">
        <f t="shared" si="13"/>
        <v>41.670752034513185</v>
      </c>
      <c r="J212" s="22">
        <f t="shared" si="17"/>
        <v>248</v>
      </c>
      <c r="N212" s="1">
        <f t="shared" si="10"/>
        <v>20616</v>
      </c>
      <c r="O212" s="1">
        <v>354367</v>
      </c>
      <c r="P212" s="16">
        <f t="shared" si="6"/>
        <v>3979</v>
      </c>
      <c r="Q212" s="16">
        <f t="shared" si="8"/>
        <v>2945.1428571428573</v>
      </c>
      <c r="S212" s="1">
        <v>21.82</v>
      </c>
      <c r="T212" s="16">
        <f t="shared" si="0"/>
        <v>20.390000000000004</v>
      </c>
      <c r="U212" s="36">
        <f t="shared" si="16"/>
        <v>326.24000000000007</v>
      </c>
    </row>
    <row r="213" spans="1:21" ht="13" x14ac:dyDescent="0.15">
      <c r="A213" s="15">
        <v>44246</v>
      </c>
      <c r="B213" s="1">
        <f t="shared" si="14"/>
        <v>404</v>
      </c>
      <c r="D213" s="38">
        <v>0</v>
      </c>
      <c r="E213" s="1">
        <v>528</v>
      </c>
      <c r="F213" s="21">
        <f t="shared" si="18"/>
        <v>4</v>
      </c>
      <c r="G213" s="21">
        <f t="shared" si="7"/>
        <v>3</v>
      </c>
      <c r="H213" s="16">
        <f t="shared" si="13"/>
        <v>51.475634866163347</v>
      </c>
      <c r="J213" s="22">
        <f t="shared" si="17"/>
        <v>252</v>
      </c>
      <c r="N213" s="1">
        <f t="shared" si="10"/>
        <v>21384</v>
      </c>
      <c r="O213" s="1">
        <v>357662</v>
      </c>
      <c r="P213" s="16">
        <f t="shared" si="6"/>
        <v>3295</v>
      </c>
      <c r="Q213" s="16">
        <f t="shared" si="8"/>
        <v>3054.8571428571427</v>
      </c>
      <c r="S213" s="1">
        <v>20.94</v>
      </c>
      <c r="T213" s="16">
        <f t="shared" si="0"/>
        <v>19.54</v>
      </c>
      <c r="U213" s="36">
        <f t="shared" si="16"/>
        <v>312.64</v>
      </c>
    </row>
    <row r="214" spans="1:21" ht="13" x14ac:dyDescent="0.15">
      <c r="A214" s="15">
        <v>44247</v>
      </c>
      <c r="B214" s="1">
        <f t="shared" si="14"/>
        <v>405</v>
      </c>
      <c r="D214" s="38">
        <v>1</v>
      </c>
      <c r="E214" s="1">
        <v>531</v>
      </c>
      <c r="F214" s="21">
        <f t="shared" si="18"/>
        <v>3</v>
      </c>
      <c r="G214" s="21">
        <f t="shared" si="7"/>
        <v>3.1428571428571428</v>
      </c>
      <c r="H214" s="16">
        <f t="shared" si="13"/>
        <v>53.926855574075887</v>
      </c>
      <c r="J214" s="22">
        <f t="shared" si="17"/>
        <v>255</v>
      </c>
      <c r="N214" s="1">
        <f t="shared" si="10"/>
        <v>21512</v>
      </c>
      <c r="O214" s="1">
        <v>361371</v>
      </c>
      <c r="P214" s="16">
        <f t="shared" si="6"/>
        <v>3709</v>
      </c>
      <c r="Q214" s="16">
        <f t="shared" si="8"/>
        <v>3073.1428571428573</v>
      </c>
      <c r="S214" s="1">
        <v>22.82</v>
      </c>
      <c r="T214" s="16">
        <f t="shared" si="0"/>
        <v>19.17285714285714</v>
      </c>
      <c r="U214" s="36">
        <f t="shared" si="16"/>
        <v>306.76571428571424</v>
      </c>
    </row>
    <row r="215" spans="1:21" ht="13" x14ac:dyDescent="0.15">
      <c r="A215" s="15">
        <v>44248</v>
      </c>
      <c r="B215" s="1">
        <f t="shared" si="14"/>
        <v>406</v>
      </c>
      <c r="C215" s="40" t="s">
        <v>186</v>
      </c>
      <c r="D215" s="38">
        <v>1</v>
      </c>
      <c r="E215" s="1">
        <v>536</v>
      </c>
      <c r="F215" s="21">
        <f t="shared" si="18"/>
        <v>5</v>
      </c>
      <c r="G215" s="21">
        <f t="shared" si="7"/>
        <v>3.5714285714285716</v>
      </c>
      <c r="H215" s="16">
        <f t="shared" si="13"/>
        <v>61.280517697813515</v>
      </c>
      <c r="J215" s="22">
        <f t="shared" si="17"/>
        <v>260</v>
      </c>
      <c r="N215" s="1">
        <f t="shared" si="10"/>
        <v>21393</v>
      </c>
      <c r="O215" s="1">
        <v>364342</v>
      </c>
      <c r="P215" s="16">
        <f t="shared" si="6"/>
        <v>2971</v>
      </c>
      <c r="Q215" s="16">
        <f t="shared" si="8"/>
        <v>3056.1428571428573</v>
      </c>
      <c r="S215" s="1">
        <v>13.92</v>
      </c>
      <c r="T215" s="16">
        <f t="shared" si="0"/>
        <v>18.117142857142856</v>
      </c>
      <c r="U215" s="36">
        <f t="shared" si="16"/>
        <v>289.87428571428569</v>
      </c>
    </row>
    <row r="216" spans="1:21" ht="13" x14ac:dyDescent="0.15">
      <c r="A216" s="15">
        <v>44249</v>
      </c>
      <c r="B216" s="1">
        <f t="shared" si="14"/>
        <v>407</v>
      </c>
      <c r="D216" s="38">
        <v>1</v>
      </c>
      <c r="E216" s="1">
        <v>539</v>
      </c>
      <c r="F216" s="21">
        <f t="shared" si="18"/>
        <v>3</v>
      </c>
      <c r="G216" s="21">
        <f t="shared" si="7"/>
        <v>3.8571428571428572</v>
      </c>
      <c r="H216" s="16">
        <f t="shared" si="13"/>
        <v>66.182959113638603</v>
      </c>
      <c r="J216" s="22">
        <f t="shared" si="17"/>
        <v>263</v>
      </c>
      <c r="N216" s="1">
        <f t="shared" si="10"/>
        <v>21680</v>
      </c>
      <c r="O216" s="1">
        <v>366894</v>
      </c>
      <c r="P216" s="16">
        <f t="shared" si="6"/>
        <v>2552</v>
      </c>
      <c r="Q216" s="16">
        <f t="shared" si="8"/>
        <v>3097.1428571428573</v>
      </c>
      <c r="S216" s="1">
        <v>13.29</v>
      </c>
      <c r="T216" s="16">
        <f t="shared" si="0"/>
        <v>16.971428571428572</v>
      </c>
      <c r="U216" s="36">
        <f t="shared" si="16"/>
        <v>271.54285714285714</v>
      </c>
    </row>
    <row r="217" spans="1:21" ht="13" x14ac:dyDescent="0.15">
      <c r="A217" s="15">
        <v>44250</v>
      </c>
      <c r="B217" s="1">
        <f t="shared" si="14"/>
        <v>408</v>
      </c>
      <c r="D217" s="38">
        <v>0</v>
      </c>
      <c r="E217" s="1">
        <v>544</v>
      </c>
      <c r="F217" s="21">
        <f t="shared" si="18"/>
        <v>5</v>
      </c>
      <c r="G217" s="21">
        <f t="shared" si="7"/>
        <v>4.4285714285714288</v>
      </c>
      <c r="H217" s="16">
        <f t="shared" si="13"/>
        <v>75.987841945288764</v>
      </c>
      <c r="J217" s="22">
        <f t="shared" si="17"/>
        <v>268</v>
      </c>
      <c r="N217" s="1">
        <f t="shared" si="10"/>
        <v>21746</v>
      </c>
      <c r="O217" s="1">
        <v>369278</v>
      </c>
      <c r="P217" s="16">
        <f t="shared" si="6"/>
        <v>2384</v>
      </c>
      <c r="Q217" s="16">
        <f t="shared" si="8"/>
        <v>3106.5714285714284</v>
      </c>
      <c r="S217" s="1">
        <v>14.1</v>
      </c>
      <c r="T217" s="16">
        <f t="shared" si="0"/>
        <v>17.41</v>
      </c>
      <c r="U217" s="36">
        <f t="shared" si="16"/>
        <v>278.56</v>
      </c>
    </row>
    <row r="218" spans="1:21" ht="13" x14ac:dyDescent="0.15">
      <c r="A218" s="15">
        <v>44251</v>
      </c>
      <c r="B218" s="1">
        <f t="shared" si="14"/>
        <v>409</v>
      </c>
      <c r="D218" s="38">
        <v>0</v>
      </c>
      <c r="E218" s="1">
        <v>549</v>
      </c>
      <c r="F218" s="21">
        <f t="shared" si="18"/>
        <v>5</v>
      </c>
      <c r="G218" s="21">
        <f t="shared" si="7"/>
        <v>4.7142857142857144</v>
      </c>
      <c r="H218" s="16">
        <f t="shared" ref="H218:H281" si="19">G218*100000/5828</f>
        <v>80.890283361113831</v>
      </c>
      <c r="J218" s="22">
        <f t="shared" si="17"/>
        <v>273</v>
      </c>
      <c r="N218" s="1">
        <f t="shared" si="10"/>
        <v>22715</v>
      </c>
      <c r="O218" s="1">
        <v>373103</v>
      </c>
      <c r="P218" s="16">
        <f t="shared" si="6"/>
        <v>3825</v>
      </c>
      <c r="Q218" s="16">
        <f t="shared" si="8"/>
        <v>3245</v>
      </c>
      <c r="S218" s="1">
        <v>23.32</v>
      </c>
      <c r="T218" s="16">
        <f t="shared" si="0"/>
        <v>18.601428571428574</v>
      </c>
      <c r="U218" s="36">
        <f t="shared" si="16"/>
        <v>297.62285714285719</v>
      </c>
    </row>
    <row r="219" spans="1:21" ht="13" x14ac:dyDescent="0.15">
      <c r="A219" s="15">
        <v>44252</v>
      </c>
      <c r="B219" s="1">
        <f t="shared" si="14"/>
        <v>410</v>
      </c>
      <c r="D219" s="38">
        <v>0</v>
      </c>
      <c r="E219" s="1">
        <v>555</v>
      </c>
      <c r="F219" s="21">
        <f t="shared" si="18"/>
        <v>6</v>
      </c>
      <c r="G219" s="21">
        <f t="shared" si="7"/>
        <v>4.4285714285714288</v>
      </c>
      <c r="H219" s="16">
        <f t="shared" si="19"/>
        <v>75.987841945288764</v>
      </c>
      <c r="J219" s="22">
        <f t="shared" si="17"/>
        <v>279</v>
      </c>
      <c r="N219" s="1">
        <f t="shared" si="10"/>
        <v>22335</v>
      </c>
      <c r="O219" s="1">
        <v>376702</v>
      </c>
      <c r="P219" s="16">
        <f t="shared" si="6"/>
        <v>3599</v>
      </c>
      <c r="Q219" s="16">
        <f t="shared" si="8"/>
        <v>3190.7142857142858</v>
      </c>
      <c r="S219" s="1">
        <v>25.76</v>
      </c>
      <c r="T219" s="16">
        <f t="shared" si="0"/>
        <v>19.164285714285711</v>
      </c>
      <c r="U219" s="36">
        <f t="shared" si="16"/>
        <v>306.62857142857138</v>
      </c>
    </row>
    <row r="220" spans="1:21" ht="13" x14ac:dyDescent="0.15">
      <c r="A220" s="15">
        <v>44253</v>
      </c>
      <c r="B220" s="1">
        <f t="shared" si="14"/>
        <v>411</v>
      </c>
      <c r="D220" s="38">
        <v>0</v>
      </c>
      <c r="E220" s="1">
        <v>557</v>
      </c>
      <c r="F220" s="21">
        <f t="shared" si="18"/>
        <v>2</v>
      </c>
      <c r="G220" s="21">
        <f t="shared" si="7"/>
        <v>4.1428571428571432</v>
      </c>
      <c r="H220" s="16">
        <f t="shared" si="19"/>
        <v>71.085400529463683</v>
      </c>
      <c r="J220" s="22">
        <f t="shared" si="17"/>
        <v>281</v>
      </c>
      <c r="N220" s="1">
        <f t="shared" si="10"/>
        <v>22173</v>
      </c>
      <c r="O220" s="1">
        <v>379835</v>
      </c>
      <c r="P220" s="16">
        <f t="shared" si="6"/>
        <v>3133</v>
      </c>
      <c r="Q220" s="16">
        <f t="shared" si="8"/>
        <v>3167.5714285714284</v>
      </c>
      <c r="S220" s="1">
        <v>20.81</v>
      </c>
      <c r="T220" s="16">
        <f t="shared" si="0"/>
        <v>19.145714285714284</v>
      </c>
      <c r="U220" s="36">
        <f t="shared" si="16"/>
        <v>306.33142857142855</v>
      </c>
    </row>
    <row r="221" spans="1:21" ht="13" x14ac:dyDescent="0.15">
      <c r="A221" s="15">
        <v>44254</v>
      </c>
      <c r="B221" s="1">
        <f t="shared" si="14"/>
        <v>412</v>
      </c>
      <c r="D221" s="38">
        <v>0</v>
      </c>
      <c r="E221" s="1">
        <v>558</v>
      </c>
      <c r="F221" s="21">
        <f t="shared" si="18"/>
        <v>1</v>
      </c>
      <c r="G221" s="21">
        <f t="shared" si="7"/>
        <v>3.8571428571428572</v>
      </c>
      <c r="H221" s="16">
        <f t="shared" si="19"/>
        <v>66.182959113638603</v>
      </c>
      <c r="J221" s="22">
        <f t="shared" si="17"/>
        <v>282</v>
      </c>
      <c r="N221" s="1">
        <f t="shared" si="10"/>
        <v>21990</v>
      </c>
      <c r="O221" s="1">
        <v>383361</v>
      </c>
      <c r="P221" s="16">
        <f t="shared" si="6"/>
        <v>3526</v>
      </c>
      <c r="Q221" s="16">
        <f t="shared" si="8"/>
        <v>3141.4285714285716</v>
      </c>
      <c r="S221" s="1">
        <v>17.18</v>
      </c>
      <c r="T221" s="16">
        <f t="shared" si="0"/>
        <v>18.34</v>
      </c>
      <c r="U221" s="36">
        <f t="shared" si="16"/>
        <v>293.44</v>
      </c>
    </row>
    <row r="222" spans="1:21" ht="13" x14ac:dyDescent="0.15">
      <c r="A222" s="15">
        <v>44255</v>
      </c>
      <c r="B222" s="1">
        <f t="shared" si="14"/>
        <v>413</v>
      </c>
      <c r="D222" s="38">
        <v>0</v>
      </c>
      <c r="E222" s="1">
        <v>559</v>
      </c>
      <c r="F222" s="21">
        <f t="shared" si="18"/>
        <v>1</v>
      </c>
      <c r="G222" s="21">
        <f t="shared" si="7"/>
        <v>3.2857142857142856</v>
      </c>
      <c r="H222" s="16">
        <f t="shared" si="19"/>
        <v>56.378076281988434</v>
      </c>
      <c r="J222" s="22">
        <f t="shared" si="17"/>
        <v>283</v>
      </c>
      <c r="N222" s="1">
        <f t="shared" si="10"/>
        <v>22249</v>
      </c>
      <c r="O222" s="1">
        <v>386591</v>
      </c>
      <c r="P222" s="16">
        <f t="shared" si="6"/>
        <v>3230</v>
      </c>
      <c r="Q222" s="16">
        <f t="shared" si="8"/>
        <v>3178.4285714285716</v>
      </c>
      <c r="S222" s="1">
        <v>18.37</v>
      </c>
      <c r="T222" s="16">
        <f t="shared" si="0"/>
        <v>18.975714285714286</v>
      </c>
      <c r="U222" s="36">
        <f t="shared" si="16"/>
        <v>303.61142857142858</v>
      </c>
    </row>
    <row r="223" spans="1:21" ht="13" x14ac:dyDescent="0.15">
      <c r="A223" s="15">
        <v>44256</v>
      </c>
      <c r="B223" s="1">
        <f t="shared" si="14"/>
        <v>414</v>
      </c>
      <c r="D223" s="38">
        <v>0</v>
      </c>
      <c r="E223" s="1">
        <v>564</v>
      </c>
      <c r="F223" s="21">
        <f t="shared" si="18"/>
        <v>5</v>
      </c>
      <c r="G223" s="21">
        <f t="shared" si="7"/>
        <v>3.5714285714285716</v>
      </c>
      <c r="H223" s="16">
        <f t="shared" si="19"/>
        <v>61.280517697813515</v>
      </c>
      <c r="J223" s="22">
        <f t="shared" si="17"/>
        <v>288</v>
      </c>
      <c r="N223" s="1">
        <f t="shared" si="10"/>
        <v>21814</v>
      </c>
      <c r="O223" s="1">
        <v>388708</v>
      </c>
      <c r="P223" s="16">
        <f t="shared" si="6"/>
        <v>2117</v>
      </c>
      <c r="Q223" s="16">
        <f t="shared" si="8"/>
        <v>3116.2857142857142</v>
      </c>
      <c r="S223" s="1">
        <v>16.8</v>
      </c>
      <c r="T223" s="16">
        <f t="shared" si="0"/>
        <v>19.477142857142862</v>
      </c>
      <c r="U223" s="36">
        <f t="shared" si="16"/>
        <v>311.6342857142858</v>
      </c>
    </row>
    <row r="224" spans="1:21" ht="13" x14ac:dyDescent="0.15">
      <c r="A224" s="15">
        <v>44257</v>
      </c>
      <c r="B224" s="1">
        <f t="shared" si="14"/>
        <v>415</v>
      </c>
      <c r="D224" s="38">
        <v>0</v>
      </c>
      <c r="E224" s="1">
        <v>566</v>
      </c>
      <c r="F224" s="21">
        <f t="shared" si="18"/>
        <v>2</v>
      </c>
      <c r="G224" s="21">
        <f t="shared" si="7"/>
        <v>3.1428571428571428</v>
      </c>
      <c r="H224" s="16">
        <f t="shared" si="19"/>
        <v>53.926855574075887</v>
      </c>
      <c r="J224" s="22">
        <f t="shared" si="17"/>
        <v>290</v>
      </c>
      <c r="N224" s="1">
        <f t="shared" si="10"/>
        <v>21860</v>
      </c>
      <c r="O224" s="1">
        <v>391138</v>
      </c>
      <c r="P224" s="16">
        <f t="shared" si="6"/>
        <v>2430</v>
      </c>
      <c r="Q224" s="16">
        <f t="shared" si="8"/>
        <v>3122.8571428571427</v>
      </c>
      <c r="S224" s="1">
        <v>-1</v>
      </c>
      <c r="T224" s="16">
        <f t="shared" si="0"/>
        <v>17.32</v>
      </c>
      <c r="U224" s="36">
        <f t="shared" si="16"/>
        <v>277.12</v>
      </c>
    </row>
    <row r="225" spans="1:21" ht="13" x14ac:dyDescent="0.15">
      <c r="A225" s="15">
        <v>44258</v>
      </c>
      <c r="B225" s="1">
        <f t="shared" si="14"/>
        <v>416</v>
      </c>
      <c r="D225" s="38">
        <v>0</v>
      </c>
      <c r="E225" s="1">
        <v>571</v>
      </c>
      <c r="F225" s="21">
        <f t="shared" si="18"/>
        <v>5</v>
      </c>
      <c r="G225" s="21">
        <f t="shared" si="7"/>
        <v>3.1428571428571428</v>
      </c>
      <c r="H225" s="16">
        <f t="shared" si="19"/>
        <v>53.926855574075887</v>
      </c>
      <c r="J225" s="22">
        <f t="shared" si="17"/>
        <v>295</v>
      </c>
      <c r="N225" s="1">
        <f t="shared" si="10"/>
        <v>20913</v>
      </c>
      <c r="O225" s="1">
        <v>394016</v>
      </c>
      <c r="P225" s="16">
        <f t="shared" si="6"/>
        <v>2878</v>
      </c>
      <c r="Q225" s="16">
        <f t="shared" si="8"/>
        <v>2987.5714285714284</v>
      </c>
      <c r="S225" s="1">
        <v>19.5</v>
      </c>
      <c r="T225" s="16">
        <f t="shared" si="0"/>
        <v>16.774285714285714</v>
      </c>
      <c r="U225" s="36">
        <f t="shared" si="16"/>
        <v>268.38857142857142</v>
      </c>
    </row>
    <row r="226" spans="1:21" ht="13" x14ac:dyDescent="0.15">
      <c r="A226" s="15">
        <v>44259</v>
      </c>
      <c r="B226" s="1">
        <f t="shared" si="14"/>
        <v>417</v>
      </c>
      <c r="D226" s="38">
        <v>0</v>
      </c>
      <c r="E226" s="1">
        <v>572</v>
      </c>
      <c r="F226" s="21">
        <f t="shared" si="18"/>
        <v>1</v>
      </c>
      <c r="G226" s="21">
        <f t="shared" si="7"/>
        <v>2.4285714285714284</v>
      </c>
      <c r="H226" s="16">
        <f t="shared" si="19"/>
        <v>41.670752034513185</v>
      </c>
      <c r="J226" s="22">
        <f t="shared" si="17"/>
        <v>296</v>
      </c>
      <c r="N226" s="1">
        <f t="shared" si="10"/>
        <v>19936</v>
      </c>
      <c r="O226" s="1">
        <v>396638</v>
      </c>
      <c r="P226" s="16">
        <f t="shared" si="6"/>
        <v>2622</v>
      </c>
      <c r="Q226" s="16">
        <f t="shared" si="8"/>
        <v>2848</v>
      </c>
      <c r="S226" s="1">
        <v>17.68</v>
      </c>
      <c r="T226" s="16">
        <f t="shared" si="0"/>
        <v>15.620000000000001</v>
      </c>
      <c r="U226" s="36">
        <f t="shared" si="16"/>
        <v>249.92000000000002</v>
      </c>
    </row>
    <row r="227" spans="1:21" ht="13" x14ac:dyDescent="0.15">
      <c r="A227" s="15">
        <v>44260</v>
      </c>
      <c r="B227" s="1">
        <f t="shared" si="14"/>
        <v>418</v>
      </c>
      <c r="D227" s="38">
        <v>0</v>
      </c>
      <c r="E227" s="1">
        <v>576</v>
      </c>
      <c r="F227" s="21">
        <f t="shared" si="18"/>
        <v>4</v>
      </c>
      <c r="G227" s="21">
        <f t="shared" si="7"/>
        <v>2.7142857142857144</v>
      </c>
      <c r="H227" s="16">
        <f t="shared" si="19"/>
        <v>46.573193450338266</v>
      </c>
      <c r="J227" s="22">
        <f t="shared" si="17"/>
        <v>300</v>
      </c>
      <c r="N227" s="1">
        <f t="shared" si="10"/>
        <v>19083</v>
      </c>
      <c r="O227" s="1">
        <v>398918</v>
      </c>
      <c r="P227" s="16">
        <f t="shared" si="6"/>
        <v>2280</v>
      </c>
      <c r="Q227" s="16">
        <f t="shared" si="8"/>
        <v>2726.1428571428573</v>
      </c>
      <c r="S227" s="1">
        <v>18.93</v>
      </c>
      <c r="T227" s="16">
        <f t="shared" si="0"/>
        <v>15.351428571428572</v>
      </c>
      <c r="U227" s="36">
        <f t="shared" si="16"/>
        <v>245.62285714285716</v>
      </c>
    </row>
    <row r="228" spans="1:21" ht="13" x14ac:dyDescent="0.15">
      <c r="A228" s="15">
        <v>44261</v>
      </c>
      <c r="B228" s="1">
        <f t="shared" si="14"/>
        <v>419</v>
      </c>
      <c r="D228" s="38">
        <v>0</v>
      </c>
      <c r="E228" s="1">
        <v>580</v>
      </c>
      <c r="F228" s="21">
        <f t="shared" si="18"/>
        <v>4</v>
      </c>
      <c r="G228" s="21">
        <f t="shared" si="7"/>
        <v>3.1428571428571428</v>
      </c>
      <c r="H228" s="16">
        <f t="shared" si="19"/>
        <v>53.926855574075887</v>
      </c>
      <c r="J228" s="22">
        <f t="shared" si="17"/>
        <v>304</v>
      </c>
      <c r="N228" s="1">
        <f t="shared" si="10"/>
        <v>18230</v>
      </c>
      <c r="O228" s="1">
        <v>401591</v>
      </c>
      <c r="P228" s="16">
        <f t="shared" si="6"/>
        <v>2673</v>
      </c>
      <c r="Q228" s="16">
        <f t="shared" si="8"/>
        <v>2604.2857142857142</v>
      </c>
      <c r="S228" s="1">
        <v>19.87</v>
      </c>
      <c r="T228" s="16">
        <f t="shared" si="0"/>
        <v>15.735714285714286</v>
      </c>
      <c r="U228" s="36">
        <f t="shared" si="16"/>
        <v>251.77142857142857</v>
      </c>
    </row>
    <row r="229" spans="1:21" ht="13" x14ac:dyDescent="0.15">
      <c r="A229" s="15">
        <v>44262</v>
      </c>
      <c r="B229" s="1">
        <f t="shared" si="14"/>
        <v>420</v>
      </c>
      <c r="D229" s="38">
        <v>0</v>
      </c>
      <c r="E229" s="1">
        <v>580</v>
      </c>
      <c r="F229" s="21">
        <f t="shared" si="18"/>
        <v>0</v>
      </c>
      <c r="G229" s="21">
        <f t="shared" si="7"/>
        <v>3</v>
      </c>
      <c r="H229" s="16">
        <f t="shared" si="19"/>
        <v>51.475634866163347</v>
      </c>
      <c r="J229" s="22">
        <f t="shared" si="17"/>
        <v>304</v>
      </c>
      <c r="N229" s="1">
        <f t="shared" si="10"/>
        <v>17331</v>
      </c>
      <c r="O229" s="1">
        <v>403922</v>
      </c>
      <c r="P229" s="16">
        <f t="shared" si="6"/>
        <v>2331</v>
      </c>
      <c r="Q229" s="16">
        <f t="shared" si="8"/>
        <v>2475.8571428571427</v>
      </c>
      <c r="S229" s="1">
        <v>18.239999999999998</v>
      </c>
      <c r="T229" s="16">
        <f t="shared" si="0"/>
        <v>15.717142857142857</v>
      </c>
      <c r="U229" s="36">
        <f t="shared" si="16"/>
        <v>251.47428571428571</v>
      </c>
    </row>
    <row r="230" spans="1:21" ht="13" x14ac:dyDescent="0.15">
      <c r="A230" s="15">
        <v>44263</v>
      </c>
      <c r="B230" s="1">
        <f t="shared" si="14"/>
        <v>421</v>
      </c>
      <c r="D230" s="38">
        <v>0</v>
      </c>
      <c r="E230" s="1">
        <v>580</v>
      </c>
      <c r="F230" s="21">
        <f t="shared" si="18"/>
        <v>0</v>
      </c>
      <c r="G230" s="21">
        <f t="shared" si="7"/>
        <v>2.2857142857142856</v>
      </c>
      <c r="H230" s="16">
        <f t="shared" si="19"/>
        <v>39.219531326600645</v>
      </c>
      <c r="J230" s="22">
        <f t="shared" si="17"/>
        <v>304</v>
      </c>
      <c r="N230" s="1">
        <f t="shared" si="10"/>
        <v>16501</v>
      </c>
      <c r="O230" s="1">
        <v>405209</v>
      </c>
      <c r="P230" s="16">
        <f t="shared" si="6"/>
        <v>1287</v>
      </c>
      <c r="Q230" s="16">
        <f t="shared" si="8"/>
        <v>2357.2857142857142</v>
      </c>
      <c r="S230" s="1">
        <v>13.35</v>
      </c>
      <c r="T230" s="16">
        <f t="shared" si="0"/>
        <v>15.224285714285713</v>
      </c>
      <c r="U230" s="36">
        <f t="shared" si="16"/>
        <v>243.58857142857141</v>
      </c>
    </row>
    <row r="231" spans="1:21" ht="13" x14ac:dyDescent="0.15">
      <c r="A231" s="15">
        <v>44264</v>
      </c>
      <c r="B231" s="1">
        <f t="shared" si="14"/>
        <v>422</v>
      </c>
      <c r="D231" s="38">
        <v>0</v>
      </c>
      <c r="E231" s="1">
        <v>580</v>
      </c>
      <c r="F231" s="21">
        <f t="shared" si="18"/>
        <v>0</v>
      </c>
      <c r="G231" s="21">
        <f t="shared" si="7"/>
        <v>2</v>
      </c>
      <c r="H231" s="16">
        <f t="shared" si="19"/>
        <v>34.317089910775564</v>
      </c>
      <c r="J231" s="22">
        <f t="shared" si="17"/>
        <v>304</v>
      </c>
      <c r="N231" s="1">
        <f t="shared" si="10"/>
        <v>15606</v>
      </c>
      <c r="O231" s="1">
        <v>406744</v>
      </c>
      <c r="P231" s="16">
        <f t="shared" si="6"/>
        <v>1535</v>
      </c>
      <c r="Q231" s="16">
        <f t="shared" si="8"/>
        <v>2229.4285714285716</v>
      </c>
      <c r="S231" s="1">
        <v>12.91</v>
      </c>
      <c r="T231" s="16">
        <f t="shared" si="0"/>
        <v>17.21142857142857</v>
      </c>
      <c r="U231" s="36">
        <f t="shared" si="16"/>
        <v>275.38285714285712</v>
      </c>
    </row>
    <row r="232" spans="1:21" ht="13" x14ac:dyDescent="0.15">
      <c r="A232" s="15">
        <v>44265</v>
      </c>
      <c r="B232" s="1">
        <f t="shared" si="14"/>
        <v>423</v>
      </c>
      <c r="D232" s="38">
        <v>0</v>
      </c>
      <c r="E232" s="1">
        <v>583</v>
      </c>
      <c r="F232" s="21">
        <f t="shared" si="18"/>
        <v>3</v>
      </c>
      <c r="G232" s="21">
        <f t="shared" si="7"/>
        <v>1.7142857142857142</v>
      </c>
      <c r="H232" s="16">
        <f t="shared" si="19"/>
        <v>29.414648494950484</v>
      </c>
      <c r="J232" s="22">
        <f t="shared" si="17"/>
        <v>307</v>
      </c>
      <c r="N232" s="1">
        <f t="shared" si="10"/>
        <v>15583</v>
      </c>
      <c r="O232" s="1">
        <v>409599</v>
      </c>
      <c r="P232" s="16">
        <f t="shared" si="6"/>
        <v>2855</v>
      </c>
      <c r="Q232" s="16">
        <f t="shared" si="8"/>
        <v>2226.1428571428573</v>
      </c>
      <c r="S232" s="1">
        <v>20.5</v>
      </c>
      <c r="T232" s="16">
        <f t="shared" si="0"/>
        <v>17.354285714285712</v>
      </c>
      <c r="U232" s="36">
        <f t="shared" si="16"/>
        <v>277.6685714285714</v>
      </c>
    </row>
    <row r="233" spans="1:21" ht="13" x14ac:dyDescent="0.15">
      <c r="A233" s="15">
        <v>44266</v>
      </c>
      <c r="B233" s="1">
        <f t="shared" si="14"/>
        <v>424</v>
      </c>
      <c r="D233" s="38">
        <v>0</v>
      </c>
      <c r="E233" s="1">
        <v>587</v>
      </c>
      <c r="F233" s="21">
        <f t="shared" si="18"/>
        <v>4</v>
      </c>
      <c r="G233" s="21">
        <f t="shared" si="7"/>
        <v>2.1428571428571428</v>
      </c>
      <c r="H233" s="16">
        <f t="shared" si="19"/>
        <v>36.768310618688105</v>
      </c>
      <c r="J233" s="22">
        <f t="shared" si="17"/>
        <v>311</v>
      </c>
      <c r="N233" s="1">
        <f t="shared" si="10"/>
        <v>15092</v>
      </c>
      <c r="O233" s="1">
        <v>411730</v>
      </c>
      <c r="P233" s="16">
        <f t="shared" si="6"/>
        <v>2131</v>
      </c>
      <c r="Q233" s="16">
        <f t="shared" si="8"/>
        <v>2156</v>
      </c>
      <c r="S233" s="1">
        <v>19.93</v>
      </c>
      <c r="T233" s="16">
        <f t="shared" si="0"/>
        <v>17.675714285714285</v>
      </c>
      <c r="U233" s="36">
        <f t="shared" si="16"/>
        <v>282.81142857142856</v>
      </c>
    </row>
    <row r="234" spans="1:21" ht="13" x14ac:dyDescent="0.15">
      <c r="A234" s="15">
        <v>44267</v>
      </c>
      <c r="B234" s="1">
        <f t="shared" si="14"/>
        <v>425</v>
      </c>
      <c r="D234" s="38">
        <v>0</v>
      </c>
      <c r="E234" s="1">
        <v>591</v>
      </c>
      <c r="F234" s="21">
        <f t="shared" si="18"/>
        <v>4</v>
      </c>
      <c r="G234" s="21">
        <f t="shared" si="7"/>
        <v>2.1428571428571428</v>
      </c>
      <c r="H234" s="16">
        <f t="shared" si="19"/>
        <v>36.768310618688105</v>
      </c>
      <c r="J234" s="22">
        <f t="shared" si="17"/>
        <v>315</v>
      </c>
      <c r="N234" s="1">
        <f t="shared" si="10"/>
        <v>15638</v>
      </c>
      <c r="O234" s="1">
        <v>414556</v>
      </c>
      <c r="P234" s="16">
        <f t="shared" si="6"/>
        <v>2826</v>
      </c>
      <c r="Q234" s="16">
        <f t="shared" si="8"/>
        <v>2234</v>
      </c>
      <c r="S234" s="1">
        <v>25.83</v>
      </c>
      <c r="T234" s="16">
        <f t="shared" si="0"/>
        <v>18.661428571428569</v>
      </c>
      <c r="U234" s="36">
        <f t="shared" si="16"/>
        <v>298.58285714285711</v>
      </c>
    </row>
    <row r="235" spans="1:21" ht="13" x14ac:dyDescent="0.15">
      <c r="A235" s="15">
        <v>44268</v>
      </c>
      <c r="B235" s="1">
        <f t="shared" si="14"/>
        <v>426</v>
      </c>
      <c r="D235" s="38">
        <v>0</v>
      </c>
      <c r="E235" s="1">
        <v>593</v>
      </c>
      <c r="F235" s="21">
        <f t="shared" si="18"/>
        <v>2</v>
      </c>
      <c r="G235" s="21">
        <f t="shared" si="7"/>
        <v>1.8571428571428572</v>
      </c>
      <c r="H235" s="16">
        <f t="shared" si="19"/>
        <v>31.865869202863024</v>
      </c>
      <c r="J235" s="22">
        <f t="shared" si="17"/>
        <v>317</v>
      </c>
      <c r="N235" s="1">
        <f t="shared" si="10"/>
        <v>15629</v>
      </c>
      <c r="O235" s="1">
        <v>417220</v>
      </c>
      <c r="P235" s="16">
        <f t="shared" si="6"/>
        <v>2664</v>
      </c>
      <c r="Q235" s="16">
        <f t="shared" si="8"/>
        <v>2232.7142857142858</v>
      </c>
      <c r="S235" s="1">
        <v>21.75</v>
      </c>
      <c r="T235" s="16">
        <f t="shared" si="0"/>
        <v>18.93</v>
      </c>
      <c r="U235" s="36">
        <f t="shared" si="16"/>
        <v>302.88</v>
      </c>
    </row>
    <row r="236" spans="1:21" ht="13" x14ac:dyDescent="0.15">
      <c r="A236" s="15">
        <v>44269</v>
      </c>
      <c r="B236" s="1">
        <f t="shared" si="14"/>
        <v>427</v>
      </c>
      <c r="D236" s="38">
        <v>0</v>
      </c>
      <c r="E236" s="1">
        <v>594</v>
      </c>
      <c r="F236" s="21">
        <f t="shared" si="18"/>
        <v>1</v>
      </c>
      <c r="G236" s="21">
        <f t="shared" si="7"/>
        <v>2</v>
      </c>
      <c r="H236" s="16">
        <f t="shared" si="19"/>
        <v>34.317089910775564</v>
      </c>
      <c r="J236" s="22">
        <f t="shared" si="17"/>
        <v>318</v>
      </c>
      <c r="N236" s="1">
        <f t="shared" si="10"/>
        <v>15514</v>
      </c>
      <c r="O236" s="1">
        <v>419436</v>
      </c>
      <c r="P236" s="16">
        <f t="shared" si="6"/>
        <v>2216</v>
      </c>
      <c r="Q236" s="16">
        <f t="shared" si="8"/>
        <v>2216.2857142857142</v>
      </c>
      <c r="S236" s="1">
        <v>20.12</v>
      </c>
      <c r="T236" s="16">
        <f t="shared" si="0"/>
        <v>19.198571428571427</v>
      </c>
      <c r="U236" s="36">
        <f t="shared" si="16"/>
        <v>307.17714285714283</v>
      </c>
    </row>
    <row r="237" spans="1:21" ht="13" x14ac:dyDescent="0.15">
      <c r="A237" s="15">
        <v>44270</v>
      </c>
      <c r="B237" s="1">
        <f t="shared" si="14"/>
        <v>428</v>
      </c>
      <c r="D237" s="38">
        <v>0</v>
      </c>
      <c r="E237" s="1">
        <v>595</v>
      </c>
      <c r="F237" s="21">
        <f t="shared" si="18"/>
        <v>1</v>
      </c>
      <c r="G237" s="21">
        <f t="shared" si="7"/>
        <v>2.1428571428571428</v>
      </c>
      <c r="H237" s="16">
        <f t="shared" si="19"/>
        <v>36.768310618688105</v>
      </c>
      <c r="J237" s="22">
        <f t="shared" si="17"/>
        <v>319</v>
      </c>
      <c r="N237" s="1">
        <f t="shared" si="10"/>
        <v>15532</v>
      </c>
      <c r="O237" s="1">
        <v>420741</v>
      </c>
      <c r="P237" s="16">
        <f t="shared" si="6"/>
        <v>1305</v>
      </c>
      <c r="Q237" s="16">
        <f t="shared" si="8"/>
        <v>2218.8571428571427</v>
      </c>
      <c r="S237" s="1">
        <v>15.05</v>
      </c>
      <c r="T237" s="16">
        <f t="shared" si="0"/>
        <v>19.44142857142857</v>
      </c>
      <c r="U237" s="36">
        <f t="shared" si="16"/>
        <v>311.06285714285713</v>
      </c>
    </row>
    <row r="238" spans="1:21" ht="13" x14ac:dyDescent="0.15">
      <c r="A238" s="15">
        <v>44271</v>
      </c>
      <c r="B238" s="1">
        <f t="shared" si="14"/>
        <v>429</v>
      </c>
      <c r="D238" s="38">
        <v>0</v>
      </c>
      <c r="E238" s="1">
        <v>597</v>
      </c>
      <c r="F238" s="21">
        <f t="shared" si="18"/>
        <v>2</v>
      </c>
      <c r="G238" s="21">
        <f t="shared" si="7"/>
        <v>2.4285714285714284</v>
      </c>
      <c r="H238" s="16">
        <f t="shared" si="19"/>
        <v>41.670752034513185</v>
      </c>
      <c r="J238" s="22">
        <f t="shared" si="17"/>
        <v>321</v>
      </c>
      <c r="N238" s="1">
        <f t="shared" si="10"/>
        <v>15515</v>
      </c>
      <c r="O238" s="1">
        <v>422259</v>
      </c>
      <c r="P238" s="16">
        <f t="shared" si="6"/>
        <v>1518</v>
      </c>
      <c r="Q238" s="16">
        <f t="shared" si="8"/>
        <v>2216.4285714285716</v>
      </c>
      <c r="S238" s="1">
        <v>14.92</v>
      </c>
      <c r="T238" s="16">
        <f t="shared" si="0"/>
        <v>19.728571428571428</v>
      </c>
      <c r="U238" s="36">
        <f t="shared" si="16"/>
        <v>315.65714285714284</v>
      </c>
    </row>
    <row r="239" spans="1:21" ht="13" x14ac:dyDescent="0.15">
      <c r="A239" s="15">
        <v>44272</v>
      </c>
      <c r="B239" s="1">
        <f t="shared" si="14"/>
        <v>430</v>
      </c>
      <c r="D239" s="38">
        <v>0</v>
      </c>
      <c r="E239" s="1">
        <v>602</v>
      </c>
      <c r="F239" s="21">
        <f t="shared" si="18"/>
        <v>5</v>
      </c>
      <c r="G239" s="21">
        <f t="shared" si="7"/>
        <v>2.7142857142857144</v>
      </c>
      <c r="H239" s="16">
        <f t="shared" si="19"/>
        <v>46.573193450338266</v>
      </c>
      <c r="J239" s="22">
        <f t="shared" si="17"/>
        <v>326</v>
      </c>
      <c r="N239" s="1">
        <f t="shared" si="10"/>
        <v>15472</v>
      </c>
      <c r="O239" s="1">
        <v>425071</v>
      </c>
      <c r="P239" s="16">
        <f t="shared" si="6"/>
        <v>2812</v>
      </c>
      <c r="Q239" s="16">
        <f t="shared" si="8"/>
        <v>2210.2857142857142</v>
      </c>
      <c r="S239" s="1">
        <v>25.89</v>
      </c>
      <c r="T239" s="16">
        <f t="shared" si="0"/>
        <v>20.498571428571431</v>
      </c>
      <c r="U239" s="36">
        <f t="shared" si="16"/>
        <v>327.97714285714289</v>
      </c>
    </row>
    <row r="240" spans="1:21" ht="13" x14ac:dyDescent="0.15">
      <c r="A240" s="15">
        <v>44273</v>
      </c>
      <c r="B240" s="1">
        <f t="shared" si="14"/>
        <v>431</v>
      </c>
      <c r="D240" s="38">
        <v>0</v>
      </c>
      <c r="E240" s="1">
        <v>608</v>
      </c>
      <c r="F240" s="21">
        <f t="shared" si="18"/>
        <v>6</v>
      </c>
      <c r="G240" s="21">
        <f t="shared" si="7"/>
        <v>3</v>
      </c>
      <c r="H240" s="16">
        <f t="shared" si="19"/>
        <v>51.475634866163347</v>
      </c>
      <c r="J240" s="22">
        <f t="shared" si="17"/>
        <v>332</v>
      </c>
      <c r="N240" s="1">
        <f t="shared" si="10"/>
        <v>15980</v>
      </c>
      <c r="O240" s="1">
        <v>427710</v>
      </c>
      <c r="P240" s="16">
        <f t="shared" si="6"/>
        <v>2639</v>
      </c>
      <c r="Q240" s="16">
        <f t="shared" si="8"/>
        <v>2282.8571428571427</v>
      </c>
      <c r="S240" s="1">
        <v>27.77</v>
      </c>
      <c r="T240" s="16">
        <f t="shared" si="0"/>
        <v>21.618571428571432</v>
      </c>
      <c r="U240" s="36">
        <f t="shared" si="16"/>
        <v>345.89714285714291</v>
      </c>
    </row>
    <row r="241" spans="1:21" ht="13" x14ac:dyDescent="0.15">
      <c r="A241" s="15">
        <v>44274</v>
      </c>
      <c r="B241" s="1">
        <f t="shared" si="14"/>
        <v>432</v>
      </c>
      <c r="D241" s="38">
        <v>0</v>
      </c>
      <c r="E241" s="1">
        <v>614</v>
      </c>
      <c r="F241" s="21">
        <f t="shared" si="18"/>
        <v>6</v>
      </c>
      <c r="G241" s="21">
        <f t="shared" si="7"/>
        <v>3.2857142857142856</v>
      </c>
      <c r="H241" s="16">
        <f t="shared" si="19"/>
        <v>56.378076281988434</v>
      </c>
      <c r="J241" s="22">
        <f t="shared" si="17"/>
        <v>338</v>
      </c>
      <c r="N241" s="1">
        <f t="shared" si="10"/>
        <v>15401</v>
      </c>
      <c r="O241" s="1">
        <v>429957</v>
      </c>
      <c r="P241" s="16">
        <f t="shared" si="6"/>
        <v>2247</v>
      </c>
      <c r="Q241" s="16">
        <f t="shared" si="8"/>
        <v>2200.1428571428573</v>
      </c>
      <c r="S241" s="1">
        <v>25.26</v>
      </c>
      <c r="T241" s="16">
        <f t="shared" si="0"/>
        <v>21.537142857142857</v>
      </c>
      <c r="U241" s="36">
        <f t="shared" si="16"/>
        <v>344.59428571428572</v>
      </c>
    </row>
    <row r="242" spans="1:21" ht="13" x14ac:dyDescent="0.15">
      <c r="A242" s="15">
        <v>44275</v>
      </c>
      <c r="B242" s="1">
        <f t="shared" si="14"/>
        <v>433</v>
      </c>
      <c r="D242" s="38">
        <v>0</v>
      </c>
      <c r="E242" s="1">
        <v>618</v>
      </c>
      <c r="F242" s="21">
        <f t="shared" si="18"/>
        <v>4</v>
      </c>
      <c r="G242" s="21">
        <f t="shared" si="7"/>
        <v>3.5714285714285716</v>
      </c>
      <c r="H242" s="16">
        <f t="shared" si="19"/>
        <v>61.280517697813515</v>
      </c>
      <c r="J242" s="22">
        <f t="shared" si="17"/>
        <v>342</v>
      </c>
      <c r="N242" s="1">
        <f t="shared" si="10"/>
        <v>15403</v>
      </c>
      <c r="O242" s="1">
        <v>432623</v>
      </c>
      <c r="P242" s="16">
        <f t="shared" si="6"/>
        <v>2666</v>
      </c>
      <c r="Q242" s="16">
        <f t="shared" si="8"/>
        <v>2200.4285714285716</v>
      </c>
      <c r="S242" s="1">
        <v>25.45</v>
      </c>
      <c r="T242" s="16">
        <f t="shared" si="0"/>
        <v>22.065714285714282</v>
      </c>
      <c r="U242" s="36">
        <f t="shared" si="16"/>
        <v>353.05142857142852</v>
      </c>
    </row>
    <row r="243" spans="1:21" ht="13" x14ac:dyDescent="0.15">
      <c r="A243" s="15">
        <v>44276</v>
      </c>
      <c r="B243" s="1">
        <f t="shared" si="14"/>
        <v>434</v>
      </c>
      <c r="D243" s="38">
        <v>0</v>
      </c>
      <c r="E243" s="1">
        <v>623</v>
      </c>
      <c r="F243" s="21">
        <f t="shared" si="18"/>
        <v>5</v>
      </c>
      <c r="G243" s="21">
        <f t="shared" si="7"/>
        <v>4.1428571428571432</v>
      </c>
      <c r="H243" s="16">
        <f t="shared" si="19"/>
        <v>71.085400529463683</v>
      </c>
      <c r="J243" s="22">
        <f t="shared" si="17"/>
        <v>347</v>
      </c>
      <c r="N243" s="1">
        <f t="shared" si="10"/>
        <v>15426</v>
      </c>
      <c r="O243" s="1">
        <v>434862</v>
      </c>
      <c r="P243" s="16">
        <f t="shared" si="6"/>
        <v>2239</v>
      </c>
      <c r="Q243" s="16">
        <f t="shared" si="8"/>
        <v>2203.7142857142858</v>
      </c>
      <c r="S243" s="1">
        <v>24.14</v>
      </c>
      <c r="T243" s="16">
        <f t="shared" si="0"/>
        <v>22.640000000000004</v>
      </c>
      <c r="U243" s="36">
        <f t="shared" si="16"/>
        <v>362.24000000000007</v>
      </c>
    </row>
    <row r="244" spans="1:21" ht="13" x14ac:dyDescent="0.15">
      <c r="A244" s="15">
        <v>44277</v>
      </c>
      <c r="B244" s="1">
        <f t="shared" si="14"/>
        <v>435</v>
      </c>
      <c r="D244" s="38">
        <v>0</v>
      </c>
      <c r="E244" s="1">
        <v>636</v>
      </c>
      <c r="F244" s="21">
        <f t="shared" si="18"/>
        <v>13</v>
      </c>
      <c r="G244" s="21">
        <f t="shared" si="7"/>
        <v>5.8571428571428568</v>
      </c>
      <c r="H244" s="16">
        <f t="shared" si="19"/>
        <v>100.50004902441415</v>
      </c>
      <c r="J244" s="22">
        <f t="shared" si="17"/>
        <v>360</v>
      </c>
      <c r="N244" s="1">
        <f t="shared" si="10"/>
        <v>15516</v>
      </c>
      <c r="O244" s="1">
        <v>436257</v>
      </c>
      <c r="P244" s="16">
        <f t="shared" si="6"/>
        <v>1395</v>
      </c>
      <c r="Q244" s="16">
        <f t="shared" si="8"/>
        <v>2216.5714285714284</v>
      </c>
      <c r="S244" s="1">
        <v>17.489999999999998</v>
      </c>
      <c r="T244" s="16">
        <f t="shared" si="0"/>
        <v>22.988571428571429</v>
      </c>
      <c r="U244" s="36">
        <f t="shared" si="16"/>
        <v>367.81714285714287</v>
      </c>
    </row>
    <row r="245" spans="1:21" ht="13" x14ac:dyDescent="0.15">
      <c r="A245" s="15">
        <v>44278</v>
      </c>
      <c r="B245" s="1">
        <f t="shared" si="14"/>
        <v>436</v>
      </c>
      <c r="D245" s="38">
        <v>0</v>
      </c>
      <c r="E245" s="1">
        <v>638</v>
      </c>
      <c r="F245" s="21">
        <f t="shared" si="18"/>
        <v>2</v>
      </c>
      <c r="G245" s="21">
        <f t="shared" si="7"/>
        <v>5.8571428571428568</v>
      </c>
      <c r="H245" s="16">
        <f t="shared" si="19"/>
        <v>100.50004902441415</v>
      </c>
      <c r="J245" s="22">
        <f t="shared" si="17"/>
        <v>362</v>
      </c>
      <c r="N245" s="1">
        <f t="shared" si="10"/>
        <v>15543</v>
      </c>
      <c r="O245" s="1">
        <v>437802</v>
      </c>
      <c r="P245" s="16">
        <f t="shared" si="6"/>
        <v>1545</v>
      </c>
      <c r="Q245" s="16">
        <f t="shared" si="8"/>
        <v>2220.4285714285716</v>
      </c>
      <c r="S245" s="1">
        <v>17.739999999999998</v>
      </c>
      <c r="T245" s="16">
        <f t="shared" si="0"/>
        <v>23.391428571428573</v>
      </c>
      <c r="U245" s="36">
        <f t="shared" si="16"/>
        <v>374.26285714285717</v>
      </c>
    </row>
    <row r="246" spans="1:21" ht="13" x14ac:dyDescent="0.15">
      <c r="A246" s="15">
        <v>44279</v>
      </c>
      <c r="B246" s="1">
        <f t="shared" si="14"/>
        <v>437</v>
      </c>
      <c r="D246" s="38">
        <v>0</v>
      </c>
      <c r="E246" s="1">
        <v>645</v>
      </c>
      <c r="F246" s="21">
        <f t="shared" si="18"/>
        <v>7</v>
      </c>
      <c r="G246" s="21">
        <f t="shared" si="7"/>
        <v>6.1428571428571432</v>
      </c>
      <c r="H246" s="16">
        <f t="shared" si="19"/>
        <v>105.40249044023925</v>
      </c>
      <c r="J246" s="22">
        <f t="shared" si="17"/>
        <v>369</v>
      </c>
      <c r="N246" s="1">
        <f t="shared" si="10"/>
        <v>15880</v>
      </c>
      <c r="O246" s="1">
        <v>440951</v>
      </c>
      <c r="P246" s="16">
        <f t="shared" si="6"/>
        <v>3149</v>
      </c>
      <c r="Q246" s="16">
        <f t="shared" si="8"/>
        <v>2268.5714285714284</v>
      </c>
      <c r="S246" s="1">
        <v>27.33</v>
      </c>
      <c r="T246" s="16">
        <f t="shared" si="0"/>
        <v>23.59714285714286</v>
      </c>
      <c r="U246" s="36">
        <f t="shared" si="16"/>
        <v>377.55428571428575</v>
      </c>
    </row>
    <row r="247" spans="1:21" ht="13" x14ac:dyDescent="0.15">
      <c r="A247" s="15">
        <v>44280</v>
      </c>
      <c r="B247" s="1">
        <f t="shared" si="14"/>
        <v>438</v>
      </c>
      <c r="D247" s="38">
        <v>0</v>
      </c>
      <c r="E247" s="1">
        <v>655</v>
      </c>
      <c r="F247" s="21">
        <f t="shared" si="18"/>
        <v>10</v>
      </c>
      <c r="G247" s="21">
        <f t="shared" si="7"/>
        <v>6.7142857142857144</v>
      </c>
      <c r="H247" s="16">
        <f t="shared" si="19"/>
        <v>115.20737327188941</v>
      </c>
      <c r="J247" s="22">
        <f t="shared" si="17"/>
        <v>379</v>
      </c>
      <c r="N247" s="1">
        <f t="shared" si="10"/>
        <v>15972</v>
      </c>
      <c r="O247" s="1">
        <v>443682</v>
      </c>
      <c r="P247" s="16">
        <f t="shared" si="6"/>
        <v>2731</v>
      </c>
      <c r="Q247" s="16">
        <f t="shared" si="8"/>
        <v>2281.7142857142858</v>
      </c>
      <c r="S247" s="1">
        <v>28.96</v>
      </c>
      <c r="T247" s="16">
        <f t="shared" si="0"/>
        <v>23.767142857142854</v>
      </c>
      <c r="U247" s="36">
        <f t="shared" si="16"/>
        <v>380.27428571428567</v>
      </c>
    </row>
    <row r="248" spans="1:21" ht="13" x14ac:dyDescent="0.15">
      <c r="A248" s="15">
        <v>44281</v>
      </c>
      <c r="B248" s="1">
        <f t="shared" si="14"/>
        <v>439</v>
      </c>
      <c r="D248" s="38">
        <v>0</v>
      </c>
      <c r="E248" s="1">
        <v>668</v>
      </c>
      <c r="F248" s="21">
        <f t="shared" si="18"/>
        <v>13</v>
      </c>
      <c r="G248" s="21">
        <f t="shared" si="7"/>
        <v>7.7142857142857144</v>
      </c>
      <c r="H248" s="16">
        <f t="shared" si="19"/>
        <v>132.36591822727721</v>
      </c>
      <c r="J248" s="22">
        <f t="shared" si="17"/>
        <v>392</v>
      </c>
      <c r="N248" s="1">
        <f t="shared" si="10"/>
        <v>16005</v>
      </c>
      <c r="O248" s="1">
        <v>445962</v>
      </c>
      <c r="P248" s="16">
        <f t="shared" si="6"/>
        <v>2280</v>
      </c>
      <c r="Q248" s="16">
        <f t="shared" si="8"/>
        <v>2286.4285714285716</v>
      </c>
      <c r="S248" s="1">
        <v>30.4</v>
      </c>
      <c r="T248" s="16">
        <f t="shared" si="0"/>
        <v>24.501428571428569</v>
      </c>
      <c r="U248" s="36">
        <f t="shared" si="16"/>
        <v>392.02285714285711</v>
      </c>
    </row>
    <row r="249" spans="1:21" ht="13" x14ac:dyDescent="0.15">
      <c r="A249" s="15">
        <v>44282</v>
      </c>
      <c r="B249" s="1">
        <f t="shared" si="14"/>
        <v>440</v>
      </c>
      <c r="D249" s="38">
        <v>0</v>
      </c>
      <c r="E249" s="1">
        <v>678</v>
      </c>
      <c r="F249" s="21">
        <f t="shared" si="18"/>
        <v>10</v>
      </c>
      <c r="G249" s="21">
        <f t="shared" si="7"/>
        <v>8.5714285714285712</v>
      </c>
      <c r="H249" s="16">
        <f t="shared" si="19"/>
        <v>147.07324247475242</v>
      </c>
      <c r="J249" s="22">
        <f t="shared" si="17"/>
        <v>402</v>
      </c>
      <c r="N249" s="1">
        <f t="shared" si="10"/>
        <v>16240</v>
      </c>
      <c r="O249" s="1">
        <v>448863</v>
      </c>
      <c r="P249" s="16">
        <f t="shared" si="6"/>
        <v>2901</v>
      </c>
      <c r="Q249" s="16">
        <f t="shared" si="8"/>
        <v>2320</v>
      </c>
      <c r="S249" s="1">
        <v>32.35</v>
      </c>
      <c r="T249" s="16">
        <f t="shared" si="0"/>
        <v>25.487142857142857</v>
      </c>
      <c r="U249" s="36">
        <f t="shared" si="16"/>
        <v>407.79428571428571</v>
      </c>
    </row>
    <row r="250" spans="1:21" ht="13" x14ac:dyDescent="0.15">
      <c r="A250" s="15">
        <v>44283</v>
      </c>
      <c r="B250" s="1">
        <f t="shared" si="14"/>
        <v>441</v>
      </c>
      <c r="D250" s="38">
        <v>0</v>
      </c>
      <c r="E250" s="1">
        <v>681</v>
      </c>
      <c r="F250" s="21">
        <f t="shared" si="18"/>
        <v>3</v>
      </c>
      <c r="G250" s="21">
        <f t="shared" si="7"/>
        <v>8.2857142857142865</v>
      </c>
      <c r="H250" s="16">
        <f t="shared" si="19"/>
        <v>142.17080105892737</v>
      </c>
      <c r="J250" s="22">
        <f t="shared" si="17"/>
        <v>405</v>
      </c>
      <c r="N250" s="1">
        <f t="shared" si="10"/>
        <v>16322</v>
      </c>
      <c r="O250" s="1">
        <v>451184</v>
      </c>
      <c r="P250" s="16">
        <f t="shared" si="6"/>
        <v>2321</v>
      </c>
      <c r="Q250" s="16">
        <f t="shared" si="8"/>
        <v>2331.7142857142858</v>
      </c>
      <c r="S250" s="1">
        <v>24.76</v>
      </c>
      <c r="T250" s="16">
        <f t="shared" si="0"/>
        <v>25.57571428571428</v>
      </c>
      <c r="U250" s="36">
        <f t="shared" si="16"/>
        <v>409.21142857142848</v>
      </c>
    </row>
    <row r="251" spans="1:21" ht="13" x14ac:dyDescent="0.15">
      <c r="A251" s="15">
        <v>44284</v>
      </c>
      <c r="B251" s="1">
        <f t="shared" si="14"/>
        <v>442</v>
      </c>
      <c r="D251" s="38">
        <v>0</v>
      </c>
      <c r="E251" s="1">
        <v>686</v>
      </c>
      <c r="F251" s="21">
        <f t="shared" si="18"/>
        <v>5</v>
      </c>
      <c r="G251" s="21">
        <f t="shared" si="7"/>
        <v>7.1428571428571432</v>
      </c>
      <c r="H251" s="16">
        <f t="shared" si="19"/>
        <v>122.56103539562703</v>
      </c>
      <c r="J251" s="22">
        <f t="shared" si="17"/>
        <v>410</v>
      </c>
      <c r="N251" s="1">
        <f t="shared" si="10"/>
        <v>16399</v>
      </c>
      <c r="O251" s="1">
        <v>452656</v>
      </c>
      <c r="P251" s="16">
        <f t="shared" si="6"/>
        <v>1472</v>
      </c>
      <c r="Q251" s="16">
        <f t="shared" si="8"/>
        <v>2342.7142857142858</v>
      </c>
      <c r="S251" s="1">
        <v>22.19</v>
      </c>
      <c r="T251" s="16">
        <f t="shared" si="0"/>
        <v>26.247142857142855</v>
      </c>
      <c r="U251" s="36">
        <f t="shared" si="16"/>
        <v>419.95428571428567</v>
      </c>
    </row>
    <row r="252" spans="1:21" ht="13" x14ac:dyDescent="0.15">
      <c r="A252" s="15">
        <v>44285</v>
      </c>
      <c r="B252" s="1">
        <f t="shared" si="14"/>
        <v>443</v>
      </c>
      <c r="D252" s="38">
        <v>0</v>
      </c>
      <c r="E252" s="1">
        <v>687</v>
      </c>
      <c r="F252" s="21">
        <f t="shared" si="18"/>
        <v>1</v>
      </c>
      <c r="G252" s="21">
        <f t="shared" si="7"/>
        <v>7</v>
      </c>
      <c r="H252" s="16">
        <f t="shared" si="19"/>
        <v>120.10981468771448</v>
      </c>
      <c r="J252" s="22">
        <f t="shared" si="17"/>
        <v>411</v>
      </c>
      <c r="N252" s="1">
        <f t="shared" si="10"/>
        <v>16451</v>
      </c>
      <c r="O252" s="1">
        <v>454253</v>
      </c>
      <c r="P252" s="16">
        <f t="shared" si="6"/>
        <v>1597</v>
      </c>
      <c r="Q252" s="16">
        <f t="shared" si="8"/>
        <v>2350.1428571428573</v>
      </c>
      <c r="S252" s="1">
        <v>18.93</v>
      </c>
      <c r="T252" s="16">
        <f t="shared" si="0"/>
        <v>26.417142857142856</v>
      </c>
      <c r="U252" s="36">
        <f t="shared" si="16"/>
        <v>422.6742857142857</v>
      </c>
    </row>
    <row r="253" spans="1:21" ht="13" x14ac:dyDescent="0.15">
      <c r="A253" s="15">
        <v>44286</v>
      </c>
      <c r="B253" s="1">
        <f t="shared" si="14"/>
        <v>444</v>
      </c>
      <c r="D253" s="38">
        <v>0</v>
      </c>
      <c r="E253" s="1">
        <v>688</v>
      </c>
      <c r="F253" s="21">
        <f t="shared" si="18"/>
        <v>1</v>
      </c>
      <c r="G253" s="21">
        <f t="shared" si="7"/>
        <v>6.1428571428571432</v>
      </c>
      <c r="H253" s="16">
        <f t="shared" si="19"/>
        <v>105.40249044023925</v>
      </c>
      <c r="J253" s="22">
        <f t="shared" si="17"/>
        <v>412</v>
      </c>
      <c r="N253" s="1">
        <f t="shared" si="10"/>
        <v>16889</v>
      </c>
      <c r="O253" s="1">
        <v>457840</v>
      </c>
      <c r="P253" s="16">
        <f t="shared" si="6"/>
        <v>3587</v>
      </c>
      <c r="Q253" s="16">
        <f t="shared" si="8"/>
        <v>2412.7142857142858</v>
      </c>
      <c r="S253" s="1">
        <v>30.4</v>
      </c>
      <c r="T253" s="16">
        <f t="shared" si="0"/>
        <v>26.855714285714292</v>
      </c>
      <c r="U253" s="36">
        <f t="shared" si="16"/>
        <v>429.69142857142867</v>
      </c>
    </row>
    <row r="254" spans="1:21" ht="13" x14ac:dyDescent="0.15">
      <c r="A254" s="15">
        <v>44287</v>
      </c>
      <c r="B254" s="1">
        <f t="shared" si="14"/>
        <v>445</v>
      </c>
      <c r="D254" s="38">
        <v>0</v>
      </c>
      <c r="E254" s="1">
        <v>690</v>
      </c>
      <c r="F254" s="21">
        <f t="shared" si="18"/>
        <v>2</v>
      </c>
      <c r="G254" s="21">
        <f t="shared" si="7"/>
        <v>5</v>
      </c>
      <c r="H254" s="16">
        <f t="shared" si="19"/>
        <v>85.792724776938911</v>
      </c>
      <c r="J254" s="22">
        <f t="shared" si="17"/>
        <v>414</v>
      </c>
      <c r="N254" s="1">
        <f t="shared" si="10"/>
        <v>17581</v>
      </c>
      <c r="O254" s="1">
        <v>461263</v>
      </c>
      <c r="P254" s="16">
        <f t="shared" si="6"/>
        <v>3423</v>
      </c>
      <c r="Q254" s="16">
        <f t="shared" si="8"/>
        <v>2511.5714285714284</v>
      </c>
      <c r="S254" s="1">
        <v>33.54</v>
      </c>
      <c r="T254" s="16">
        <f t="shared" si="0"/>
        <v>27.509999999999998</v>
      </c>
      <c r="U254" s="36">
        <f t="shared" si="16"/>
        <v>440.15999999999997</v>
      </c>
    </row>
    <row r="255" spans="1:21" ht="13" x14ac:dyDescent="0.15">
      <c r="A255" s="15">
        <v>44288</v>
      </c>
      <c r="B255" s="1">
        <f t="shared" si="14"/>
        <v>446</v>
      </c>
      <c r="D255" s="38">
        <v>0</v>
      </c>
      <c r="E255" s="1">
        <v>691</v>
      </c>
      <c r="F255" s="21">
        <f t="shared" si="18"/>
        <v>1</v>
      </c>
      <c r="G255" s="21">
        <f t="shared" si="7"/>
        <v>3.2857142857142856</v>
      </c>
      <c r="H255" s="16">
        <f t="shared" si="19"/>
        <v>56.378076281988434</v>
      </c>
      <c r="J255" s="22">
        <f t="shared" si="17"/>
        <v>415</v>
      </c>
      <c r="N255" s="1">
        <f t="shared" si="10"/>
        <v>18338</v>
      </c>
      <c r="O255" s="1">
        <v>464300</v>
      </c>
      <c r="P255" s="16">
        <f t="shared" si="6"/>
        <v>3037</v>
      </c>
      <c r="Q255" s="16">
        <f t="shared" si="8"/>
        <v>2619.7142857142858</v>
      </c>
      <c r="S255" s="1">
        <v>28.34</v>
      </c>
      <c r="T255" s="16">
        <f t="shared" si="0"/>
        <v>27.215714285714284</v>
      </c>
      <c r="U255" s="36">
        <f t="shared" si="16"/>
        <v>435.45142857142855</v>
      </c>
    </row>
    <row r="256" spans="1:21" ht="13" x14ac:dyDescent="0.15">
      <c r="A256" s="15">
        <v>44289</v>
      </c>
      <c r="B256" s="1">
        <f t="shared" si="14"/>
        <v>447</v>
      </c>
      <c r="D256" s="38">
        <v>0</v>
      </c>
      <c r="E256" s="1">
        <v>693</v>
      </c>
      <c r="F256" s="21">
        <f t="shared" si="18"/>
        <v>2</v>
      </c>
      <c r="G256" s="21">
        <f t="shared" si="7"/>
        <v>2.1428571428571428</v>
      </c>
      <c r="H256" s="16">
        <f t="shared" si="19"/>
        <v>36.768310618688105</v>
      </c>
      <c r="J256" s="22">
        <f t="shared" si="17"/>
        <v>417</v>
      </c>
      <c r="N256" s="1">
        <f t="shared" si="10"/>
        <v>18572</v>
      </c>
      <c r="O256" s="1">
        <v>467435</v>
      </c>
      <c r="P256" s="16">
        <f t="shared" si="6"/>
        <v>3135</v>
      </c>
      <c r="Q256" s="16">
        <f t="shared" si="8"/>
        <v>2653.1428571428573</v>
      </c>
      <c r="S256" s="1">
        <v>29.59</v>
      </c>
      <c r="T256" s="16">
        <f t="shared" si="0"/>
        <v>26.821428571428573</v>
      </c>
      <c r="U256" s="36">
        <f t="shared" si="16"/>
        <v>429.14285714285717</v>
      </c>
    </row>
    <row r="257" spans="1:21" ht="13" x14ac:dyDescent="0.15">
      <c r="A257" s="15">
        <v>44290</v>
      </c>
      <c r="B257" s="1">
        <f t="shared" si="14"/>
        <v>448</v>
      </c>
      <c r="D257" s="38">
        <v>0</v>
      </c>
      <c r="E257" s="1">
        <v>697</v>
      </c>
      <c r="F257" s="21">
        <f t="shared" si="18"/>
        <v>4</v>
      </c>
      <c r="G257" s="21">
        <f t="shared" si="7"/>
        <v>2.2857142857142856</v>
      </c>
      <c r="H257" s="16">
        <f t="shared" si="19"/>
        <v>39.219531326600645</v>
      </c>
      <c r="J257" s="22">
        <f t="shared" si="17"/>
        <v>421</v>
      </c>
      <c r="N257" s="1">
        <f t="shared" si="10"/>
        <v>19350</v>
      </c>
      <c r="O257" s="1">
        <v>470534</v>
      </c>
      <c r="P257" s="16">
        <f t="shared" si="6"/>
        <v>3099</v>
      </c>
      <c r="Q257" s="16">
        <f t="shared" si="8"/>
        <v>2764.2857142857142</v>
      </c>
      <c r="S257" s="1">
        <v>0</v>
      </c>
      <c r="T257" s="16">
        <f t="shared" si="0"/>
        <v>23.284285714285716</v>
      </c>
      <c r="U257" s="36">
        <f t="shared" si="16"/>
        <v>372.54857142857145</v>
      </c>
    </row>
    <row r="258" spans="1:21" ht="13" x14ac:dyDescent="0.15">
      <c r="A258" s="15">
        <v>44291</v>
      </c>
      <c r="B258" s="1">
        <f t="shared" si="14"/>
        <v>449</v>
      </c>
      <c r="D258" s="38">
        <v>0</v>
      </c>
      <c r="E258" s="1">
        <v>699</v>
      </c>
      <c r="F258" s="21">
        <f t="shared" si="18"/>
        <v>2</v>
      </c>
      <c r="G258" s="21">
        <f t="shared" si="7"/>
        <v>1.8571428571428572</v>
      </c>
      <c r="H258" s="16">
        <f t="shared" si="19"/>
        <v>31.865869202863024</v>
      </c>
      <c r="J258" s="22">
        <f t="shared" si="17"/>
        <v>423</v>
      </c>
      <c r="N258" s="1">
        <f t="shared" si="10"/>
        <v>19964</v>
      </c>
      <c r="O258" s="1">
        <v>472620</v>
      </c>
      <c r="P258" s="16">
        <f t="shared" si="6"/>
        <v>2086</v>
      </c>
      <c r="Q258" s="16">
        <f t="shared" si="8"/>
        <v>2852</v>
      </c>
      <c r="S258" s="1">
        <v>38.619999999999997</v>
      </c>
      <c r="T258" s="16">
        <f t="shared" si="0"/>
        <v>25.631428571428575</v>
      </c>
      <c r="U258" s="36">
        <f t="shared" si="16"/>
        <v>410.1028571428572</v>
      </c>
    </row>
    <row r="259" spans="1:21" ht="13" x14ac:dyDescent="0.15">
      <c r="A259" s="15">
        <v>44292</v>
      </c>
      <c r="B259" s="1">
        <f t="shared" si="14"/>
        <v>450</v>
      </c>
      <c r="D259" s="38">
        <v>0</v>
      </c>
      <c r="E259" s="1">
        <v>703</v>
      </c>
      <c r="F259" s="21">
        <f t="shared" si="18"/>
        <v>4</v>
      </c>
      <c r="G259" s="21">
        <f t="shared" si="7"/>
        <v>2.2857142857142856</v>
      </c>
      <c r="H259" s="16">
        <f t="shared" si="19"/>
        <v>39.219531326600645</v>
      </c>
      <c r="J259" s="22">
        <f t="shared" si="17"/>
        <v>427</v>
      </c>
      <c r="N259" s="1">
        <f t="shared" si="10"/>
        <v>20573</v>
      </c>
      <c r="O259" s="1">
        <v>474826</v>
      </c>
      <c r="P259" s="16">
        <f t="shared" si="6"/>
        <v>2206</v>
      </c>
      <c r="Q259" s="16">
        <f t="shared" si="8"/>
        <v>2939</v>
      </c>
      <c r="S259" s="1">
        <v>20.12</v>
      </c>
      <c r="T259" s="16">
        <f t="shared" si="0"/>
        <v>25.801428571428573</v>
      </c>
      <c r="U259" s="36">
        <f t="shared" si="16"/>
        <v>412.82285714285717</v>
      </c>
    </row>
    <row r="260" spans="1:21" ht="13" x14ac:dyDescent="0.15">
      <c r="A260" s="15">
        <v>44293</v>
      </c>
      <c r="B260" s="1">
        <f t="shared" si="14"/>
        <v>451</v>
      </c>
      <c r="D260" s="38">
        <v>0</v>
      </c>
      <c r="E260" s="1">
        <v>703</v>
      </c>
      <c r="F260" s="21">
        <f t="shared" si="18"/>
        <v>0</v>
      </c>
      <c r="G260" s="21">
        <f t="shared" si="7"/>
        <v>2.1428571428571428</v>
      </c>
      <c r="H260" s="16">
        <f t="shared" si="19"/>
        <v>36.768310618688105</v>
      </c>
      <c r="J260" s="22">
        <f t="shared" si="17"/>
        <v>427</v>
      </c>
      <c r="N260" s="1">
        <f t="shared" si="10"/>
        <v>20646</v>
      </c>
      <c r="O260" s="1">
        <v>478486</v>
      </c>
      <c r="P260" s="16">
        <f t="shared" si="6"/>
        <v>3660</v>
      </c>
      <c r="Q260" s="16">
        <f t="shared" si="8"/>
        <v>2949.4285714285716</v>
      </c>
      <c r="S260" s="1">
        <v>31.59</v>
      </c>
      <c r="T260" s="16">
        <f t="shared" si="0"/>
        <v>25.971428571428572</v>
      </c>
      <c r="U260" s="36">
        <f t="shared" si="16"/>
        <v>415.54285714285714</v>
      </c>
    </row>
    <row r="261" spans="1:21" ht="13" x14ac:dyDescent="0.15">
      <c r="A261" s="15">
        <v>44294</v>
      </c>
      <c r="B261" s="1">
        <f t="shared" si="14"/>
        <v>452</v>
      </c>
      <c r="D261" s="38">
        <v>0</v>
      </c>
      <c r="E261" s="1">
        <v>710</v>
      </c>
      <c r="F261" s="21">
        <f t="shared" si="18"/>
        <v>7</v>
      </c>
      <c r="G261" s="21">
        <f t="shared" si="7"/>
        <v>2.8571428571428572</v>
      </c>
      <c r="H261" s="16">
        <f t="shared" si="19"/>
        <v>49.024414158250814</v>
      </c>
      <c r="J261" s="22">
        <f t="shared" si="17"/>
        <v>434</v>
      </c>
      <c r="N261" s="1">
        <f t="shared" si="10"/>
        <v>20720</v>
      </c>
      <c r="O261" s="1">
        <v>481983</v>
      </c>
      <c r="P261" s="16">
        <f t="shared" si="6"/>
        <v>3497</v>
      </c>
      <c r="Q261" s="16">
        <f t="shared" si="8"/>
        <v>2960</v>
      </c>
      <c r="S261" s="1">
        <v>29.15</v>
      </c>
      <c r="T261" s="16">
        <f t="shared" si="0"/>
        <v>25.344285714285714</v>
      </c>
      <c r="U261" s="36">
        <f t="shared" si="16"/>
        <v>405.50857142857143</v>
      </c>
    </row>
    <row r="262" spans="1:21" ht="13" x14ac:dyDescent="0.15">
      <c r="A262" s="15">
        <v>44295</v>
      </c>
      <c r="B262" s="1">
        <f t="shared" si="14"/>
        <v>453</v>
      </c>
      <c r="D262" s="38">
        <v>0</v>
      </c>
      <c r="E262" s="1">
        <v>712</v>
      </c>
      <c r="F262" s="21">
        <f t="shared" si="18"/>
        <v>2</v>
      </c>
      <c r="G262" s="21">
        <f t="shared" si="7"/>
        <v>3</v>
      </c>
      <c r="H262" s="16">
        <f t="shared" si="19"/>
        <v>51.475634866163347</v>
      </c>
      <c r="J262" s="22">
        <f t="shared" si="17"/>
        <v>436</v>
      </c>
      <c r="N262" s="1">
        <f t="shared" si="10"/>
        <v>20763</v>
      </c>
      <c r="O262" s="1">
        <v>485063</v>
      </c>
      <c r="P262" s="16">
        <f t="shared" si="6"/>
        <v>3080</v>
      </c>
      <c r="Q262" s="16">
        <f t="shared" si="8"/>
        <v>2966.1428571428573</v>
      </c>
      <c r="S262" s="1">
        <v>29.65</v>
      </c>
      <c r="T262" s="16">
        <f t="shared" si="0"/>
        <v>25.53142857142857</v>
      </c>
      <c r="U262" s="36">
        <f t="shared" si="16"/>
        <v>408.50285714285712</v>
      </c>
    </row>
    <row r="263" spans="1:21" ht="13" x14ac:dyDescent="0.15">
      <c r="A263" s="15">
        <v>44296</v>
      </c>
      <c r="B263" s="1">
        <f t="shared" si="14"/>
        <v>454</v>
      </c>
      <c r="D263" s="38">
        <v>0</v>
      </c>
      <c r="E263" s="1">
        <v>724</v>
      </c>
      <c r="F263" s="21">
        <f t="shared" si="18"/>
        <v>12</v>
      </c>
      <c r="G263" s="21">
        <f t="shared" si="7"/>
        <v>4.4285714285714288</v>
      </c>
      <c r="H263" s="16">
        <f t="shared" si="19"/>
        <v>75.987841945288764</v>
      </c>
      <c r="J263" s="22">
        <f t="shared" si="17"/>
        <v>448</v>
      </c>
      <c r="N263" s="1">
        <f t="shared" si="10"/>
        <v>21161</v>
      </c>
      <c r="O263" s="1">
        <v>488596</v>
      </c>
      <c r="P263" s="16">
        <f t="shared" si="6"/>
        <v>3533</v>
      </c>
      <c r="Q263" s="16">
        <f t="shared" si="8"/>
        <v>3023</v>
      </c>
      <c r="S263" s="1">
        <v>31.09</v>
      </c>
      <c r="T263" s="16">
        <f t="shared" si="0"/>
        <v>25.745714285714286</v>
      </c>
      <c r="U263" s="36">
        <f t="shared" si="16"/>
        <v>411.93142857142857</v>
      </c>
    </row>
    <row r="264" spans="1:21" ht="13" x14ac:dyDescent="0.15">
      <c r="A264" s="15">
        <v>44297</v>
      </c>
      <c r="B264" s="1">
        <f t="shared" si="14"/>
        <v>455</v>
      </c>
      <c r="D264" s="38">
        <v>0</v>
      </c>
      <c r="E264" s="1">
        <v>729</v>
      </c>
      <c r="F264" s="21">
        <f t="shared" si="18"/>
        <v>5</v>
      </c>
      <c r="G264" s="21">
        <f t="shared" si="7"/>
        <v>4.5714285714285712</v>
      </c>
      <c r="H264" s="16">
        <f t="shared" si="19"/>
        <v>78.43906265320129</v>
      </c>
      <c r="J264" s="22">
        <f t="shared" si="17"/>
        <v>453</v>
      </c>
      <c r="N264" s="1">
        <f t="shared" si="10"/>
        <v>21079</v>
      </c>
      <c r="O264" s="1">
        <v>491613</v>
      </c>
      <c r="P264" s="16">
        <f t="shared" si="6"/>
        <v>3017</v>
      </c>
      <c r="Q264" s="16">
        <f t="shared" si="8"/>
        <v>3011.2857142857142</v>
      </c>
      <c r="S264" s="1">
        <v>28.27</v>
      </c>
      <c r="T264" s="16">
        <f t="shared" si="0"/>
        <v>29.784285714285716</v>
      </c>
      <c r="U264" s="36">
        <f t="shared" si="16"/>
        <v>476.54857142857145</v>
      </c>
    </row>
    <row r="265" spans="1:21" ht="13" x14ac:dyDescent="0.15">
      <c r="A265" s="15">
        <v>44298</v>
      </c>
      <c r="B265" s="1">
        <f t="shared" si="14"/>
        <v>456</v>
      </c>
      <c r="D265" s="38">
        <v>0</v>
      </c>
      <c r="E265" s="1">
        <v>732</v>
      </c>
      <c r="F265" s="21">
        <f t="shared" si="18"/>
        <v>3</v>
      </c>
      <c r="G265" s="21">
        <f t="shared" si="7"/>
        <v>4.7142857142857144</v>
      </c>
      <c r="H265" s="16">
        <f t="shared" si="19"/>
        <v>80.890283361113831</v>
      </c>
      <c r="J265" s="22">
        <f t="shared" si="17"/>
        <v>456</v>
      </c>
      <c r="N265" s="1">
        <f t="shared" si="10"/>
        <v>21010</v>
      </c>
      <c r="O265" s="1">
        <v>493630</v>
      </c>
      <c r="P265" s="16">
        <f t="shared" si="6"/>
        <v>2017</v>
      </c>
      <c r="Q265" s="16">
        <f t="shared" si="8"/>
        <v>3001.4285714285716</v>
      </c>
      <c r="S265" s="1">
        <v>20.94</v>
      </c>
      <c r="T265" s="16">
        <f t="shared" si="0"/>
        <v>27.258571428571429</v>
      </c>
      <c r="U265" s="36">
        <f t="shared" si="16"/>
        <v>436.13714285714286</v>
      </c>
    </row>
    <row r="266" spans="1:21" ht="13" x14ac:dyDescent="0.15">
      <c r="A266" s="15">
        <v>44299</v>
      </c>
      <c r="B266" s="1">
        <f t="shared" si="14"/>
        <v>457</v>
      </c>
      <c r="D266" s="38">
        <v>0</v>
      </c>
      <c r="E266" s="1">
        <v>737</v>
      </c>
      <c r="F266" s="21">
        <f t="shared" si="18"/>
        <v>5</v>
      </c>
      <c r="G266" s="21">
        <f t="shared" si="7"/>
        <v>4.8571428571428568</v>
      </c>
      <c r="H266" s="16">
        <f t="shared" si="19"/>
        <v>83.341504069026371</v>
      </c>
      <c r="J266" s="22">
        <f t="shared" si="17"/>
        <v>461</v>
      </c>
      <c r="N266" s="1">
        <f t="shared" si="10"/>
        <v>21135</v>
      </c>
      <c r="O266" s="1">
        <v>495961</v>
      </c>
      <c r="P266" s="16">
        <f t="shared" si="6"/>
        <v>2331</v>
      </c>
      <c r="Q266" s="16">
        <f t="shared" si="8"/>
        <v>3019.2857142857142</v>
      </c>
      <c r="S266" s="1">
        <v>13.1</v>
      </c>
      <c r="T266" s="16">
        <f t="shared" si="0"/>
        <v>26.255714285714284</v>
      </c>
      <c r="U266" s="36">
        <f t="shared" si="16"/>
        <v>420.09142857142854</v>
      </c>
    </row>
    <row r="267" spans="1:21" ht="13" x14ac:dyDescent="0.15">
      <c r="A267" s="15">
        <v>44300</v>
      </c>
      <c r="B267" s="1">
        <f t="shared" si="14"/>
        <v>458</v>
      </c>
      <c r="D267" s="38">
        <v>0</v>
      </c>
      <c r="E267" s="1">
        <v>739</v>
      </c>
      <c r="F267" s="21">
        <f t="shared" si="18"/>
        <v>2</v>
      </c>
      <c r="G267" s="21">
        <f t="shared" si="7"/>
        <v>5.1428571428571432</v>
      </c>
      <c r="H267" s="16">
        <f t="shared" si="19"/>
        <v>88.243945484851466</v>
      </c>
      <c r="J267" s="22">
        <f t="shared" si="17"/>
        <v>463</v>
      </c>
      <c r="N267" s="1">
        <f t="shared" si="10"/>
        <v>20251</v>
      </c>
      <c r="O267" s="1">
        <v>498737</v>
      </c>
      <c r="P267" s="16">
        <f t="shared" si="6"/>
        <v>2776</v>
      </c>
      <c r="Q267" s="16">
        <f t="shared" si="8"/>
        <v>2893</v>
      </c>
      <c r="S267" s="1">
        <v>27.27</v>
      </c>
      <c r="T267" s="16">
        <f t="shared" si="0"/>
        <v>25.638571428571428</v>
      </c>
      <c r="U267" s="36">
        <f t="shared" si="16"/>
        <v>410.21714285714285</v>
      </c>
    </row>
    <row r="268" spans="1:21" ht="13" x14ac:dyDescent="0.15">
      <c r="A268" s="15">
        <v>44301</v>
      </c>
      <c r="B268" s="1">
        <f t="shared" si="14"/>
        <v>459</v>
      </c>
      <c r="D268" s="38">
        <v>0</v>
      </c>
      <c r="E268" s="1">
        <v>742</v>
      </c>
      <c r="F268" s="21">
        <f t="shared" si="18"/>
        <v>3</v>
      </c>
      <c r="G268" s="21">
        <f t="shared" si="7"/>
        <v>4.5714285714285712</v>
      </c>
      <c r="H268" s="16">
        <f t="shared" si="19"/>
        <v>78.43906265320129</v>
      </c>
      <c r="J268" s="22">
        <f t="shared" si="17"/>
        <v>466</v>
      </c>
      <c r="N268" s="1">
        <f t="shared" si="10"/>
        <v>19764</v>
      </c>
      <c r="O268" s="1">
        <v>501747</v>
      </c>
      <c r="P268" s="16">
        <f t="shared" si="6"/>
        <v>3010</v>
      </c>
      <c r="Q268" s="16">
        <f t="shared" si="8"/>
        <v>2823.4285714285716</v>
      </c>
      <c r="S268" s="1">
        <v>26.08</v>
      </c>
      <c r="T268" s="16">
        <f t="shared" si="0"/>
        <v>25.199999999999996</v>
      </c>
      <c r="U268" s="36">
        <f t="shared" ref="U268:U313" si="20">T268*16</f>
        <v>403.19999999999993</v>
      </c>
    </row>
    <row r="269" spans="1:21" ht="13" x14ac:dyDescent="0.15">
      <c r="A269" s="15">
        <v>44302</v>
      </c>
      <c r="B269" s="1">
        <f t="shared" si="14"/>
        <v>460</v>
      </c>
      <c r="D269" s="38">
        <v>0</v>
      </c>
      <c r="E269" s="1">
        <v>744</v>
      </c>
      <c r="F269" s="21">
        <f t="shared" si="18"/>
        <v>2</v>
      </c>
      <c r="G269" s="21">
        <f t="shared" si="7"/>
        <v>4.5714285714285712</v>
      </c>
      <c r="H269" s="16">
        <f t="shared" si="19"/>
        <v>78.43906265320129</v>
      </c>
      <c r="J269" s="22">
        <f t="shared" si="17"/>
        <v>468</v>
      </c>
      <c r="N269" s="1">
        <f t="shared" si="10"/>
        <v>19494</v>
      </c>
      <c r="O269" s="1">
        <v>504557</v>
      </c>
      <c r="P269" s="16">
        <f t="shared" si="6"/>
        <v>2810</v>
      </c>
      <c r="Q269" s="16">
        <f t="shared" si="8"/>
        <v>2784.8571428571427</v>
      </c>
      <c r="S269" s="1">
        <v>27.02</v>
      </c>
      <c r="T269" s="16">
        <f t="shared" si="0"/>
        <v>24.824285714285715</v>
      </c>
      <c r="U269" s="36">
        <f t="shared" si="20"/>
        <v>397.18857142857144</v>
      </c>
    </row>
    <row r="270" spans="1:21" ht="13" x14ac:dyDescent="0.15">
      <c r="A270" s="15">
        <v>44303</v>
      </c>
      <c r="B270" s="1">
        <f t="shared" si="14"/>
        <v>461</v>
      </c>
      <c r="D270" s="38">
        <v>0</v>
      </c>
      <c r="E270" s="1">
        <v>745</v>
      </c>
      <c r="F270" s="21">
        <f t="shared" si="18"/>
        <v>1</v>
      </c>
      <c r="G270" s="21">
        <f t="shared" si="7"/>
        <v>3</v>
      </c>
      <c r="H270" s="16">
        <f t="shared" si="19"/>
        <v>51.475634866163347</v>
      </c>
      <c r="J270" s="22">
        <f t="shared" si="17"/>
        <v>469</v>
      </c>
      <c r="N270" s="1">
        <f t="shared" si="10"/>
        <v>18940</v>
      </c>
      <c r="O270" s="1">
        <v>507536</v>
      </c>
      <c r="P270" s="16">
        <f t="shared" si="6"/>
        <v>2979</v>
      </c>
      <c r="Q270" s="16">
        <f t="shared" si="8"/>
        <v>2705.7142857142858</v>
      </c>
      <c r="S270" s="1">
        <v>21.31</v>
      </c>
      <c r="T270" s="16">
        <f t="shared" si="0"/>
        <v>23.427142857142858</v>
      </c>
      <c r="U270" s="36">
        <f t="shared" si="20"/>
        <v>374.83428571428573</v>
      </c>
    </row>
    <row r="271" spans="1:21" ht="13" x14ac:dyDescent="0.15">
      <c r="A271" s="15">
        <v>44304</v>
      </c>
      <c r="B271" s="1">
        <f t="shared" si="14"/>
        <v>462</v>
      </c>
      <c r="D271" s="38">
        <v>0</v>
      </c>
      <c r="E271" s="1">
        <v>746</v>
      </c>
      <c r="F271" s="21">
        <f t="shared" si="18"/>
        <v>1</v>
      </c>
      <c r="G271" s="21">
        <f t="shared" si="7"/>
        <v>2.4285714285714284</v>
      </c>
      <c r="H271" s="16">
        <f t="shared" si="19"/>
        <v>41.670752034513185</v>
      </c>
      <c r="J271" s="22">
        <f t="shared" si="17"/>
        <v>470</v>
      </c>
      <c r="N271" s="1">
        <f t="shared" si="10"/>
        <v>17711</v>
      </c>
      <c r="O271" s="1">
        <v>509324</v>
      </c>
      <c r="P271" s="16">
        <f t="shared" si="6"/>
        <v>1788</v>
      </c>
      <c r="Q271" s="16">
        <f t="shared" si="8"/>
        <v>2530.1428571428573</v>
      </c>
      <c r="S271" s="1">
        <v>16.61</v>
      </c>
      <c r="T271" s="16">
        <f t="shared" si="0"/>
        <v>21.761428571428571</v>
      </c>
      <c r="U271" s="36">
        <f t="shared" si="20"/>
        <v>348.18285714285713</v>
      </c>
    </row>
    <row r="272" spans="1:21" ht="13" x14ac:dyDescent="0.15">
      <c r="A272" s="15">
        <v>44305</v>
      </c>
      <c r="B272" s="1">
        <f t="shared" si="14"/>
        <v>463</v>
      </c>
      <c r="D272" s="38">
        <v>0</v>
      </c>
      <c r="E272" s="1">
        <v>746</v>
      </c>
      <c r="F272" s="21">
        <f t="shared" si="18"/>
        <v>0</v>
      </c>
      <c r="G272" s="21">
        <f t="shared" si="7"/>
        <v>2</v>
      </c>
      <c r="H272" s="16">
        <f t="shared" si="19"/>
        <v>34.317089910775564</v>
      </c>
      <c r="J272" s="22">
        <f t="shared" si="17"/>
        <v>470</v>
      </c>
      <c r="N272" s="1">
        <f t="shared" si="10"/>
        <v>17455</v>
      </c>
      <c r="O272" s="1">
        <v>511085</v>
      </c>
      <c r="P272" s="16">
        <f t="shared" si="6"/>
        <v>1761</v>
      </c>
      <c r="Q272" s="16">
        <f t="shared" si="8"/>
        <v>2493.5714285714284</v>
      </c>
      <c r="S272" s="1">
        <v>15.48</v>
      </c>
      <c r="T272" s="16">
        <f t="shared" si="0"/>
        <v>20.98142857142857</v>
      </c>
      <c r="U272" s="36">
        <f t="shared" si="20"/>
        <v>335.70285714285711</v>
      </c>
    </row>
    <row r="273" spans="1:21" ht="13" x14ac:dyDescent="0.15">
      <c r="A273" s="15">
        <v>44306</v>
      </c>
      <c r="B273" s="1">
        <f t="shared" si="14"/>
        <v>464</v>
      </c>
      <c r="D273" s="38">
        <v>0</v>
      </c>
      <c r="E273" s="1">
        <v>747</v>
      </c>
      <c r="F273" s="21">
        <f t="shared" si="18"/>
        <v>1</v>
      </c>
      <c r="G273" s="21">
        <f t="shared" si="7"/>
        <v>1.4285714285714286</v>
      </c>
      <c r="H273" s="16">
        <f t="shared" si="19"/>
        <v>24.512207079125407</v>
      </c>
      <c r="J273" s="22">
        <f t="shared" si="17"/>
        <v>471</v>
      </c>
      <c r="N273" s="1">
        <f t="shared" si="10"/>
        <v>16940</v>
      </c>
      <c r="O273" s="1">
        <v>512901</v>
      </c>
      <c r="P273" s="16">
        <f t="shared" si="6"/>
        <v>1816</v>
      </c>
      <c r="Q273" s="16">
        <f t="shared" si="8"/>
        <v>2420</v>
      </c>
      <c r="S273" s="1">
        <v>9.4</v>
      </c>
      <c r="T273" s="16">
        <f t="shared" si="0"/>
        <v>20.452857142857141</v>
      </c>
      <c r="U273" s="36">
        <f t="shared" si="20"/>
        <v>327.24571428571426</v>
      </c>
    </row>
    <row r="274" spans="1:21" ht="13" x14ac:dyDescent="0.15">
      <c r="A274" s="15">
        <v>44307</v>
      </c>
      <c r="B274" s="1">
        <f t="shared" si="14"/>
        <v>465</v>
      </c>
      <c r="D274" s="38">
        <v>0</v>
      </c>
      <c r="E274" s="1">
        <v>747</v>
      </c>
      <c r="F274" s="21">
        <f t="shared" si="18"/>
        <v>0</v>
      </c>
      <c r="G274" s="21">
        <f t="shared" si="7"/>
        <v>1.1428571428571428</v>
      </c>
      <c r="H274" s="16">
        <f t="shared" si="19"/>
        <v>19.609765663300323</v>
      </c>
      <c r="J274" s="22">
        <f t="shared" si="17"/>
        <v>471</v>
      </c>
      <c r="N274" s="1">
        <f t="shared" si="10"/>
        <v>16051</v>
      </c>
      <c r="O274" s="1">
        <v>514788</v>
      </c>
      <c r="P274" s="16">
        <f t="shared" si="6"/>
        <v>1887</v>
      </c>
      <c r="Q274" s="16">
        <f t="shared" si="8"/>
        <v>2293</v>
      </c>
      <c r="S274" s="1">
        <v>16.86</v>
      </c>
      <c r="T274" s="16">
        <f t="shared" si="0"/>
        <v>18.965714285714284</v>
      </c>
      <c r="U274" s="36">
        <f t="shared" si="20"/>
        <v>303.45142857142855</v>
      </c>
    </row>
    <row r="275" spans="1:21" ht="13" x14ac:dyDescent="0.15">
      <c r="A275" s="15">
        <v>44308</v>
      </c>
      <c r="B275" s="1">
        <f t="shared" si="14"/>
        <v>466</v>
      </c>
      <c r="D275" s="38">
        <v>0</v>
      </c>
      <c r="E275" s="1">
        <v>748</v>
      </c>
      <c r="F275" s="21">
        <f t="shared" si="18"/>
        <v>1</v>
      </c>
      <c r="G275" s="21">
        <f t="shared" si="7"/>
        <v>0.8571428571428571</v>
      </c>
      <c r="H275" s="16">
        <f t="shared" si="19"/>
        <v>14.707324247475242</v>
      </c>
      <c r="J275" s="22">
        <f t="shared" si="17"/>
        <v>472</v>
      </c>
      <c r="N275" s="1">
        <f t="shared" si="10"/>
        <v>16179</v>
      </c>
      <c r="O275" s="1">
        <v>517926</v>
      </c>
      <c r="P275" s="16">
        <f t="shared" si="6"/>
        <v>3138</v>
      </c>
      <c r="Q275" s="16">
        <f t="shared" si="8"/>
        <v>2311.2857142857142</v>
      </c>
      <c r="S275" s="1">
        <v>16.489999999999998</v>
      </c>
      <c r="T275" s="16">
        <f t="shared" si="0"/>
        <v>17.595714285714287</v>
      </c>
      <c r="U275" s="36">
        <f t="shared" si="20"/>
        <v>281.53142857142859</v>
      </c>
    </row>
    <row r="276" spans="1:21" ht="13" x14ac:dyDescent="0.15">
      <c r="A276" s="15">
        <v>44309</v>
      </c>
      <c r="B276" s="1">
        <f t="shared" si="14"/>
        <v>467</v>
      </c>
      <c r="D276" s="38">
        <v>0</v>
      </c>
      <c r="E276" s="1">
        <v>748</v>
      </c>
      <c r="F276" s="21">
        <f t="shared" si="18"/>
        <v>0</v>
      </c>
      <c r="G276" s="21">
        <f t="shared" si="7"/>
        <v>0.5714285714285714</v>
      </c>
      <c r="H276" s="16">
        <f t="shared" si="19"/>
        <v>9.8048828316501613</v>
      </c>
      <c r="J276" s="22">
        <f t="shared" si="17"/>
        <v>472</v>
      </c>
      <c r="N276" s="1">
        <f t="shared" si="10"/>
        <v>15868</v>
      </c>
      <c r="O276" s="1">
        <v>520425</v>
      </c>
      <c r="P276" s="16">
        <f t="shared" si="6"/>
        <v>2499</v>
      </c>
      <c r="Q276" s="16">
        <f t="shared" si="8"/>
        <v>2266.8571428571427</v>
      </c>
      <c r="S276" s="1">
        <v>18.489999999999998</v>
      </c>
      <c r="T276" s="16">
        <f t="shared" si="0"/>
        <v>16.377142857142854</v>
      </c>
      <c r="U276" s="36">
        <f t="shared" si="20"/>
        <v>262.03428571428566</v>
      </c>
    </row>
    <row r="277" spans="1:21" ht="13" x14ac:dyDescent="0.15">
      <c r="A277" s="15">
        <v>44310</v>
      </c>
      <c r="B277" s="1">
        <f t="shared" si="14"/>
        <v>468</v>
      </c>
      <c r="D277" s="38">
        <v>0</v>
      </c>
      <c r="E277" s="1">
        <v>750</v>
      </c>
      <c r="F277" s="21">
        <f t="shared" si="18"/>
        <v>2</v>
      </c>
      <c r="G277" s="21">
        <f t="shared" si="7"/>
        <v>0.7142857142857143</v>
      </c>
      <c r="H277" s="16">
        <f t="shared" si="19"/>
        <v>12.256103539562703</v>
      </c>
      <c r="J277" s="22">
        <f t="shared" si="17"/>
        <v>474</v>
      </c>
      <c r="N277" s="1">
        <f t="shared" si="10"/>
        <v>15711</v>
      </c>
      <c r="O277" s="1">
        <v>523247</v>
      </c>
      <c r="P277" s="16">
        <f t="shared" si="6"/>
        <v>2822</v>
      </c>
      <c r="Q277" s="16">
        <f t="shared" si="8"/>
        <v>2244.4285714285716</v>
      </c>
      <c r="S277" s="1">
        <v>19.059999999999999</v>
      </c>
      <c r="T277" s="16">
        <f t="shared" si="0"/>
        <v>16.055714285714284</v>
      </c>
      <c r="U277" s="36">
        <f t="shared" si="20"/>
        <v>256.89142857142855</v>
      </c>
    </row>
    <row r="278" spans="1:21" ht="13" x14ac:dyDescent="0.15">
      <c r="A278" s="15">
        <v>44311</v>
      </c>
      <c r="B278" s="1">
        <f t="shared" si="14"/>
        <v>469</v>
      </c>
      <c r="D278" s="38">
        <v>0</v>
      </c>
      <c r="E278" s="1">
        <v>752</v>
      </c>
      <c r="F278" s="21">
        <f t="shared" si="18"/>
        <v>2</v>
      </c>
      <c r="G278" s="21">
        <f t="shared" si="7"/>
        <v>0.8571428571428571</v>
      </c>
      <c r="H278" s="16">
        <f t="shared" si="19"/>
        <v>14.707324247475242</v>
      </c>
      <c r="J278" s="22">
        <f t="shared" si="17"/>
        <v>476</v>
      </c>
      <c r="K278" s="16">
        <f t="shared" ref="K278:K314" si="21">SUM(F272:F278)</f>
        <v>6</v>
      </c>
      <c r="N278" s="1">
        <f t="shared" si="10"/>
        <v>15963</v>
      </c>
      <c r="O278" s="1">
        <v>525287</v>
      </c>
      <c r="P278" s="16">
        <f t="shared" si="6"/>
        <v>2040</v>
      </c>
      <c r="Q278" s="16">
        <f t="shared" si="8"/>
        <v>2280.4285714285716</v>
      </c>
      <c r="R278" s="16">
        <f t="shared" ref="R278:R314" si="22">SUM(P272:P278)</f>
        <v>15963</v>
      </c>
      <c r="S278" s="1">
        <v>13.1</v>
      </c>
      <c r="T278" s="16">
        <f t="shared" si="0"/>
        <v>15.554285714285713</v>
      </c>
      <c r="U278" s="36">
        <f t="shared" si="20"/>
        <v>248.86857142857141</v>
      </c>
    </row>
    <row r="279" spans="1:21" ht="13" x14ac:dyDescent="0.15">
      <c r="A279" s="15">
        <v>44312</v>
      </c>
      <c r="B279" s="1">
        <f t="shared" si="14"/>
        <v>470</v>
      </c>
      <c r="D279" s="38">
        <v>0</v>
      </c>
      <c r="E279" s="1">
        <v>752</v>
      </c>
      <c r="F279" s="21">
        <f t="shared" si="18"/>
        <v>0</v>
      </c>
      <c r="G279" s="21">
        <f t="shared" si="7"/>
        <v>0.8571428571428571</v>
      </c>
      <c r="H279" s="16">
        <f t="shared" si="19"/>
        <v>14.707324247475242</v>
      </c>
      <c r="J279" s="22">
        <f t="shared" si="17"/>
        <v>476</v>
      </c>
      <c r="K279" s="16">
        <f t="shared" si="21"/>
        <v>6</v>
      </c>
      <c r="N279" s="1">
        <f t="shared" si="10"/>
        <v>15595</v>
      </c>
      <c r="O279" s="1">
        <v>526680</v>
      </c>
      <c r="P279" s="16">
        <f t="shared" si="6"/>
        <v>1393</v>
      </c>
      <c r="Q279" s="16">
        <f t="shared" si="8"/>
        <v>2227.8571428571427</v>
      </c>
      <c r="R279" s="16">
        <f t="shared" si="22"/>
        <v>15595</v>
      </c>
      <c r="S279" s="1">
        <v>9.9</v>
      </c>
      <c r="T279" s="16">
        <f t="shared" si="0"/>
        <v>14.757142857142856</v>
      </c>
      <c r="U279" s="36">
        <f t="shared" si="20"/>
        <v>236.1142857142857</v>
      </c>
    </row>
    <row r="280" spans="1:21" ht="13" x14ac:dyDescent="0.15">
      <c r="A280" s="15">
        <v>44313</v>
      </c>
      <c r="B280" s="1">
        <f t="shared" si="14"/>
        <v>471</v>
      </c>
      <c r="D280" s="38">
        <v>0</v>
      </c>
      <c r="E280" s="1">
        <v>753</v>
      </c>
      <c r="F280" s="21">
        <f t="shared" si="18"/>
        <v>1</v>
      </c>
      <c r="G280" s="21">
        <f t="shared" si="7"/>
        <v>0.8571428571428571</v>
      </c>
      <c r="H280" s="16">
        <f t="shared" si="19"/>
        <v>14.707324247475242</v>
      </c>
      <c r="J280" s="22">
        <f t="shared" si="17"/>
        <v>477</v>
      </c>
      <c r="K280" s="16">
        <f t="shared" si="21"/>
        <v>6</v>
      </c>
      <c r="N280" s="1">
        <f t="shared" si="10"/>
        <v>15594</v>
      </c>
      <c r="O280" s="1">
        <v>528495</v>
      </c>
      <c r="P280" s="16">
        <f t="shared" si="6"/>
        <v>1815</v>
      </c>
      <c r="Q280" s="16">
        <f t="shared" si="8"/>
        <v>2227.7142857142858</v>
      </c>
      <c r="R280" s="16">
        <f t="shared" si="22"/>
        <v>15594</v>
      </c>
      <c r="S280" s="1">
        <v>9.7200000000000006</v>
      </c>
      <c r="T280" s="16">
        <f t="shared" si="0"/>
        <v>14.802857142857141</v>
      </c>
      <c r="U280" s="36">
        <f t="shared" si="20"/>
        <v>236.84571428571425</v>
      </c>
    </row>
    <row r="281" spans="1:21" ht="13" x14ac:dyDescent="0.15">
      <c r="A281" s="15">
        <v>44314</v>
      </c>
      <c r="B281" s="1">
        <f t="shared" si="14"/>
        <v>472</v>
      </c>
      <c r="D281" s="38">
        <v>0</v>
      </c>
      <c r="E281" s="1">
        <v>755</v>
      </c>
      <c r="F281" s="21">
        <f t="shared" si="18"/>
        <v>2</v>
      </c>
      <c r="G281" s="21">
        <f t="shared" si="7"/>
        <v>1.1428571428571428</v>
      </c>
      <c r="H281" s="16">
        <f t="shared" si="19"/>
        <v>19.609765663300323</v>
      </c>
      <c r="J281" s="22">
        <f t="shared" si="17"/>
        <v>479</v>
      </c>
      <c r="K281" s="16">
        <f t="shared" si="21"/>
        <v>8</v>
      </c>
      <c r="N281" s="1">
        <f t="shared" si="10"/>
        <v>16310</v>
      </c>
      <c r="O281" s="1">
        <v>531098</v>
      </c>
      <c r="P281" s="16">
        <f t="shared" si="6"/>
        <v>2603</v>
      </c>
      <c r="Q281" s="16">
        <f t="shared" si="8"/>
        <v>2330</v>
      </c>
      <c r="R281" s="16">
        <f t="shared" si="22"/>
        <v>16310</v>
      </c>
      <c r="S281" s="1">
        <v>17.3</v>
      </c>
      <c r="T281" s="16">
        <f t="shared" si="0"/>
        <v>14.865714285714285</v>
      </c>
      <c r="U281" s="36">
        <f t="shared" si="20"/>
        <v>237.85142857142856</v>
      </c>
    </row>
    <row r="282" spans="1:21" ht="13" x14ac:dyDescent="0.15">
      <c r="A282" s="15">
        <v>44315</v>
      </c>
      <c r="B282" s="1">
        <f t="shared" si="14"/>
        <v>473</v>
      </c>
      <c r="D282" s="38">
        <v>0</v>
      </c>
      <c r="E282" s="1">
        <v>756</v>
      </c>
      <c r="F282" s="21">
        <f t="shared" si="18"/>
        <v>1</v>
      </c>
      <c r="G282" s="21">
        <f t="shared" si="7"/>
        <v>1.1428571428571428</v>
      </c>
      <c r="H282" s="16">
        <f t="shared" ref="H282:H314" si="23">G282*100000/5828</f>
        <v>19.609765663300323</v>
      </c>
      <c r="J282" s="22">
        <f t="shared" si="17"/>
        <v>480</v>
      </c>
      <c r="K282" s="16">
        <f t="shared" si="21"/>
        <v>8</v>
      </c>
      <c r="N282" s="1">
        <f t="shared" si="10"/>
        <v>15715</v>
      </c>
      <c r="O282" s="1">
        <v>533641</v>
      </c>
      <c r="P282" s="16">
        <f t="shared" si="6"/>
        <v>2543</v>
      </c>
      <c r="Q282" s="16">
        <f t="shared" si="8"/>
        <v>2245</v>
      </c>
      <c r="R282" s="16">
        <f t="shared" si="22"/>
        <v>15715</v>
      </c>
      <c r="S282" s="1">
        <v>15.55</v>
      </c>
      <c r="T282" s="16">
        <f t="shared" si="0"/>
        <v>14.73142857142857</v>
      </c>
      <c r="U282" s="36">
        <f t="shared" si="20"/>
        <v>235.70285714285711</v>
      </c>
    </row>
    <row r="283" spans="1:21" ht="13" x14ac:dyDescent="0.15">
      <c r="A283" s="15">
        <v>44316</v>
      </c>
      <c r="B283" s="1">
        <f t="shared" si="14"/>
        <v>474</v>
      </c>
      <c r="D283" s="38">
        <v>0</v>
      </c>
      <c r="E283" s="1">
        <v>760</v>
      </c>
      <c r="F283" s="21">
        <f t="shared" si="18"/>
        <v>4</v>
      </c>
      <c r="G283" s="21">
        <f t="shared" si="7"/>
        <v>1.7142857142857142</v>
      </c>
      <c r="H283" s="16">
        <f t="shared" si="23"/>
        <v>29.414648494950484</v>
      </c>
      <c r="J283" s="22">
        <f t="shared" si="17"/>
        <v>484</v>
      </c>
      <c r="K283" s="16">
        <f t="shared" si="21"/>
        <v>12</v>
      </c>
      <c r="N283" s="1">
        <f t="shared" si="10"/>
        <v>15748</v>
      </c>
      <c r="O283" s="1">
        <v>536173</v>
      </c>
      <c r="P283" s="16">
        <f t="shared" si="6"/>
        <v>2532</v>
      </c>
      <c r="Q283" s="16">
        <f t="shared" si="8"/>
        <v>2249.7142857142858</v>
      </c>
      <c r="R283" s="16">
        <f t="shared" si="22"/>
        <v>15748</v>
      </c>
      <c r="S283" s="1">
        <v>14.86</v>
      </c>
      <c r="T283" s="16">
        <f t="shared" si="0"/>
        <v>14.212857142857143</v>
      </c>
      <c r="U283" s="36">
        <f t="shared" si="20"/>
        <v>227.40571428571428</v>
      </c>
    </row>
    <row r="284" spans="1:21" ht="13" x14ac:dyDescent="0.15">
      <c r="A284" s="15">
        <v>44317</v>
      </c>
      <c r="B284" s="1">
        <f t="shared" si="14"/>
        <v>475</v>
      </c>
      <c r="D284" s="38">
        <v>0</v>
      </c>
      <c r="E284" s="1">
        <v>762</v>
      </c>
      <c r="F284" s="21">
        <f t="shared" si="18"/>
        <v>2</v>
      </c>
      <c r="G284" s="21">
        <f t="shared" si="7"/>
        <v>1.7142857142857142</v>
      </c>
      <c r="H284" s="16">
        <f t="shared" si="23"/>
        <v>29.414648494950484</v>
      </c>
      <c r="J284" s="22">
        <f t="shared" si="17"/>
        <v>486</v>
      </c>
      <c r="K284" s="16">
        <f t="shared" si="21"/>
        <v>12</v>
      </c>
      <c r="N284" s="1">
        <f t="shared" si="10"/>
        <v>15551</v>
      </c>
      <c r="O284" s="1">
        <v>538798</v>
      </c>
      <c r="P284" s="16">
        <f t="shared" si="6"/>
        <v>2625</v>
      </c>
      <c r="Q284" s="16">
        <f t="shared" si="8"/>
        <v>2221.5714285714284</v>
      </c>
      <c r="R284" s="16">
        <f t="shared" si="22"/>
        <v>15551</v>
      </c>
      <c r="S284" s="1">
        <v>13.16</v>
      </c>
      <c r="T284" s="16">
        <f t="shared" si="0"/>
        <v>13.37</v>
      </c>
      <c r="U284" s="36">
        <f t="shared" si="20"/>
        <v>213.92</v>
      </c>
    </row>
    <row r="285" spans="1:21" ht="13" x14ac:dyDescent="0.15">
      <c r="A285" s="15">
        <v>44318</v>
      </c>
      <c r="B285" s="1">
        <f t="shared" si="14"/>
        <v>476</v>
      </c>
      <c r="D285" s="38">
        <v>0</v>
      </c>
      <c r="E285" s="1">
        <v>763</v>
      </c>
      <c r="F285" s="21">
        <f t="shared" si="18"/>
        <v>1</v>
      </c>
      <c r="G285" s="21">
        <f t="shared" si="7"/>
        <v>1.5714285714285714</v>
      </c>
      <c r="H285" s="16">
        <f t="shared" si="23"/>
        <v>26.963427787037944</v>
      </c>
      <c r="J285" s="22">
        <f t="shared" si="17"/>
        <v>487</v>
      </c>
      <c r="K285" s="16">
        <f t="shared" si="21"/>
        <v>11</v>
      </c>
      <c r="N285" s="1">
        <f t="shared" si="10"/>
        <v>15560</v>
      </c>
      <c r="O285" s="1">
        <v>540847</v>
      </c>
      <c r="P285" s="16">
        <f t="shared" si="6"/>
        <v>2049</v>
      </c>
      <c r="Q285" s="16">
        <f t="shared" si="8"/>
        <v>2222.8571428571427</v>
      </c>
      <c r="R285" s="16">
        <f t="shared" si="22"/>
        <v>15560</v>
      </c>
      <c r="S285" s="1">
        <v>9.09</v>
      </c>
      <c r="T285" s="16">
        <f t="shared" si="0"/>
        <v>12.797142857142857</v>
      </c>
      <c r="U285" s="36">
        <f t="shared" si="20"/>
        <v>204.75428571428571</v>
      </c>
    </row>
    <row r="286" spans="1:21" ht="13" x14ac:dyDescent="0.15">
      <c r="A286" s="15">
        <v>44319</v>
      </c>
      <c r="B286" s="1">
        <f t="shared" si="14"/>
        <v>477</v>
      </c>
      <c r="D286" s="38">
        <v>0</v>
      </c>
      <c r="E286" s="1">
        <v>763</v>
      </c>
      <c r="F286" s="21">
        <f t="shared" si="18"/>
        <v>0</v>
      </c>
      <c r="G286" s="21">
        <f t="shared" si="7"/>
        <v>1.5714285714285714</v>
      </c>
      <c r="H286" s="16">
        <f t="shared" si="23"/>
        <v>26.963427787037944</v>
      </c>
      <c r="J286" s="22">
        <f t="shared" si="17"/>
        <v>487</v>
      </c>
      <c r="K286" s="16">
        <f t="shared" si="21"/>
        <v>11</v>
      </c>
      <c r="N286" s="1">
        <f t="shared" si="10"/>
        <v>15474</v>
      </c>
      <c r="O286" s="1">
        <v>542154</v>
      </c>
      <c r="P286" s="16">
        <f t="shared" si="6"/>
        <v>1307</v>
      </c>
      <c r="Q286" s="16">
        <f t="shared" si="8"/>
        <v>2210.5714285714284</v>
      </c>
      <c r="R286" s="16">
        <f t="shared" si="22"/>
        <v>15474</v>
      </c>
      <c r="S286" s="1">
        <v>5.0199999999999996</v>
      </c>
      <c r="T286" s="16">
        <f t="shared" si="0"/>
        <v>12.1</v>
      </c>
      <c r="U286" s="36">
        <f t="shared" si="20"/>
        <v>193.6</v>
      </c>
    </row>
    <row r="287" spans="1:21" ht="13" x14ac:dyDescent="0.15">
      <c r="A287" s="15">
        <v>44320</v>
      </c>
      <c r="B287" s="1">
        <f t="shared" si="14"/>
        <v>478</v>
      </c>
      <c r="D287" s="38">
        <v>0</v>
      </c>
      <c r="E287" s="1">
        <v>765</v>
      </c>
      <c r="F287" s="21">
        <f t="shared" si="18"/>
        <v>2</v>
      </c>
      <c r="G287" s="21">
        <f t="shared" si="7"/>
        <v>1.7142857142857142</v>
      </c>
      <c r="H287" s="16">
        <f t="shared" si="23"/>
        <v>29.414648494950484</v>
      </c>
      <c r="J287" s="22">
        <f t="shared" si="17"/>
        <v>489</v>
      </c>
      <c r="K287" s="16">
        <f t="shared" si="21"/>
        <v>12</v>
      </c>
      <c r="N287" s="1">
        <f t="shared" si="10"/>
        <v>15390</v>
      </c>
      <c r="O287" s="1">
        <v>543885</v>
      </c>
      <c r="P287" s="16">
        <f t="shared" si="6"/>
        <v>1731</v>
      </c>
      <c r="Q287" s="16">
        <f t="shared" si="8"/>
        <v>2198.5714285714284</v>
      </c>
      <c r="R287" s="16">
        <f t="shared" si="22"/>
        <v>15390</v>
      </c>
      <c r="S287" s="1">
        <v>7.96</v>
      </c>
      <c r="T287" s="16">
        <f t="shared" si="0"/>
        <v>11.848571428571429</v>
      </c>
      <c r="U287" s="36">
        <f t="shared" si="20"/>
        <v>189.57714285714286</v>
      </c>
    </row>
    <row r="288" spans="1:21" ht="13" x14ac:dyDescent="0.15">
      <c r="A288" s="15">
        <v>44321</v>
      </c>
      <c r="B288" s="1">
        <f t="shared" si="14"/>
        <v>479</v>
      </c>
      <c r="D288" s="38">
        <v>0</v>
      </c>
      <c r="E288" s="1">
        <v>766</v>
      </c>
      <c r="F288" s="21">
        <f t="shared" si="18"/>
        <v>1</v>
      </c>
      <c r="G288" s="21">
        <f t="shared" si="7"/>
        <v>1.5714285714285714</v>
      </c>
      <c r="H288" s="16">
        <f t="shared" si="23"/>
        <v>26.963427787037944</v>
      </c>
      <c r="J288" s="22">
        <f t="shared" si="17"/>
        <v>490</v>
      </c>
      <c r="K288" s="16">
        <f t="shared" si="21"/>
        <v>11</v>
      </c>
      <c r="N288" s="1">
        <f t="shared" si="10"/>
        <v>15347</v>
      </c>
      <c r="O288" s="1">
        <v>546445</v>
      </c>
      <c r="P288" s="16">
        <f t="shared" si="6"/>
        <v>2560</v>
      </c>
      <c r="Q288" s="16">
        <f t="shared" si="8"/>
        <v>2192.4285714285716</v>
      </c>
      <c r="R288" s="16">
        <f t="shared" si="22"/>
        <v>15347</v>
      </c>
      <c r="S288" s="1">
        <v>9.84</v>
      </c>
      <c r="T288" s="16">
        <f t="shared" si="0"/>
        <v>10.782857142857141</v>
      </c>
      <c r="U288" s="36">
        <f t="shared" si="20"/>
        <v>172.52571428571426</v>
      </c>
    </row>
    <row r="289" spans="1:21" ht="13" x14ac:dyDescent="0.15">
      <c r="A289" s="15">
        <v>44322</v>
      </c>
      <c r="B289" s="1">
        <f t="shared" si="14"/>
        <v>480</v>
      </c>
      <c r="D289" s="38">
        <v>0</v>
      </c>
      <c r="E289" s="1">
        <v>768</v>
      </c>
      <c r="F289" s="21">
        <f t="shared" si="18"/>
        <v>2</v>
      </c>
      <c r="G289" s="21">
        <f t="shared" si="7"/>
        <v>1.7142857142857142</v>
      </c>
      <c r="H289" s="16">
        <f t="shared" si="23"/>
        <v>29.414648494950484</v>
      </c>
      <c r="J289" s="22">
        <f t="shared" si="17"/>
        <v>492</v>
      </c>
      <c r="K289" s="16">
        <f t="shared" si="21"/>
        <v>12</v>
      </c>
      <c r="N289" s="1">
        <f t="shared" si="10"/>
        <v>15166</v>
      </c>
      <c r="O289" s="1">
        <v>548807</v>
      </c>
      <c r="P289" s="16">
        <f t="shared" si="6"/>
        <v>2362</v>
      </c>
      <c r="Q289" s="16">
        <f t="shared" si="8"/>
        <v>2166.5714285714284</v>
      </c>
      <c r="R289" s="16">
        <f t="shared" si="22"/>
        <v>15166</v>
      </c>
      <c r="S289" s="1">
        <v>12.16</v>
      </c>
      <c r="T289" s="16">
        <f t="shared" si="0"/>
        <v>10.298571428571426</v>
      </c>
      <c r="U289" s="36">
        <f t="shared" si="20"/>
        <v>164.77714285714282</v>
      </c>
    </row>
    <row r="290" spans="1:21" ht="13" x14ac:dyDescent="0.15">
      <c r="A290" s="15">
        <v>44323</v>
      </c>
      <c r="B290" s="1">
        <f t="shared" si="14"/>
        <v>481</v>
      </c>
      <c r="D290" s="38">
        <v>0</v>
      </c>
      <c r="E290" s="1">
        <v>776</v>
      </c>
      <c r="F290" s="21">
        <f t="shared" si="18"/>
        <v>8</v>
      </c>
      <c r="G290" s="21">
        <f t="shared" si="7"/>
        <v>2.2857142857142856</v>
      </c>
      <c r="H290" s="16">
        <f t="shared" si="23"/>
        <v>39.219531326600645</v>
      </c>
      <c r="J290" s="22">
        <f t="shared" si="17"/>
        <v>500</v>
      </c>
      <c r="K290" s="16">
        <f t="shared" si="21"/>
        <v>16</v>
      </c>
      <c r="N290" s="1">
        <f t="shared" si="10"/>
        <v>14913</v>
      </c>
      <c r="O290" s="1">
        <v>551086</v>
      </c>
      <c r="P290" s="16">
        <f t="shared" si="6"/>
        <v>2279</v>
      </c>
      <c r="Q290" s="16">
        <f t="shared" si="8"/>
        <v>2130.4285714285716</v>
      </c>
      <c r="R290" s="16">
        <f t="shared" si="22"/>
        <v>14913</v>
      </c>
      <c r="S290" s="1">
        <v>10.53</v>
      </c>
      <c r="T290" s="16">
        <f t="shared" si="0"/>
        <v>9.6799999999999979</v>
      </c>
      <c r="U290" s="36">
        <f t="shared" si="20"/>
        <v>154.87999999999997</v>
      </c>
    </row>
    <row r="291" spans="1:21" ht="13" x14ac:dyDescent="0.15">
      <c r="A291" s="15">
        <v>44324</v>
      </c>
      <c r="B291" s="1">
        <f t="shared" si="14"/>
        <v>482</v>
      </c>
      <c r="D291" s="38">
        <v>0</v>
      </c>
      <c r="E291" s="1">
        <v>781</v>
      </c>
      <c r="F291" s="21">
        <f t="shared" si="18"/>
        <v>5</v>
      </c>
      <c r="G291" s="21">
        <f t="shared" si="7"/>
        <v>2.7142857142857144</v>
      </c>
      <c r="H291" s="16">
        <f t="shared" si="23"/>
        <v>46.573193450338266</v>
      </c>
      <c r="J291" s="22">
        <f t="shared" si="17"/>
        <v>505</v>
      </c>
      <c r="K291" s="16">
        <f t="shared" si="21"/>
        <v>19</v>
      </c>
      <c r="N291" s="1">
        <f t="shared" si="10"/>
        <v>15114</v>
      </c>
      <c r="O291" s="1">
        <v>553912</v>
      </c>
      <c r="P291" s="16">
        <f t="shared" si="6"/>
        <v>2826</v>
      </c>
      <c r="Q291" s="16">
        <f t="shared" si="8"/>
        <v>2159.1428571428573</v>
      </c>
      <c r="R291" s="16">
        <f t="shared" si="22"/>
        <v>15114</v>
      </c>
      <c r="S291" s="1">
        <v>8.5299999999999994</v>
      </c>
      <c r="T291" s="16">
        <f t="shared" si="0"/>
        <v>9.0185714285714287</v>
      </c>
      <c r="U291" s="36">
        <f t="shared" si="20"/>
        <v>144.29714285714286</v>
      </c>
    </row>
    <row r="292" spans="1:21" ht="13" x14ac:dyDescent="0.15">
      <c r="A292" s="15">
        <v>44325</v>
      </c>
      <c r="B292" s="1">
        <f t="shared" si="14"/>
        <v>483</v>
      </c>
      <c r="D292" s="38">
        <v>0</v>
      </c>
      <c r="E292" s="1">
        <v>784</v>
      </c>
      <c r="F292" s="21">
        <f t="shared" si="18"/>
        <v>3</v>
      </c>
      <c r="G292" s="21">
        <f t="shared" si="7"/>
        <v>3</v>
      </c>
      <c r="H292" s="16">
        <f t="shared" si="23"/>
        <v>51.475634866163347</v>
      </c>
      <c r="J292" s="22">
        <f t="shared" si="17"/>
        <v>508</v>
      </c>
      <c r="K292" s="16">
        <f t="shared" si="21"/>
        <v>21</v>
      </c>
      <c r="N292" s="1">
        <f t="shared" si="10"/>
        <v>15137</v>
      </c>
      <c r="O292" s="1">
        <v>555984</v>
      </c>
      <c r="P292" s="16">
        <f t="shared" si="6"/>
        <v>2072</v>
      </c>
      <c r="Q292" s="16">
        <f t="shared" si="8"/>
        <v>2162.4285714285716</v>
      </c>
      <c r="R292" s="16">
        <f t="shared" si="22"/>
        <v>15137</v>
      </c>
      <c r="S292" s="1">
        <v>6.64</v>
      </c>
      <c r="T292" s="16">
        <f t="shared" si="0"/>
        <v>8.668571428571429</v>
      </c>
      <c r="U292" s="36">
        <f t="shared" si="20"/>
        <v>138.69714285714286</v>
      </c>
    </row>
    <row r="293" spans="1:21" ht="13" x14ac:dyDescent="0.15">
      <c r="A293" s="15">
        <v>44326</v>
      </c>
      <c r="B293" s="1">
        <f t="shared" si="14"/>
        <v>484</v>
      </c>
      <c r="D293" s="38">
        <v>0</v>
      </c>
      <c r="E293" s="1">
        <v>784</v>
      </c>
      <c r="F293" s="21">
        <f t="shared" si="18"/>
        <v>0</v>
      </c>
      <c r="G293" s="21">
        <f t="shared" si="7"/>
        <v>3</v>
      </c>
      <c r="H293" s="16">
        <f t="shared" si="23"/>
        <v>51.475634866163347</v>
      </c>
      <c r="J293" s="22">
        <f t="shared" si="17"/>
        <v>508</v>
      </c>
      <c r="K293" s="16">
        <f t="shared" si="21"/>
        <v>21</v>
      </c>
      <c r="N293" s="1">
        <f t="shared" si="10"/>
        <v>15050</v>
      </c>
      <c r="O293" s="1">
        <v>557204</v>
      </c>
      <c r="P293" s="16">
        <f t="shared" si="6"/>
        <v>1220</v>
      </c>
      <c r="Q293" s="16">
        <f t="shared" si="8"/>
        <v>2150</v>
      </c>
      <c r="R293" s="16">
        <f t="shared" si="22"/>
        <v>15050</v>
      </c>
      <c r="S293" s="1">
        <v>4.6399999999999997</v>
      </c>
      <c r="T293" s="16">
        <f t="shared" si="0"/>
        <v>8.6142857142857157</v>
      </c>
      <c r="U293" s="36">
        <f t="shared" si="20"/>
        <v>137.82857142857145</v>
      </c>
    </row>
    <row r="294" spans="1:21" ht="13" x14ac:dyDescent="0.15">
      <c r="A294" s="15">
        <v>44327</v>
      </c>
      <c r="B294" s="1">
        <f t="shared" si="14"/>
        <v>485</v>
      </c>
      <c r="D294" s="38">
        <v>0</v>
      </c>
      <c r="E294" s="1">
        <v>785</v>
      </c>
      <c r="F294" s="21">
        <f t="shared" si="18"/>
        <v>1</v>
      </c>
      <c r="G294" s="21">
        <f t="shared" si="7"/>
        <v>2.8571428571428572</v>
      </c>
      <c r="H294" s="16">
        <f t="shared" si="23"/>
        <v>49.024414158250814</v>
      </c>
      <c r="J294" s="22">
        <f t="shared" si="17"/>
        <v>509</v>
      </c>
      <c r="K294" s="16">
        <f t="shared" si="21"/>
        <v>20</v>
      </c>
      <c r="N294" s="1">
        <f t="shared" si="10"/>
        <v>14913</v>
      </c>
      <c r="O294" s="1">
        <v>558798</v>
      </c>
      <c r="P294" s="16">
        <f t="shared" si="6"/>
        <v>1594</v>
      </c>
      <c r="Q294" s="16">
        <f t="shared" si="8"/>
        <v>2130.4285714285716</v>
      </c>
      <c r="R294" s="16">
        <f t="shared" si="22"/>
        <v>14913</v>
      </c>
      <c r="S294" s="1">
        <v>1.44</v>
      </c>
      <c r="T294" s="16">
        <f t="shared" si="0"/>
        <v>7.6828571428571433</v>
      </c>
      <c r="U294" s="36">
        <f t="shared" si="20"/>
        <v>122.92571428571429</v>
      </c>
    </row>
    <row r="295" spans="1:21" ht="13" x14ac:dyDescent="0.15">
      <c r="A295" s="15">
        <v>44328</v>
      </c>
      <c r="B295" s="1">
        <f t="shared" si="14"/>
        <v>486</v>
      </c>
      <c r="D295" s="38">
        <v>0</v>
      </c>
      <c r="E295" s="1" t="s">
        <v>187</v>
      </c>
      <c r="F295" s="21" t="e">
        <f t="shared" si="18"/>
        <v>#VALUE!</v>
      </c>
      <c r="G295" s="21" t="e">
        <f t="shared" si="7"/>
        <v>#VALUE!</v>
      </c>
      <c r="H295" s="16" t="e">
        <f t="shared" si="23"/>
        <v>#VALUE!</v>
      </c>
      <c r="J295" s="22" t="e">
        <f t="shared" si="17"/>
        <v>#VALUE!</v>
      </c>
      <c r="K295" s="16" t="e">
        <f t="shared" si="21"/>
        <v>#VALUE!</v>
      </c>
      <c r="N295" s="1">
        <f t="shared" si="10"/>
        <v>14774</v>
      </c>
      <c r="O295" s="1">
        <v>561219</v>
      </c>
      <c r="P295" s="16">
        <f t="shared" si="6"/>
        <v>2421</v>
      </c>
      <c r="Q295" s="16">
        <f t="shared" si="8"/>
        <v>2110.5714285714284</v>
      </c>
      <c r="R295" s="16">
        <f t="shared" si="22"/>
        <v>14774</v>
      </c>
      <c r="S295" s="1">
        <v>8.7799999999999994</v>
      </c>
      <c r="T295" s="16">
        <f t="shared" si="0"/>
        <v>7.5314285714285711</v>
      </c>
      <c r="U295" s="36">
        <f t="shared" si="20"/>
        <v>120.50285714285714</v>
      </c>
    </row>
    <row r="296" spans="1:21" ht="13" x14ac:dyDescent="0.15">
      <c r="A296" s="15">
        <v>44329</v>
      </c>
      <c r="B296" s="1">
        <f t="shared" si="14"/>
        <v>487</v>
      </c>
      <c r="D296" s="38">
        <v>0</v>
      </c>
      <c r="E296" s="1">
        <v>787</v>
      </c>
      <c r="F296" s="21" t="e">
        <f t="shared" si="18"/>
        <v>#VALUE!</v>
      </c>
      <c r="G296" s="21" t="e">
        <f t="shared" si="7"/>
        <v>#VALUE!</v>
      </c>
      <c r="H296" s="16" t="e">
        <f t="shared" si="23"/>
        <v>#VALUE!</v>
      </c>
      <c r="J296" s="22" t="e">
        <f t="shared" si="17"/>
        <v>#VALUE!</v>
      </c>
      <c r="K296" s="16" t="e">
        <f t="shared" si="21"/>
        <v>#VALUE!</v>
      </c>
      <c r="N296" s="1">
        <f t="shared" si="10"/>
        <v>14503</v>
      </c>
      <c r="O296" s="1">
        <v>563310</v>
      </c>
      <c r="P296" s="16">
        <f t="shared" si="6"/>
        <v>2091</v>
      </c>
      <c r="Q296" s="16">
        <f t="shared" si="8"/>
        <v>2071.8571428571427</v>
      </c>
      <c r="R296" s="16">
        <f t="shared" si="22"/>
        <v>14503</v>
      </c>
      <c r="S296" s="1">
        <v>5.14</v>
      </c>
      <c r="T296" s="16">
        <f t="shared" si="0"/>
        <v>6.5285714285714294</v>
      </c>
      <c r="U296" s="36">
        <f t="shared" si="20"/>
        <v>104.45714285714287</v>
      </c>
    </row>
    <row r="297" spans="1:21" ht="13" x14ac:dyDescent="0.15">
      <c r="A297" s="15">
        <v>44330</v>
      </c>
      <c r="B297" s="1">
        <f t="shared" si="14"/>
        <v>488</v>
      </c>
      <c r="C297" s="1" t="s">
        <v>103</v>
      </c>
      <c r="D297" s="30">
        <v>1</v>
      </c>
      <c r="E297" s="1">
        <v>788</v>
      </c>
      <c r="F297" s="21">
        <f t="shared" si="18"/>
        <v>1</v>
      </c>
      <c r="G297" s="21" t="e">
        <f t="shared" si="7"/>
        <v>#VALUE!</v>
      </c>
      <c r="H297" s="16" t="e">
        <f t="shared" si="23"/>
        <v>#VALUE!</v>
      </c>
      <c r="J297" s="22" t="e">
        <f t="shared" si="17"/>
        <v>#VALUE!</v>
      </c>
      <c r="K297" s="16" t="e">
        <f t="shared" si="21"/>
        <v>#VALUE!</v>
      </c>
      <c r="N297" s="1">
        <f t="shared" si="10"/>
        <v>14051</v>
      </c>
      <c r="O297" s="1">
        <v>565137</v>
      </c>
      <c r="P297" s="16">
        <f t="shared" si="6"/>
        <v>1827</v>
      </c>
      <c r="Q297" s="16">
        <f t="shared" si="8"/>
        <v>2007.2857142857142</v>
      </c>
      <c r="R297" s="16">
        <f t="shared" si="22"/>
        <v>14051</v>
      </c>
      <c r="S297" s="1">
        <v>3.13</v>
      </c>
      <c r="T297" s="16">
        <f t="shared" si="0"/>
        <v>5.4714285714285724</v>
      </c>
      <c r="U297" s="36">
        <f t="shared" si="20"/>
        <v>87.542857142857159</v>
      </c>
    </row>
    <row r="298" spans="1:21" ht="13" x14ac:dyDescent="0.15">
      <c r="A298" s="15">
        <v>44331</v>
      </c>
      <c r="B298" s="1">
        <f t="shared" si="14"/>
        <v>489</v>
      </c>
      <c r="D298" s="30">
        <v>1</v>
      </c>
      <c r="E298" s="1">
        <v>788</v>
      </c>
      <c r="F298" s="21">
        <f t="shared" si="18"/>
        <v>0</v>
      </c>
      <c r="G298" s="21" t="e">
        <f t="shared" si="7"/>
        <v>#VALUE!</v>
      </c>
      <c r="H298" s="16" t="e">
        <f t="shared" si="23"/>
        <v>#VALUE!</v>
      </c>
      <c r="J298" s="22" t="e">
        <f t="shared" si="17"/>
        <v>#VALUE!</v>
      </c>
      <c r="K298" s="16" t="e">
        <f t="shared" si="21"/>
        <v>#VALUE!</v>
      </c>
      <c r="N298" s="1">
        <f t="shared" si="10"/>
        <v>12927</v>
      </c>
      <c r="O298" s="1">
        <v>566839</v>
      </c>
      <c r="P298" s="16">
        <f t="shared" si="6"/>
        <v>1702</v>
      </c>
      <c r="Q298" s="16">
        <f t="shared" si="8"/>
        <v>1846.7142857142858</v>
      </c>
      <c r="R298" s="16">
        <f t="shared" si="22"/>
        <v>12927</v>
      </c>
      <c r="S298" s="1">
        <v>6.71</v>
      </c>
      <c r="T298" s="16">
        <f t="shared" si="0"/>
        <v>5.2114285714285709</v>
      </c>
      <c r="U298" s="36">
        <f t="shared" si="20"/>
        <v>83.382857142857134</v>
      </c>
    </row>
    <row r="299" spans="1:21" ht="13" x14ac:dyDescent="0.15">
      <c r="A299" s="15">
        <v>44332</v>
      </c>
      <c r="B299" s="1">
        <f t="shared" si="14"/>
        <v>490</v>
      </c>
      <c r="D299" s="30">
        <v>1</v>
      </c>
      <c r="E299" s="1">
        <v>788</v>
      </c>
      <c r="F299" s="21">
        <f t="shared" si="18"/>
        <v>0</v>
      </c>
      <c r="G299" s="21" t="e">
        <f t="shared" si="7"/>
        <v>#VALUE!</v>
      </c>
      <c r="H299" s="16" t="e">
        <f t="shared" si="23"/>
        <v>#VALUE!</v>
      </c>
      <c r="J299" s="22" t="e">
        <f t="shared" si="17"/>
        <v>#VALUE!</v>
      </c>
      <c r="K299" s="16" t="e">
        <f t="shared" si="21"/>
        <v>#VALUE!</v>
      </c>
      <c r="N299" s="1">
        <f t="shared" si="10"/>
        <v>12006</v>
      </c>
      <c r="O299" s="1">
        <v>567990</v>
      </c>
      <c r="P299" s="16">
        <f t="shared" si="6"/>
        <v>1151</v>
      </c>
      <c r="Q299" s="16">
        <f t="shared" si="8"/>
        <v>1715.1428571428571</v>
      </c>
      <c r="R299" s="16">
        <f t="shared" si="22"/>
        <v>12006</v>
      </c>
      <c r="S299" s="1">
        <v>5.45</v>
      </c>
      <c r="T299" s="16">
        <f t="shared" si="0"/>
        <v>5.0414285714285709</v>
      </c>
      <c r="U299" s="36">
        <f t="shared" si="20"/>
        <v>80.662857142857135</v>
      </c>
    </row>
    <row r="300" spans="1:21" ht="13" x14ac:dyDescent="0.15">
      <c r="A300" s="15">
        <v>44333</v>
      </c>
      <c r="B300" s="1">
        <f t="shared" si="14"/>
        <v>491</v>
      </c>
      <c r="D300" s="30">
        <v>1</v>
      </c>
      <c r="E300" s="1">
        <v>788</v>
      </c>
      <c r="F300" s="21">
        <f t="shared" si="18"/>
        <v>0</v>
      </c>
      <c r="G300" s="21" t="e">
        <f t="shared" si="7"/>
        <v>#VALUE!</v>
      </c>
      <c r="H300" s="16" t="e">
        <f t="shared" si="23"/>
        <v>#VALUE!</v>
      </c>
      <c r="J300" s="22" t="e">
        <f t="shared" si="17"/>
        <v>#VALUE!</v>
      </c>
      <c r="K300" s="16" t="e">
        <f t="shared" si="21"/>
        <v>#VALUE!</v>
      </c>
      <c r="N300" s="1">
        <f t="shared" si="10"/>
        <v>11142</v>
      </c>
      <c r="O300" s="1">
        <v>568346</v>
      </c>
      <c r="P300" s="16">
        <f t="shared" si="6"/>
        <v>356</v>
      </c>
      <c r="Q300" s="16">
        <f t="shared" si="8"/>
        <v>1591.7142857142858</v>
      </c>
      <c r="R300" s="16">
        <f t="shared" si="22"/>
        <v>11142</v>
      </c>
      <c r="S300" s="1">
        <v>2.0699999999999998</v>
      </c>
      <c r="T300" s="16">
        <f t="shared" si="0"/>
        <v>4.6742857142857144</v>
      </c>
      <c r="U300" s="36">
        <f t="shared" si="20"/>
        <v>74.78857142857143</v>
      </c>
    </row>
    <row r="301" spans="1:21" ht="13" x14ac:dyDescent="0.15">
      <c r="A301" s="15">
        <v>44334</v>
      </c>
      <c r="B301" s="1">
        <f t="shared" si="14"/>
        <v>492</v>
      </c>
      <c r="D301" s="30">
        <v>1</v>
      </c>
      <c r="E301" s="1">
        <v>788</v>
      </c>
      <c r="F301" s="21">
        <f t="shared" si="18"/>
        <v>0</v>
      </c>
      <c r="G301" s="21" t="e">
        <f t="shared" si="7"/>
        <v>#VALUE!</v>
      </c>
      <c r="H301" s="16" t="e">
        <f t="shared" si="23"/>
        <v>#VALUE!</v>
      </c>
      <c r="J301" s="22" t="e">
        <f t="shared" si="17"/>
        <v>#VALUE!</v>
      </c>
      <c r="K301" s="16" t="e">
        <f t="shared" si="21"/>
        <v>#VALUE!</v>
      </c>
      <c r="N301" s="1">
        <f t="shared" si="10"/>
        <v>9704</v>
      </c>
      <c r="O301" s="1">
        <v>568502</v>
      </c>
      <c r="P301" s="16">
        <f t="shared" si="6"/>
        <v>156</v>
      </c>
      <c r="Q301" s="16">
        <f t="shared" si="8"/>
        <v>1386.2857142857142</v>
      </c>
      <c r="R301" s="16">
        <f t="shared" si="22"/>
        <v>9704</v>
      </c>
      <c r="S301" s="1">
        <v>3.32</v>
      </c>
      <c r="T301" s="16">
        <f t="shared" si="0"/>
        <v>4.9428571428571422</v>
      </c>
      <c r="U301" s="36">
        <f t="shared" si="20"/>
        <v>79.085714285714275</v>
      </c>
    </row>
    <row r="302" spans="1:21" ht="13" x14ac:dyDescent="0.15">
      <c r="A302" s="15">
        <v>44335</v>
      </c>
      <c r="B302" s="1">
        <f t="shared" si="14"/>
        <v>493</v>
      </c>
      <c r="D302" s="30">
        <v>1</v>
      </c>
      <c r="E302" s="1">
        <v>788</v>
      </c>
      <c r="F302" s="21">
        <f t="shared" si="18"/>
        <v>0</v>
      </c>
      <c r="G302" s="21" t="e">
        <f t="shared" si="7"/>
        <v>#VALUE!</v>
      </c>
      <c r="H302" s="16" t="e">
        <f t="shared" si="23"/>
        <v>#VALUE!</v>
      </c>
      <c r="J302" s="22" t="e">
        <f t="shared" si="17"/>
        <v>#VALUE!</v>
      </c>
      <c r="K302" s="16" t="e">
        <f t="shared" si="21"/>
        <v>#VALUE!</v>
      </c>
      <c r="N302" s="1">
        <f t="shared" si="10"/>
        <v>8616</v>
      </c>
      <c r="O302" s="1">
        <v>569835</v>
      </c>
      <c r="P302" s="16">
        <f t="shared" si="6"/>
        <v>1333</v>
      </c>
      <c r="Q302" s="16">
        <f t="shared" si="8"/>
        <v>1230.8571428571429</v>
      </c>
      <c r="R302" s="16">
        <f t="shared" si="22"/>
        <v>8616</v>
      </c>
      <c r="S302" s="1">
        <v>4.1399999999999997</v>
      </c>
      <c r="T302" s="16">
        <f t="shared" si="0"/>
        <v>4.28</v>
      </c>
      <c r="U302" s="36">
        <f t="shared" si="20"/>
        <v>68.48</v>
      </c>
    </row>
    <row r="303" spans="1:21" ht="13" x14ac:dyDescent="0.15">
      <c r="A303" s="15">
        <v>44336</v>
      </c>
      <c r="B303" s="1">
        <f t="shared" si="14"/>
        <v>494</v>
      </c>
      <c r="D303" s="30">
        <v>1</v>
      </c>
      <c r="E303" s="1">
        <v>788</v>
      </c>
      <c r="F303" s="21">
        <f t="shared" si="18"/>
        <v>0</v>
      </c>
      <c r="G303" s="21">
        <f t="shared" si="7"/>
        <v>0.14285714285714285</v>
      </c>
      <c r="H303" s="16">
        <f t="shared" si="23"/>
        <v>2.4512207079125403</v>
      </c>
      <c r="J303" s="22" t="e">
        <f t="shared" si="17"/>
        <v>#VALUE!</v>
      </c>
      <c r="K303" s="16">
        <f t="shared" si="21"/>
        <v>1</v>
      </c>
      <c r="N303" s="1">
        <f t="shared" si="10"/>
        <v>7600</v>
      </c>
      <c r="O303" s="1">
        <v>570910</v>
      </c>
      <c r="P303" s="16">
        <f t="shared" si="6"/>
        <v>1075</v>
      </c>
      <c r="Q303" s="16">
        <f t="shared" si="8"/>
        <v>1085.7142857142858</v>
      </c>
      <c r="R303" s="16">
        <f t="shared" si="22"/>
        <v>7600</v>
      </c>
      <c r="S303" s="1">
        <v>4.76</v>
      </c>
      <c r="T303" s="16">
        <f t="shared" si="0"/>
        <v>4.2257142857142851</v>
      </c>
      <c r="U303" s="36">
        <f t="shared" si="20"/>
        <v>67.611428571428561</v>
      </c>
    </row>
    <row r="304" spans="1:21" ht="13" x14ac:dyDescent="0.15">
      <c r="A304" s="15">
        <v>44337</v>
      </c>
      <c r="B304" s="1">
        <f t="shared" si="14"/>
        <v>495</v>
      </c>
      <c r="D304" s="30">
        <v>1</v>
      </c>
      <c r="E304" s="1">
        <v>788</v>
      </c>
      <c r="F304" s="21">
        <f t="shared" si="18"/>
        <v>0</v>
      </c>
      <c r="G304" s="21">
        <f t="shared" si="7"/>
        <v>0</v>
      </c>
      <c r="H304" s="16">
        <f t="shared" si="23"/>
        <v>0</v>
      </c>
      <c r="J304" s="22" t="e">
        <f t="shared" si="17"/>
        <v>#VALUE!</v>
      </c>
      <c r="K304" s="16">
        <f t="shared" si="21"/>
        <v>0</v>
      </c>
      <c r="N304" s="1">
        <f t="shared" si="10"/>
        <v>6608</v>
      </c>
      <c r="O304" s="1">
        <v>571745</v>
      </c>
      <c r="P304" s="16">
        <f t="shared" si="6"/>
        <v>835</v>
      </c>
      <c r="Q304" s="16">
        <f t="shared" si="8"/>
        <v>944</v>
      </c>
      <c r="R304" s="16">
        <f t="shared" si="22"/>
        <v>6608</v>
      </c>
      <c r="S304" s="1">
        <v>4.83</v>
      </c>
      <c r="T304" s="16">
        <f t="shared" si="0"/>
        <v>4.4685714285714289</v>
      </c>
      <c r="U304" s="36">
        <f t="shared" si="20"/>
        <v>71.497142857142862</v>
      </c>
    </row>
    <row r="305" spans="1:21" ht="13" x14ac:dyDescent="0.15">
      <c r="A305" s="15">
        <v>44338</v>
      </c>
      <c r="B305" s="1">
        <f t="shared" si="14"/>
        <v>496</v>
      </c>
      <c r="D305" s="30">
        <v>1</v>
      </c>
      <c r="E305" s="1">
        <v>788</v>
      </c>
      <c r="F305" s="21">
        <f t="shared" si="18"/>
        <v>0</v>
      </c>
      <c r="G305" s="21">
        <f t="shared" si="7"/>
        <v>0</v>
      </c>
      <c r="H305" s="16">
        <f t="shared" si="23"/>
        <v>0</v>
      </c>
      <c r="J305" s="22" t="e">
        <f t="shared" si="17"/>
        <v>#VALUE!</v>
      </c>
      <c r="K305" s="16">
        <f t="shared" si="21"/>
        <v>0</v>
      </c>
      <c r="N305" s="1">
        <f t="shared" si="10"/>
        <v>5939</v>
      </c>
      <c r="O305" s="1">
        <v>572778</v>
      </c>
      <c r="P305" s="16">
        <f t="shared" si="6"/>
        <v>1033</v>
      </c>
      <c r="Q305" s="16">
        <f t="shared" si="8"/>
        <v>848.42857142857144</v>
      </c>
      <c r="R305" s="16">
        <f t="shared" si="22"/>
        <v>5939</v>
      </c>
      <c r="S305" s="1">
        <v>5.45</v>
      </c>
      <c r="T305" s="16">
        <f t="shared" si="0"/>
        <v>4.2885714285714283</v>
      </c>
      <c r="U305" s="36">
        <f t="shared" si="20"/>
        <v>68.617142857142852</v>
      </c>
    </row>
    <row r="306" spans="1:21" ht="13" x14ac:dyDescent="0.15">
      <c r="A306" s="15">
        <v>44339</v>
      </c>
      <c r="B306" s="1">
        <f t="shared" si="14"/>
        <v>497</v>
      </c>
      <c r="D306" s="30">
        <v>1</v>
      </c>
      <c r="E306" s="1">
        <v>789</v>
      </c>
      <c r="F306" s="21">
        <f t="shared" si="18"/>
        <v>1</v>
      </c>
      <c r="G306" s="21">
        <f t="shared" si="7"/>
        <v>0.14285714285714285</v>
      </c>
      <c r="H306" s="16">
        <f t="shared" si="23"/>
        <v>2.4512207079125403</v>
      </c>
      <c r="J306" s="22" t="e">
        <f t="shared" si="17"/>
        <v>#VALUE!</v>
      </c>
      <c r="K306" s="16">
        <f t="shared" si="21"/>
        <v>1</v>
      </c>
      <c r="N306" s="1">
        <f t="shared" si="10"/>
        <v>5126</v>
      </c>
      <c r="O306" s="1">
        <v>573116</v>
      </c>
      <c r="P306" s="16">
        <f t="shared" si="6"/>
        <v>338</v>
      </c>
      <c r="Q306" s="16">
        <f t="shared" si="8"/>
        <v>732.28571428571433</v>
      </c>
      <c r="R306" s="16">
        <f t="shared" si="22"/>
        <v>5126</v>
      </c>
      <c r="S306" s="1">
        <v>3.57</v>
      </c>
      <c r="T306" s="16">
        <f t="shared" si="0"/>
        <v>4.0199999999999996</v>
      </c>
      <c r="U306" s="36">
        <f t="shared" si="20"/>
        <v>64.319999999999993</v>
      </c>
    </row>
    <row r="307" spans="1:21" ht="13" x14ac:dyDescent="0.15">
      <c r="A307" s="15">
        <v>44340</v>
      </c>
      <c r="B307" s="1">
        <f t="shared" si="14"/>
        <v>498</v>
      </c>
      <c r="D307" s="30">
        <v>1</v>
      </c>
      <c r="E307" s="1">
        <v>789</v>
      </c>
      <c r="F307" s="21">
        <f t="shared" si="18"/>
        <v>0</v>
      </c>
      <c r="G307" s="21">
        <f t="shared" si="7"/>
        <v>0.14285714285714285</v>
      </c>
      <c r="H307" s="16">
        <f t="shared" si="23"/>
        <v>2.4512207079125403</v>
      </c>
      <c r="J307" s="22" t="e">
        <f t="shared" si="17"/>
        <v>#VALUE!</v>
      </c>
      <c r="K307" s="16">
        <f t="shared" si="21"/>
        <v>1</v>
      </c>
      <c r="N307" s="1">
        <f t="shared" si="10"/>
        <v>5009</v>
      </c>
      <c r="O307" s="1">
        <v>573355</v>
      </c>
      <c r="P307" s="16">
        <f t="shared" si="6"/>
        <v>239</v>
      </c>
      <c r="Q307" s="16">
        <f t="shared" si="8"/>
        <v>715.57142857142856</v>
      </c>
      <c r="R307" s="16">
        <f t="shared" si="22"/>
        <v>5009</v>
      </c>
      <c r="S307" s="1">
        <v>2.2599999999999998</v>
      </c>
      <c r="T307" s="16">
        <f t="shared" si="0"/>
        <v>4.0471428571428572</v>
      </c>
      <c r="U307" s="36">
        <f t="shared" si="20"/>
        <v>64.754285714285714</v>
      </c>
    </row>
    <row r="308" spans="1:21" ht="13" x14ac:dyDescent="0.15">
      <c r="A308" s="15">
        <v>44341</v>
      </c>
      <c r="B308" s="1">
        <f t="shared" si="14"/>
        <v>499</v>
      </c>
      <c r="D308" s="30">
        <v>1</v>
      </c>
      <c r="E308" s="1">
        <v>789</v>
      </c>
      <c r="F308" s="21">
        <f t="shared" si="18"/>
        <v>0</v>
      </c>
      <c r="G308" s="21">
        <f t="shared" si="7"/>
        <v>0.14285714285714285</v>
      </c>
      <c r="H308" s="16">
        <f t="shared" si="23"/>
        <v>2.4512207079125403</v>
      </c>
      <c r="J308" s="22" t="e">
        <f t="shared" si="17"/>
        <v>#VALUE!</v>
      </c>
      <c r="K308" s="16">
        <f t="shared" si="21"/>
        <v>1</v>
      </c>
      <c r="N308" s="1">
        <f t="shared" si="10"/>
        <v>4951</v>
      </c>
      <c r="O308" s="1">
        <v>573453</v>
      </c>
      <c r="P308" s="16">
        <f t="shared" si="6"/>
        <v>98</v>
      </c>
      <c r="Q308" s="16">
        <f t="shared" si="8"/>
        <v>707.28571428571433</v>
      </c>
      <c r="R308" s="16">
        <f t="shared" si="22"/>
        <v>4951</v>
      </c>
      <c r="S308" s="1">
        <v>2.38</v>
      </c>
      <c r="T308" s="16">
        <f t="shared" si="0"/>
        <v>3.9128571428571424</v>
      </c>
      <c r="U308" s="36">
        <f t="shared" si="20"/>
        <v>62.605714285714278</v>
      </c>
    </row>
    <row r="309" spans="1:21" ht="13" x14ac:dyDescent="0.15">
      <c r="A309" s="15">
        <v>44342</v>
      </c>
      <c r="B309" s="1">
        <f t="shared" si="14"/>
        <v>500</v>
      </c>
      <c r="D309" s="30">
        <v>1</v>
      </c>
      <c r="E309" s="1">
        <v>789</v>
      </c>
      <c r="F309" s="21">
        <f t="shared" si="18"/>
        <v>0</v>
      </c>
      <c r="G309" s="21">
        <f t="shared" si="7"/>
        <v>0.14285714285714285</v>
      </c>
      <c r="H309" s="16">
        <f t="shared" si="23"/>
        <v>2.4512207079125403</v>
      </c>
      <c r="J309" s="22" t="e">
        <f t="shared" si="17"/>
        <v>#VALUE!</v>
      </c>
      <c r="K309" s="16">
        <f t="shared" si="21"/>
        <v>1</v>
      </c>
      <c r="N309" s="1">
        <f t="shared" si="10"/>
        <v>4739</v>
      </c>
      <c r="O309" s="1">
        <v>574574</v>
      </c>
      <c r="P309" s="16">
        <f t="shared" si="6"/>
        <v>1121</v>
      </c>
      <c r="Q309" s="16">
        <f t="shared" si="8"/>
        <v>677</v>
      </c>
      <c r="R309" s="16">
        <f t="shared" si="22"/>
        <v>4739</v>
      </c>
      <c r="S309" s="1">
        <v>4.51</v>
      </c>
      <c r="T309" s="16">
        <f t="shared" si="0"/>
        <v>3.9657142857142853</v>
      </c>
      <c r="U309" s="36">
        <f t="shared" si="20"/>
        <v>63.451428571428565</v>
      </c>
    </row>
    <row r="310" spans="1:21" ht="13" x14ac:dyDescent="0.15">
      <c r="A310" s="15">
        <v>44343</v>
      </c>
      <c r="B310" s="1">
        <f t="shared" si="14"/>
        <v>501</v>
      </c>
      <c r="D310" s="30">
        <v>1</v>
      </c>
      <c r="E310" s="1">
        <v>789</v>
      </c>
      <c r="F310" s="21">
        <f t="shared" si="18"/>
        <v>0</v>
      </c>
      <c r="G310" s="21">
        <f t="shared" si="7"/>
        <v>0.14285714285714285</v>
      </c>
      <c r="H310" s="16">
        <f t="shared" si="23"/>
        <v>2.4512207079125403</v>
      </c>
      <c r="J310" s="22" t="e">
        <f t="shared" si="17"/>
        <v>#VALUE!</v>
      </c>
      <c r="K310" s="16">
        <f t="shared" si="21"/>
        <v>1</v>
      </c>
      <c r="N310" s="1">
        <f t="shared" si="10"/>
        <v>4761</v>
      </c>
      <c r="O310" s="1">
        <v>575671</v>
      </c>
      <c r="P310" s="16">
        <f t="shared" si="6"/>
        <v>1097</v>
      </c>
      <c r="Q310" s="16">
        <f t="shared" si="8"/>
        <v>680.14285714285711</v>
      </c>
      <c r="R310" s="16">
        <f t="shared" si="22"/>
        <v>4761</v>
      </c>
      <c r="S310" s="1">
        <v>1.82</v>
      </c>
      <c r="T310" s="16">
        <f t="shared" si="0"/>
        <v>3.5457142857142858</v>
      </c>
      <c r="U310" s="36">
        <f t="shared" si="20"/>
        <v>56.731428571428573</v>
      </c>
    </row>
    <row r="311" spans="1:21" ht="13" x14ac:dyDescent="0.15">
      <c r="A311" s="15">
        <v>44344</v>
      </c>
      <c r="B311" s="1">
        <f t="shared" si="14"/>
        <v>502</v>
      </c>
      <c r="D311" s="30">
        <v>1</v>
      </c>
      <c r="E311" s="1">
        <v>789</v>
      </c>
      <c r="F311" s="21">
        <f t="shared" si="18"/>
        <v>0</v>
      </c>
      <c r="G311" s="21">
        <f t="shared" si="7"/>
        <v>0.14285714285714285</v>
      </c>
      <c r="H311" s="16">
        <f t="shared" si="23"/>
        <v>2.4512207079125403</v>
      </c>
      <c r="J311" s="22" t="e">
        <f t="shared" si="17"/>
        <v>#VALUE!</v>
      </c>
      <c r="K311" s="16">
        <f t="shared" si="21"/>
        <v>1</v>
      </c>
      <c r="N311" s="1">
        <f t="shared" si="10"/>
        <v>4612</v>
      </c>
      <c r="O311" s="1">
        <v>576357</v>
      </c>
      <c r="P311" s="16">
        <f t="shared" si="6"/>
        <v>686</v>
      </c>
      <c r="Q311" s="16">
        <f t="shared" si="8"/>
        <v>658.85714285714289</v>
      </c>
      <c r="R311" s="16">
        <f t="shared" si="22"/>
        <v>4612</v>
      </c>
      <c r="S311" s="1">
        <v>3.7</v>
      </c>
      <c r="T311" s="16">
        <f t="shared" si="0"/>
        <v>3.3842857142857143</v>
      </c>
      <c r="U311" s="36">
        <f t="shared" si="20"/>
        <v>54.148571428571429</v>
      </c>
    </row>
    <row r="312" spans="1:21" ht="13" x14ac:dyDescent="0.15">
      <c r="A312" s="15">
        <v>44345</v>
      </c>
      <c r="B312" s="1">
        <f t="shared" si="14"/>
        <v>503</v>
      </c>
      <c r="D312" s="30">
        <v>1</v>
      </c>
      <c r="E312" s="1">
        <v>789</v>
      </c>
      <c r="F312" s="21">
        <f t="shared" si="18"/>
        <v>0</v>
      </c>
      <c r="G312" s="21">
        <f t="shared" si="7"/>
        <v>0.14285714285714285</v>
      </c>
      <c r="H312" s="16">
        <f t="shared" si="23"/>
        <v>2.4512207079125403</v>
      </c>
      <c r="J312" s="22" t="e">
        <f t="shared" si="17"/>
        <v>#VALUE!</v>
      </c>
      <c r="K312" s="16">
        <f t="shared" si="21"/>
        <v>1</v>
      </c>
      <c r="N312" s="1">
        <f t="shared" si="10"/>
        <v>4433</v>
      </c>
      <c r="O312" s="1">
        <v>577211</v>
      </c>
      <c r="P312" s="16">
        <f t="shared" si="6"/>
        <v>854</v>
      </c>
      <c r="Q312" s="16">
        <f t="shared" si="8"/>
        <v>633.28571428571433</v>
      </c>
      <c r="R312" s="16">
        <f t="shared" si="22"/>
        <v>4433</v>
      </c>
      <c r="S312" s="1">
        <v>1.82</v>
      </c>
      <c r="T312" s="16">
        <f t="shared" si="0"/>
        <v>2.8657142857142861</v>
      </c>
      <c r="U312" s="36">
        <f t="shared" si="20"/>
        <v>45.851428571428578</v>
      </c>
    </row>
    <row r="313" spans="1:21" ht="13" x14ac:dyDescent="0.15">
      <c r="A313" s="15">
        <v>44346</v>
      </c>
      <c r="B313" s="1">
        <f t="shared" si="14"/>
        <v>504</v>
      </c>
      <c r="D313" s="30">
        <v>1</v>
      </c>
      <c r="E313" s="1">
        <v>789</v>
      </c>
      <c r="F313" s="21">
        <f t="shared" si="18"/>
        <v>0</v>
      </c>
      <c r="G313" s="21">
        <f t="shared" si="7"/>
        <v>0</v>
      </c>
      <c r="H313" s="16">
        <f t="shared" si="23"/>
        <v>0</v>
      </c>
      <c r="J313" s="22" t="e">
        <f t="shared" si="17"/>
        <v>#VALUE!</v>
      </c>
      <c r="K313" s="16">
        <f t="shared" si="21"/>
        <v>0</v>
      </c>
      <c r="N313" s="1">
        <f t="shared" si="10"/>
        <v>4095</v>
      </c>
      <c r="O313" s="1">
        <v>577211</v>
      </c>
      <c r="P313" s="16">
        <f t="shared" si="6"/>
        <v>0</v>
      </c>
      <c r="Q313" s="16">
        <f t="shared" si="8"/>
        <v>585</v>
      </c>
      <c r="R313" s="16">
        <f t="shared" si="22"/>
        <v>4095</v>
      </c>
      <c r="S313" s="1">
        <v>1.57</v>
      </c>
      <c r="T313" s="16">
        <f t="shared" si="0"/>
        <v>2.5799999999999996</v>
      </c>
      <c r="U313" s="36">
        <f t="shared" si="20"/>
        <v>41.279999999999994</v>
      </c>
    </row>
    <row r="314" spans="1:21" ht="13" x14ac:dyDescent="0.15">
      <c r="A314" s="15">
        <v>44347</v>
      </c>
      <c r="B314" s="1">
        <f t="shared" si="14"/>
        <v>505</v>
      </c>
      <c r="D314" s="30">
        <v>1</v>
      </c>
      <c r="E314" s="1">
        <v>789</v>
      </c>
      <c r="F314" s="21">
        <f t="shared" si="18"/>
        <v>0</v>
      </c>
      <c r="G314" s="21">
        <f t="shared" si="7"/>
        <v>0</v>
      </c>
      <c r="H314" s="16">
        <f t="shared" si="23"/>
        <v>0</v>
      </c>
      <c r="J314" s="22" t="e">
        <f t="shared" si="17"/>
        <v>#VALUE!</v>
      </c>
      <c r="K314" s="16">
        <f t="shared" si="21"/>
        <v>0</v>
      </c>
      <c r="N314" s="1">
        <f t="shared" si="10"/>
        <v>4038</v>
      </c>
      <c r="O314" s="1">
        <v>577393</v>
      </c>
      <c r="P314" s="16">
        <f t="shared" si="6"/>
        <v>182</v>
      </c>
      <c r="Q314" s="16">
        <f t="shared" si="8"/>
        <v>576.85714285714289</v>
      </c>
      <c r="R314" s="16">
        <f t="shared" si="22"/>
        <v>4038</v>
      </c>
    </row>
  </sheetData>
  <mergeCells count="5">
    <mergeCell ref="F2:Q2"/>
    <mergeCell ref="S2:T2"/>
    <mergeCell ref="F3:M3"/>
    <mergeCell ref="P3:Q3"/>
    <mergeCell ref="S3:T3"/>
  </mergeCells>
  <hyperlinks>
    <hyperlink ref="B1" r:id="rId1" xr:uid="{00000000-0004-0000-0900-000000000000}"/>
  </hyperlinks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W314"/>
  <sheetViews>
    <sheetView workbookViewId="0">
      <pane xSplit="3" ySplit="4" topLeftCell="E5" activePane="bottomRight" state="frozen"/>
      <selection pane="topRight" activeCell="D1" sqref="D1"/>
      <selection pane="bottomLeft" activeCell="A5" sqref="A5"/>
      <selection pane="bottomRight" activeCell="O9" sqref="O9"/>
    </sheetView>
  </sheetViews>
  <sheetFormatPr baseColWidth="10" defaultColWidth="14.5" defaultRowHeight="15.75" customHeight="1" x14ac:dyDescent="0.15"/>
  <cols>
    <col min="8" max="8" width="14.5" style="38"/>
  </cols>
  <sheetData>
    <row r="1" spans="1:23" ht="15.75" customHeight="1" x14ac:dyDescent="0.15">
      <c r="A1" s="1" t="s">
        <v>9</v>
      </c>
      <c r="B1" s="10" t="s">
        <v>158</v>
      </c>
    </row>
    <row r="2" spans="1:23" ht="15.75" customHeight="1" x14ac:dyDescent="0.15">
      <c r="C2" s="11"/>
      <c r="D2" s="12"/>
      <c r="E2" s="12"/>
      <c r="F2" s="41" t="s">
        <v>159</v>
      </c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12"/>
      <c r="V2" s="43" t="s">
        <v>160</v>
      </c>
      <c r="W2" s="42"/>
    </row>
    <row r="3" spans="1:23" ht="15.75" customHeight="1" x14ac:dyDescent="0.15">
      <c r="A3" s="1"/>
      <c r="B3" s="1"/>
      <c r="C3" s="1"/>
      <c r="D3" s="11"/>
      <c r="E3" s="11"/>
      <c r="F3" s="44" t="s">
        <v>83</v>
      </c>
      <c r="G3" s="42"/>
      <c r="H3" s="42"/>
      <c r="I3" s="42"/>
      <c r="J3" s="42"/>
      <c r="K3" s="42"/>
      <c r="L3" s="42"/>
      <c r="M3" s="42"/>
      <c r="N3" s="11"/>
      <c r="O3" s="11"/>
      <c r="P3" s="11"/>
      <c r="Q3" s="11"/>
      <c r="R3" s="11"/>
      <c r="S3" s="44" t="s">
        <v>70</v>
      </c>
      <c r="T3" s="42"/>
      <c r="U3" s="11"/>
      <c r="V3" s="44" t="s">
        <v>83</v>
      </c>
      <c r="W3" s="42"/>
    </row>
    <row r="4" spans="1:23" ht="15.75" customHeight="1" x14ac:dyDescent="0.15">
      <c r="A4" s="1" t="s">
        <v>84</v>
      </c>
      <c r="B4" s="1" t="s">
        <v>85</v>
      </c>
      <c r="C4" s="1" t="s">
        <v>86</v>
      </c>
      <c r="D4" s="1" t="s">
        <v>106</v>
      </c>
      <c r="E4" s="1" t="s">
        <v>107</v>
      </c>
      <c r="F4" s="1" t="s">
        <v>87</v>
      </c>
      <c r="G4" s="1" t="s">
        <v>88</v>
      </c>
      <c r="H4" s="30"/>
      <c r="I4" s="1" t="s">
        <v>75</v>
      </c>
      <c r="J4" s="1" t="s">
        <v>89</v>
      </c>
      <c r="K4" s="1"/>
      <c r="L4" s="1" t="s">
        <v>91</v>
      </c>
      <c r="M4" s="1" t="s">
        <v>72</v>
      </c>
      <c r="N4" s="1" t="s">
        <v>109</v>
      </c>
      <c r="O4" s="1" t="s">
        <v>110</v>
      </c>
      <c r="P4" s="1" t="s">
        <v>161</v>
      </c>
      <c r="Q4" s="1" t="s">
        <v>162</v>
      </c>
      <c r="R4" s="1" t="s">
        <v>163</v>
      </c>
      <c r="S4" s="1" t="s">
        <v>164</v>
      </c>
      <c r="T4" s="1" t="s">
        <v>97</v>
      </c>
      <c r="U4" s="1"/>
      <c r="V4" s="1" t="s">
        <v>100</v>
      </c>
      <c r="W4" s="1" t="s">
        <v>101</v>
      </c>
    </row>
    <row r="5" spans="1:23" ht="15.75" customHeight="1" x14ac:dyDescent="0.15">
      <c r="A5" s="15">
        <v>44038</v>
      </c>
      <c r="B5" s="1">
        <v>196</v>
      </c>
      <c r="V5" s="20">
        <v>0</v>
      </c>
    </row>
    <row r="6" spans="1:23" ht="15.75" customHeight="1" x14ac:dyDescent="0.15">
      <c r="A6" s="15">
        <v>44039</v>
      </c>
      <c r="B6" s="1">
        <v>197</v>
      </c>
      <c r="V6" s="20">
        <v>4.9000000000000004</v>
      </c>
    </row>
    <row r="7" spans="1:23" ht="15.75" customHeight="1" x14ac:dyDescent="0.15">
      <c r="A7" s="15">
        <v>44040</v>
      </c>
      <c r="B7" s="1">
        <v>198</v>
      </c>
      <c r="V7" s="20">
        <v>0.61</v>
      </c>
    </row>
    <row r="8" spans="1:23" ht="15.75" customHeight="1" x14ac:dyDescent="0.15">
      <c r="A8" s="15">
        <v>44041</v>
      </c>
      <c r="B8" s="1">
        <v>199</v>
      </c>
      <c r="V8" s="20">
        <v>0.61</v>
      </c>
    </row>
    <row r="9" spans="1:23" ht="15.75" customHeight="1" x14ac:dyDescent="0.15">
      <c r="A9" s="15">
        <v>44042</v>
      </c>
      <c r="B9" s="1">
        <v>200</v>
      </c>
      <c r="V9" s="20">
        <v>1.22</v>
      </c>
    </row>
    <row r="10" spans="1:23" ht="15.75" customHeight="1" x14ac:dyDescent="0.15">
      <c r="A10" s="15">
        <v>44043</v>
      </c>
      <c r="B10" s="1">
        <v>201</v>
      </c>
      <c r="V10" s="20">
        <v>0</v>
      </c>
    </row>
    <row r="11" spans="1:23" ht="15.75" customHeight="1" x14ac:dyDescent="0.15">
      <c r="A11" s="15">
        <v>44044</v>
      </c>
      <c r="B11" s="1">
        <v>202</v>
      </c>
      <c r="V11" s="20">
        <v>0</v>
      </c>
      <c r="W11" s="16">
        <f t="shared" ref="W11:W313" si="0">AVERAGE(V5:V11)</f>
        <v>1.0485714285714287</v>
      </c>
    </row>
    <row r="12" spans="1:23" ht="15.75" customHeight="1" x14ac:dyDescent="0.15">
      <c r="A12" s="15">
        <v>44045</v>
      </c>
      <c r="B12" s="1">
        <v>203</v>
      </c>
      <c r="V12" s="20">
        <v>0</v>
      </c>
      <c r="W12" s="16">
        <f t="shared" si="0"/>
        <v>1.0485714285714287</v>
      </c>
    </row>
    <row r="13" spans="1:23" ht="15.75" customHeight="1" x14ac:dyDescent="0.15">
      <c r="A13" s="15">
        <v>44046</v>
      </c>
      <c r="B13" s="1">
        <v>204</v>
      </c>
      <c r="V13" s="20">
        <v>6.73</v>
      </c>
      <c r="W13" s="16">
        <f t="shared" si="0"/>
        <v>1.31</v>
      </c>
    </row>
    <row r="14" spans="1:23" ht="15.75" customHeight="1" x14ac:dyDescent="0.15">
      <c r="A14" s="15">
        <v>44047</v>
      </c>
      <c r="B14" s="1">
        <v>205</v>
      </c>
      <c r="V14" s="20">
        <v>1.84</v>
      </c>
      <c r="W14" s="16">
        <f t="shared" si="0"/>
        <v>1.4857142857142858</v>
      </c>
    </row>
    <row r="15" spans="1:23" ht="15.75" customHeight="1" x14ac:dyDescent="0.15">
      <c r="A15" s="15">
        <v>44048</v>
      </c>
      <c r="B15" s="1">
        <v>206</v>
      </c>
      <c r="V15" s="20">
        <v>3.06</v>
      </c>
      <c r="W15" s="16">
        <f t="shared" si="0"/>
        <v>1.8357142857142859</v>
      </c>
    </row>
    <row r="16" spans="1:23" ht="15.75" customHeight="1" x14ac:dyDescent="0.15">
      <c r="A16" s="15">
        <v>44049</v>
      </c>
      <c r="B16" s="1">
        <v>207</v>
      </c>
      <c r="V16" s="20">
        <v>-0.61</v>
      </c>
      <c r="W16" s="16">
        <f t="shared" si="0"/>
        <v>1.5742857142857145</v>
      </c>
    </row>
    <row r="17" spans="1:23" ht="15.75" customHeight="1" x14ac:dyDescent="0.15">
      <c r="A17" s="15">
        <v>44050</v>
      </c>
      <c r="B17" s="1">
        <v>208</v>
      </c>
      <c r="V17" s="20">
        <v>0.61</v>
      </c>
      <c r="W17" s="16">
        <f t="shared" si="0"/>
        <v>1.6614285714285715</v>
      </c>
    </row>
    <row r="18" spans="1:23" ht="15.75" customHeight="1" x14ac:dyDescent="0.15">
      <c r="A18" s="15">
        <v>44051</v>
      </c>
      <c r="B18" s="1">
        <v>209</v>
      </c>
      <c r="R18" s="1"/>
      <c r="S18" s="1">
        <v>0</v>
      </c>
      <c r="V18" s="20">
        <v>0</v>
      </c>
      <c r="W18" s="16">
        <f t="shared" si="0"/>
        <v>1.6614285714285715</v>
      </c>
    </row>
    <row r="19" spans="1:23" ht="15.75" customHeight="1" x14ac:dyDescent="0.15">
      <c r="A19" s="15">
        <v>44052</v>
      </c>
      <c r="B19" s="1">
        <v>210</v>
      </c>
      <c r="F19" s="1">
        <v>0</v>
      </c>
      <c r="G19" s="16">
        <f t="shared" ref="G19:G310" si="1">AVERAGE(F13:F19)</f>
        <v>0</v>
      </c>
      <c r="H19" s="16">
        <f>G19*100000/3018</f>
        <v>0</v>
      </c>
      <c r="R19" s="1"/>
      <c r="S19" s="1">
        <v>0</v>
      </c>
      <c r="V19" s="20">
        <v>0</v>
      </c>
      <c r="W19" s="16">
        <f t="shared" si="0"/>
        <v>1.6614285714285715</v>
      </c>
    </row>
    <row r="20" spans="1:23" ht="15.75" customHeight="1" x14ac:dyDescent="0.15">
      <c r="A20" s="15">
        <v>44053</v>
      </c>
      <c r="B20" s="1">
        <v>211</v>
      </c>
      <c r="F20" s="1">
        <v>0</v>
      </c>
      <c r="G20" s="16">
        <f t="shared" si="1"/>
        <v>0</v>
      </c>
      <c r="H20" s="16">
        <f t="shared" ref="H20:H83" si="2">G20*100000/3018</f>
        <v>0</v>
      </c>
      <c r="R20" s="1"/>
      <c r="S20" s="1">
        <v>0</v>
      </c>
      <c r="V20" s="20">
        <v>5.51</v>
      </c>
      <c r="W20" s="16">
        <f t="shared" si="0"/>
        <v>1.4871428571428571</v>
      </c>
    </row>
    <row r="21" spans="1:23" ht="15.75" customHeight="1" x14ac:dyDescent="0.15">
      <c r="A21" s="15">
        <v>44054</v>
      </c>
      <c r="B21" s="1">
        <v>212</v>
      </c>
      <c r="F21" s="1">
        <v>0</v>
      </c>
      <c r="G21" s="16">
        <f t="shared" si="1"/>
        <v>0</v>
      </c>
      <c r="H21" s="16">
        <f t="shared" si="2"/>
        <v>0</v>
      </c>
      <c r="R21" s="1"/>
      <c r="S21" s="1">
        <v>0</v>
      </c>
      <c r="V21" s="20">
        <v>1.84</v>
      </c>
      <c r="W21" s="16">
        <f t="shared" si="0"/>
        <v>1.4871428571428571</v>
      </c>
    </row>
    <row r="22" spans="1:23" ht="15.75" customHeight="1" x14ac:dyDescent="0.15">
      <c r="A22" s="15">
        <v>44055</v>
      </c>
      <c r="B22" s="1">
        <v>213</v>
      </c>
      <c r="F22" s="1">
        <v>0</v>
      </c>
      <c r="G22" s="16">
        <f t="shared" si="1"/>
        <v>0</v>
      </c>
      <c r="H22" s="16">
        <f t="shared" si="2"/>
        <v>0</v>
      </c>
      <c r="R22" s="1"/>
      <c r="S22" s="1">
        <v>0</v>
      </c>
      <c r="V22" s="20">
        <v>0</v>
      </c>
      <c r="W22" s="16">
        <f t="shared" si="0"/>
        <v>1.05</v>
      </c>
    </row>
    <row r="23" spans="1:23" ht="15.75" customHeight="1" x14ac:dyDescent="0.15">
      <c r="A23" s="15">
        <v>44056</v>
      </c>
      <c r="B23" s="1">
        <v>214</v>
      </c>
      <c r="F23" s="1">
        <v>0</v>
      </c>
      <c r="G23" s="16">
        <f t="shared" si="1"/>
        <v>0</v>
      </c>
      <c r="H23" s="16">
        <f t="shared" si="2"/>
        <v>0</v>
      </c>
      <c r="R23" s="1"/>
      <c r="S23" s="1">
        <v>0</v>
      </c>
      <c r="V23" s="20">
        <v>1.84</v>
      </c>
      <c r="W23" s="16">
        <f t="shared" si="0"/>
        <v>1.4000000000000001</v>
      </c>
    </row>
    <row r="24" spans="1:23" ht="15.75" customHeight="1" x14ac:dyDescent="0.15">
      <c r="A24" s="15">
        <v>44057</v>
      </c>
      <c r="B24" s="1">
        <v>215</v>
      </c>
      <c r="F24" s="1">
        <v>0</v>
      </c>
      <c r="G24" s="16">
        <f t="shared" si="1"/>
        <v>0</v>
      </c>
      <c r="H24" s="16">
        <f t="shared" si="2"/>
        <v>0</v>
      </c>
      <c r="R24" s="1"/>
      <c r="S24" s="1">
        <v>0</v>
      </c>
      <c r="V24" s="20">
        <v>1.84</v>
      </c>
      <c r="W24" s="16">
        <f t="shared" si="0"/>
        <v>1.5757142857142856</v>
      </c>
    </row>
    <row r="25" spans="1:23" ht="15.75" customHeight="1" x14ac:dyDescent="0.15">
      <c r="A25" s="15">
        <v>44058</v>
      </c>
      <c r="B25" s="1">
        <v>216</v>
      </c>
      <c r="F25" s="1">
        <v>0</v>
      </c>
      <c r="G25" s="16">
        <f t="shared" si="1"/>
        <v>0</v>
      </c>
      <c r="H25" s="16">
        <f t="shared" si="2"/>
        <v>0</v>
      </c>
      <c r="R25" s="1"/>
      <c r="S25" s="1">
        <v>0</v>
      </c>
      <c r="T25" s="16">
        <f t="shared" ref="T25:T310" si="3">AVERAGE(S19:S25)</f>
        <v>0</v>
      </c>
      <c r="V25" s="20">
        <v>0</v>
      </c>
      <c r="W25" s="16">
        <f t="shared" si="0"/>
        <v>1.5757142857142856</v>
      </c>
    </row>
    <row r="26" spans="1:23" ht="15.75" customHeight="1" x14ac:dyDescent="0.15">
      <c r="A26" s="15">
        <v>44059</v>
      </c>
      <c r="B26" s="1">
        <v>217</v>
      </c>
      <c r="E26" s="1">
        <v>1</v>
      </c>
      <c r="F26" s="1">
        <v>1</v>
      </c>
      <c r="G26" s="16">
        <f t="shared" si="1"/>
        <v>0.14285714285714285</v>
      </c>
      <c r="H26" s="16">
        <f t="shared" si="2"/>
        <v>4.7335037394679533</v>
      </c>
      <c r="I26" s="16">
        <f t="shared" ref="I26:I310" si="4">F26+I25</f>
        <v>1</v>
      </c>
      <c r="P26" s="17">
        <v>690</v>
      </c>
      <c r="Q26" s="1"/>
      <c r="R26" s="1"/>
      <c r="S26" s="1">
        <f t="shared" ref="S26:S32" si="5">P26-P25</f>
        <v>690</v>
      </c>
      <c r="T26" s="16">
        <f t="shared" si="3"/>
        <v>98.571428571428569</v>
      </c>
      <c r="V26" s="20">
        <v>0</v>
      </c>
      <c r="W26" s="16">
        <f t="shared" si="0"/>
        <v>1.5757142857142856</v>
      </c>
    </row>
    <row r="27" spans="1:23" ht="15.75" customHeight="1" x14ac:dyDescent="0.15">
      <c r="A27" s="15">
        <v>44060</v>
      </c>
      <c r="B27" s="1">
        <v>218</v>
      </c>
      <c r="F27" s="1">
        <v>0</v>
      </c>
      <c r="G27" s="16">
        <f t="shared" si="1"/>
        <v>0.14285714285714285</v>
      </c>
      <c r="H27" s="16">
        <f t="shared" si="2"/>
        <v>4.7335037394679533</v>
      </c>
      <c r="I27" s="16">
        <f t="shared" si="4"/>
        <v>1</v>
      </c>
      <c r="P27" s="17">
        <v>690</v>
      </c>
      <c r="Q27" s="1"/>
      <c r="R27" s="1"/>
      <c r="S27" s="1">
        <f t="shared" si="5"/>
        <v>0</v>
      </c>
      <c r="T27" s="16">
        <f t="shared" si="3"/>
        <v>98.571428571428569</v>
      </c>
      <c r="V27" s="20">
        <v>6.73</v>
      </c>
      <c r="W27" s="16">
        <f t="shared" si="0"/>
        <v>1.75</v>
      </c>
    </row>
    <row r="28" spans="1:23" ht="15.75" customHeight="1" x14ac:dyDescent="0.15">
      <c r="A28" s="15">
        <v>44061</v>
      </c>
      <c r="B28" s="1">
        <v>219</v>
      </c>
      <c r="F28" s="1">
        <f t="shared" ref="F28:F310" si="6">SUM(D28+E28)</f>
        <v>0</v>
      </c>
      <c r="G28" s="16">
        <f t="shared" si="1"/>
        <v>0.14285714285714285</v>
      </c>
      <c r="H28" s="16">
        <f t="shared" si="2"/>
        <v>4.7335037394679533</v>
      </c>
      <c r="I28" s="16">
        <f t="shared" si="4"/>
        <v>1</v>
      </c>
      <c r="P28" s="17">
        <v>690</v>
      </c>
      <c r="Q28" s="1"/>
      <c r="R28" s="1"/>
      <c r="S28" s="1">
        <f t="shared" si="5"/>
        <v>0</v>
      </c>
      <c r="T28" s="16">
        <f t="shared" si="3"/>
        <v>98.571428571428569</v>
      </c>
      <c r="V28" s="20">
        <v>-0.61</v>
      </c>
      <c r="W28" s="16">
        <f t="shared" si="0"/>
        <v>1.4000000000000001</v>
      </c>
    </row>
    <row r="29" spans="1:23" ht="15.75" customHeight="1" x14ac:dyDescent="0.15">
      <c r="A29" s="15">
        <v>44062</v>
      </c>
      <c r="B29" s="1">
        <v>220</v>
      </c>
      <c r="F29" s="1">
        <f t="shared" si="6"/>
        <v>0</v>
      </c>
      <c r="G29" s="16">
        <f t="shared" si="1"/>
        <v>0.14285714285714285</v>
      </c>
      <c r="H29" s="16">
        <f t="shared" si="2"/>
        <v>4.7335037394679533</v>
      </c>
      <c r="I29" s="16">
        <f t="shared" si="4"/>
        <v>1</v>
      </c>
      <c r="P29" s="17">
        <v>690</v>
      </c>
      <c r="Q29" s="1"/>
      <c r="R29" s="1"/>
      <c r="S29" s="1">
        <f t="shared" si="5"/>
        <v>0</v>
      </c>
      <c r="T29" s="16">
        <f t="shared" si="3"/>
        <v>98.571428571428569</v>
      </c>
      <c r="V29" s="20">
        <v>0.61</v>
      </c>
      <c r="W29" s="16">
        <f t="shared" si="0"/>
        <v>1.4871428571428571</v>
      </c>
    </row>
    <row r="30" spans="1:23" ht="15.75" customHeight="1" x14ac:dyDescent="0.15">
      <c r="A30" s="15">
        <v>44063</v>
      </c>
      <c r="B30" s="1">
        <v>221</v>
      </c>
      <c r="F30" s="1">
        <f t="shared" si="6"/>
        <v>0</v>
      </c>
      <c r="G30" s="16">
        <f t="shared" si="1"/>
        <v>0.14285714285714285</v>
      </c>
      <c r="H30" s="16">
        <f t="shared" si="2"/>
        <v>4.7335037394679533</v>
      </c>
      <c r="I30" s="16">
        <f t="shared" si="4"/>
        <v>1</v>
      </c>
      <c r="P30" s="17">
        <v>690</v>
      </c>
      <c r="Q30" s="1"/>
      <c r="R30" s="1"/>
      <c r="S30" s="1">
        <f t="shared" si="5"/>
        <v>0</v>
      </c>
      <c r="T30" s="16">
        <f t="shared" si="3"/>
        <v>98.571428571428569</v>
      </c>
      <c r="V30" s="20">
        <v>0</v>
      </c>
      <c r="W30" s="16">
        <f t="shared" si="0"/>
        <v>1.2242857142857144</v>
      </c>
    </row>
    <row r="31" spans="1:23" ht="15.75" customHeight="1" x14ac:dyDescent="0.15">
      <c r="A31" s="15">
        <v>44064</v>
      </c>
      <c r="B31" s="1">
        <v>222</v>
      </c>
      <c r="F31" s="1">
        <f t="shared" si="6"/>
        <v>0</v>
      </c>
      <c r="G31" s="16">
        <f t="shared" si="1"/>
        <v>0.14285714285714285</v>
      </c>
      <c r="H31" s="16">
        <f t="shared" si="2"/>
        <v>4.7335037394679533</v>
      </c>
      <c r="I31" s="16">
        <f t="shared" si="4"/>
        <v>1</v>
      </c>
      <c r="P31" s="17">
        <v>690</v>
      </c>
      <c r="Q31" s="1"/>
      <c r="R31" s="1"/>
      <c r="S31" s="1">
        <f t="shared" si="5"/>
        <v>0</v>
      </c>
      <c r="T31" s="16">
        <f t="shared" si="3"/>
        <v>98.571428571428569</v>
      </c>
      <c r="V31" s="20">
        <v>0.61</v>
      </c>
      <c r="W31" s="16">
        <f t="shared" si="0"/>
        <v>1.0485714285714287</v>
      </c>
    </row>
    <row r="32" spans="1:23" ht="15.75" customHeight="1" x14ac:dyDescent="0.15">
      <c r="A32" s="15">
        <v>44065</v>
      </c>
      <c r="B32" s="1">
        <v>223</v>
      </c>
      <c r="F32" s="1">
        <f t="shared" si="6"/>
        <v>0</v>
      </c>
      <c r="G32" s="16">
        <f t="shared" si="1"/>
        <v>0.14285714285714285</v>
      </c>
      <c r="H32" s="16">
        <f t="shared" si="2"/>
        <v>4.7335037394679533</v>
      </c>
      <c r="I32" s="16">
        <f t="shared" si="4"/>
        <v>1</v>
      </c>
      <c r="P32" s="17">
        <v>690</v>
      </c>
      <c r="Q32" s="1"/>
      <c r="R32" s="1"/>
      <c r="S32" s="1">
        <f t="shared" si="5"/>
        <v>0</v>
      </c>
      <c r="T32" s="16">
        <f t="shared" si="3"/>
        <v>98.571428571428569</v>
      </c>
      <c r="V32" s="20">
        <v>0</v>
      </c>
      <c r="W32" s="16">
        <f t="shared" si="0"/>
        <v>1.0485714285714287</v>
      </c>
    </row>
    <row r="33" spans="1:23" ht="15.75" customHeight="1" x14ac:dyDescent="0.15">
      <c r="A33" s="15">
        <v>44066</v>
      </c>
      <c r="B33" s="1">
        <v>224</v>
      </c>
      <c r="F33" s="1">
        <f t="shared" si="6"/>
        <v>0</v>
      </c>
      <c r="G33" s="16">
        <f t="shared" si="1"/>
        <v>0</v>
      </c>
      <c r="H33" s="16">
        <f t="shared" si="2"/>
        <v>0</v>
      </c>
      <c r="I33" s="16">
        <f t="shared" si="4"/>
        <v>1</v>
      </c>
      <c r="P33" s="1">
        <v>0</v>
      </c>
      <c r="Q33" s="1"/>
      <c r="R33" s="1"/>
      <c r="S33" s="1">
        <v>0</v>
      </c>
      <c r="T33" s="16">
        <f t="shared" si="3"/>
        <v>0</v>
      </c>
      <c r="V33" s="20">
        <v>0</v>
      </c>
      <c r="W33" s="16">
        <f t="shared" si="0"/>
        <v>1.0485714285714287</v>
      </c>
    </row>
    <row r="34" spans="1:23" ht="15.75" customHeight="1" x14ac:dyDescent="0.15">
      <c r="A34" s="15">
        <v>44067</v>
      </c>
      <c r="B34" s="1">
        <v>225</v>
      </c>
      <c r="C34" s="1" t="s">
        <v>102</v>
      </c>
      <c r="F34" s="1">
        <f t="shared" si="6"/>
        <v>0</v>
      </c>
      <c r="G34" s="16">
        <f t="shared" si="1"/>
        <v>0</v>
      </c>
      <c r="H34" s="16">
        <f t="shared" si="2"/>
        <v>0</v>
      </c>
      <c r="I34" s="16">
        <f t="shared" si="4"/>
        <v>1</v>
      </c>
      <c r="P34" s="1">
        <v>0</v>
      </c>
      <c r="Q34" s="1"/>
      <c r="R34" s="1"/>
      <c r="S34" s="1">
        <f t="shared" ref="S34:S40" si="7">P34-P33</f>
        <v>0</v>
      </c>
      <c r="T34" s="16">
        <f t="shared" si="3"/>
        <v>0</v>
      </c>
      <c r="V34" s="23">
        <v>4.9000000000000004</v>
      </c>
      <c r="W34" s="16">
        <f t="shared" si="0"/>
        <v>0.78714285714285726</v>
      </c>
    </row>
    <row r="35" spans="1:23" ht="15.75" customHeight="1" x14ac:dyDescent="0.15">
      <c r="A35" s="15">
        <v>44068</v>
      </c>
      <c r="B35" s="1">
        <v>226</v>
      </c>
      <c r="F35" s="1">
        <f t="shared" si="6"/>
        <v>0</v>
      </c>
      <c r="G35" s="16">
        <f t="shared" si="1"/>
        <v>0</v>
      </c>
      <c r="H35" s="16">
        <f t="shared" si="2"/>
        <v>0</v>
      </c>
      <c r="I35" s="16">
        <f t="shared" si="4"/>
        <v>1</v>
      </c>
      <c r="P35" s="1">
        <v>0</v>
      </c>
      <c r="Q35" s="1"/>
      <c r="R35" s="1"/>
      <c r="S35" s="1">
        <f t="shared" si="7"/>
        <v>0</v>
      </c>
      <c r="T35" s="16">
        <f t="shared" si="3"/>
        <v>0</v>
      </c>
      <c r="V35" s="1">
        <v>1.22</v>
      </c>
      <c r="W35" s="16">
        <f t="shared" si="0"/>
        <v>1.0485714285714285</v>
      </c>
    </row>
    <row r="36" spans="1:23" ht="15.75" customHeight="1" x14ac:dyDescent="0.15">
      <c r="A36" s="15">
        <v>44069</v>
      </c>
      <c r="B36" s="1">
        <v>227</v>
      </c>
      <c r="D36" s="1">
        <v>0</v>
      </c>
      <c r="E36" s="1">
        <v>0</v>
      </c>
      <c r="F36" s="1">
        <f t="shared" si="6"/>
        <v>0</v>
      </c>
      <c r="G36" s="16">
        <f t="shared" si="1"/>
        <v>0</v>
      </c>
      <c r="H36" s="16">
        <f t="shared" si="2"/>
        <v>0</v>
      </c>
      <c r="I36" s="16">
        <f t="shared" si="4"/>
        <v>1</v>
      </c>
      <c r="P36" s="1">
        <v>853</v>
      </c>
      <c r="Q36" s="1"/>
      <c r="R36" s="1"/>
      <c r="S36" s="1">
        <f t="shared" si="7"/>
        <v>853</v>
      </c>
      <c r="T36" s="16">
        <f t="shared" si="3"/>
        <v>121.85714285714286</v>
      </c>
      <c r="V36" s="1">
        <v>0.61</v>
      </c>
      <c r="W36" s="16">
        <f t="shared" si="0"/>
        <v>1.0485714285714287</v>
      </c>
    </row>
    <row r="37" spans="1:23" ht="15.75" customHeight="1" x14ac:dyDescent="0.15">
      <c r="A37" s="15">
        <v>44070</v>
      </c>
      <c r="B37" s="1">
        <v>228</v>
      </c>
      <c r="D37" s="1">
        <v>0</v>
      </c>
      <c r="E37" s="1">
        <v>0</v>
      </c>
      <c r="F37" s="1">
        <f t="shared" si="6"/>
        <v>0</v>
      </c>
      <c r="G37" s="16">
        <f t="shared" si="1"/>
        <v>0</v>
      </c>
      <c r="H37" s="16">
        <f t="shared" si="2"/>
        <v>0</v>
      </c>
      <c r="I37" s="16">
        <f t="shared" si="4"/>
        <v>1</v>
      </c>
      <c r="P37" s="1">
        <v>1209</v>
      </c>
      <c r="Q37" s="1"/>
      <c r="R37" s="1"/>
      <c r="S37" s="1">
        <f t="shared" si="7"/>
        <v>356</v>
      </c>
      <c r="T37" s="16">
        <f t="shared" si="3"/>
        <v>172.71428571428572</v>
      </c>
      <c r="V37" s="1">
        <v>0.61</v>
      </c>
      <c r="W37" s="16">
        <f t="shared" si="0"/>
        <v>1.1357142857142859</v>
      </c>
    </row>
    <row r="38" spans="1:23" ht="15.75" customHeight="1" x14ac:dyDescent="0.15">
      <c r="A38" s="15">
        <v>44071</v>
      </c>
      <c r="B38" s="1">
        <v>229</v>
      </c>
      <c r="F38" s="1">
        <f t="shared" si="6"/>
        <v>0</v>
      </c>
      <c r="G38" s="16">
        <f t="shared" si="1"/>
        <v>0</v>
      </c>
      <c r="H38" s="16">
        <f t="shared" si="2"/>
        <v>0</v>
      </c>
      <c r="I38" s="16">
        <f t="shared" si="4"/>
        <v>1</v>
      </c>
      <c r="P38" s="1">
        <v>1209</v>
      </c>
      <c r="Q38" s="1"/>
      <c r="R38" s="1"/>
      <c r="S38" s="1">
        <f t="shared" si="7"/>
        <v>0</v>
      </c>
      <c r="T38" s="16">
        <f t="shared" si="3"/>
        <v>172.71428571428572</v>
      </c>
      <c r="V38" s="1">
        <v>4.9000000000000004</v>
      </c>
      <c r="W38" s="16">
        <f t="shared" si="0"/>
        <v>1.7485714285714289</v>
      </c>
    </row>
    <row r="39" spans="1:23" ht="15.75" customHeight="1" x14ac:dyDescent="0.15">
      <c r="A39" s="15">
        <v>44072</v>
      </c>
      <c r="B39" s="1">
        <v>230</v>
      </c>
      <c r="F39" s="1">
        <f t="shared" si="6"/>
        <v>0</v>
      </c>
      <c r="G39" s="16">
        <f t="shared" si="1"/>
        <v>0</v>
      </c>
      <c r="H39" s="16">
        <f t="shared" si="2"/>
        <v>0</v>
      </c>
      <c r="I39" s="16">
        <f t="shared" si="4"/>
        <v>1</v>
      </c>
      <c r="P39" s="1">
        <v>1209</v>
      </c>
      <c r="Q39" s="1"/>
      <c r="R39" s="1"/>
      <c r="S39" s="1">
        <f t="shared" si="7"/>
        <v>0</v>
      </c>
      <c r="T39" s="16">
        <f t="shared" si="3"/>
        <v>172.71428571428572</v>
      </c>
      <c r="V39" s="1">
        <v>0</v>
      </c>
      <c r="W39" s="16">
        <f t="shared" si="0"/>
        <v>1.7485714285714289</v>
      </c>
    </row>
    <row r="40" spans="1:23" ht="15.75" customHeight="1" x14ac:dyDescent="0.15">
      <c r="A40" s="15">
        <v>44073</v>
      </c>
      <c r="B40" s="1">
        <v>231</v>
      </c>
      <c r="F40" s="1">
        <f t="shared" si="6"/>
        <v>0</v>
      </c>
      <c r="G40" s="16">
        <f t="shared" si="1"/>
        <v>0</v>
      </c>
      <c r="H40" s="16">
        <f t="shared" si="2"/>
        <v>0</v>
      </c>
      <c r="I40" s="16">
        <f t="shared" si="4"/>
        <v>1</v>
      </c>
      <c r="P40" s="17">
        <v>2434</v>
      </c>
      <c r="Q40" s="1"/>
      <c r="R40" s="1"/>
      <c r="S40" s="1">
        <f t="shared" si="7"/>
        <v>1225</v>
      </c>
      <c r="T40" s="16">
        <f t="shared" si="3"/>
        <v>347.71428571428572</v>
      </c>
      <c r="V40" s="1">
        <v>0</v>
      </c>
      <c r="W40" s="16">
        <f t="shared" si="0"/>
        <v>1.7485714285714289</v>
      </c>
    </row>
    <row r="41" spans="1:23" ht="15.75" customHeight="1" x14ac:dyDescent="0.15">
      <c r="A41" s="15">
        <v>44074</v>
      </c>
      <c r="B41" s="1">
        <v>232</v>
      </c>
      <c r="D41" s="1">
        <v>2</v>
      </c>
      <c r="E41" s="1">
        <v>1</v>
      </c>
      <c r="F41" s="1">
        <f t="shared" si="6"/>
        <v>3</v>
      </c>
      <c r="G41" s="16">
        <f t="shared" si="1"/>
        <v>0.42857142857142855</v>
      </c>
      <c r="H41" s="16">
        <f t="shared" si="2"/>
        <v>14.200511218403863</v>
      </c>
      <c r="I41" s="16">
        <f t="shared" si="4"/>
        <v>4</v>
      </c>
      <c r="N41" s="1">
        <v>2959</v>
      </c>
      <c r="O41" s="1">
        <v>1235</v>
      </c>
      <c r="P41" s="1">
        <v>1071</v>
      </c>
      <c r="Q41" s="1">
        <f t="shared" ref="Q41:Q149" si="8">N41+O41</f>
        <v>4194</v>
      </c>
      <c r="R41" s="1">
        <v>0</v>
      </c>
      <c r="S41" s="1">
        <v>1071</v>
      </c>
      <c r="T41" s="16">
        <f t="shared" si="3"/>
        <v>500.71428571428572</v>
      </c>
      <c r="V41" s="1">
        <v>5.51</v>
      </c>
      <c r="W41" s="16">
        <f t="shared" si="0"/>
        <v>1.8357142857142856</v>
      </c>
    </row>
    <row r="42" spans="1:23" ht="15.75" customHeight="1" x14ac:dyDescent="0.15">
      <c r="A42" s="15">
        <v>44075</v>
      </c>
      <c r="B42" s="1">
        <v>233</v>
      </c>
      <c r="D42" s="1">
        <v>0</v>
      </c>
      <c r="E42" s="1">
        <v>0</v>
      </c>
      <c r="F42" s="1">
        <f t="shared" si="6"/>
        <v>0</v>
      </c>
      <c r="G42" s="16">
        <f t="shared" si="1"/>
        <v>0.42857142857142855</v>
      </c>
      <c r="H42" s="16">
        <f t="shared" si="2"/>
        <v>14.200511218403863</v>
      </c>
      <c r="I42" s="16">
        <f t="shared" si="4"/>
        <v>4</v>
      </c>
      <c r="N42" s="1">
        <v>3601</v>
      </c>
      <c r="O42" s="1">
        <v>1287</v>
      </c>
      <c r="P42" s="1">
        <v>1765</v>
      </c>
      <c r="Q42" s="1">
        <f t="shared" si="8"/>
        <v>4888</v>
      </c>
      <c r="R42" s="1">
        <f t="shared" ref="R42:R310" si="9">Q42-Q41</f>
        <v>694</v>
      </c>
      <c r="S42" s="1">
        <f t="shared" ref="S42:S49" si="10">P42-P41</f>
        <v>694</v>
      </c>
      <c r="T42" s="16">
        <f t="shared" si="3"/>
        <v>599.85714285714289</v>
      </c>
      <c r="V42" s="1">
        <v>6.73</v>
      </c>
      <c r="W42" s="16">
        <f t="shared" si="0"/>
        <v>2.6228571428571428</v>
      </c>
    </row>
    <row r="43" spans="1:23" ht="15.75" customHeight="1" x14ac:dyDescent="0.15">
      <c r="A43" s="15">
        <v>44076</v>
      </c>
      <c r="B43" s="1">
        <v>234</v>
      </c>
      <c r="D43" s="1">
        <v>1</v>
      </c>
      <c r="E43" s="1">
        <v>0</v>
      </c>
      <c r="F43" s="1">
        <f t="shared" si="6"/>
        <v>1</v>
      </c>
      <c r="G43" s="16">
        <f t="shared" si="1"/>
        <v>0.5714285714285714</v>
      </c>
      <c r="H43" s="16">
        <f t="shared" si="2"/>
        <v>18.934014957871813</v>
      </c>
      <c r="I43" s="16">
        <f t="shared" si="4"/>
        <v>5</v>
      </c>
      <c r="J43" s="1"/>
      <c r="N43" s="1">
        <v>4841</v>
      </c>
      <c r="O43" s="1">
        <v>1656</v>
      </c>
      <c r="P43" s="1">
        <v>3373</v>
      </c>
      <c r="Q43" s="1">
        <f t="shared" si="8"/>
        <v>6497</v>
      </c>
      <c r="R43" s="1">
        <f t="shared" si="9"/>
        <v>1609</v>
      </c>
      <c r="S43" s="1">
        <f t="shared" si="10"/>
        <v>1608</v>
      </c>
      <c r="T43" s="16">
        <f t="shared" si="3"/>
        <v>707.71428571428567</v>
      </c>
      <c r="V43" s="1">
        <v>1.84</v>
      </c>
      <c r="W43" s="16">
        <f t="shared" si="0"/>
        <v>2.7985714285714285</v>
      </c>
    </row>
    <row r="44" spans="1:23" ht="15.75" customHeight="1" x14ac:dyDescent="0.15">
      <c r="A44" s="15">
        <v>44077</v>
      </c>
      <c r="B44" s="1">
        <v>235</v>
      </c>
      <c r="D44" s="1">
        <v>0</v>
      </c>
      <c r="E44" s="1">
        <v>0</v>
      </c>
      <c r="F44" s="1">
        <f t="shared" si="6"/>
        <v>0</v>
      </c>
      <c r="G44" s="16">
        <f t="shared" si="1"/>
        <v>0.5714285714285714</v>
      </c>
      <c r="H44" s="16">
        <f t="shared" si="2"/>
        <v>18.934014957871813</v>
      </c>
      <c r="I44" s="16">
        <f t="shared" si="4"/>
        <v>5</v>
      </c>
      <c r="J44" s="1"/>
      <c r="N44" s="1">
        <v>5699</v>
      </c>
      <c r="O44" s="1">
        <v>1817</v>
      </c>
      <c r="P44" s="1">
        <v>4392</v>
      </c>
      <c r="Q44" s="1">
        <f t="shared" si="8"/>
        <v>7516</v>
      </c>
      <c r="R44" s="1">
        <f t="shared" si="9"/>
        <v>1019</v>
      </c>
      <c r="S44" s="1">
        <f t="shared" si="10"/>
        <v>1019</v>
      </c>
      <c r="T44" s="16">
        <f t="shared" si="3"/>
        <v>802.42857142857144</v>
      </c>
      <c r="V44" s="1">
        <v>0</v>
      </c>
      <c r="W44" s="16">
        <f t="shared" si="0"/>
        <v>2.7114285714285713</v>
      </c>
    </row>
    <row r="45" spans="1:23" ht="15.75" customHeight="1" x14ac:dyDescent="0.15">
      <c r="A45" s="15">
        <v>44078</v>
      </c>
      <c r="B45" s="1">
        <v>236</v>
      </c>
      <c r="D45" s="1">
        <v>0</v>
      </c>
      <c r="E45" s="1">
        <v>0</v>
      </c>
      <c r="F45" s="1">
        <f t="shared" si="6"/>
        <v>0</v>
      </c>
      <c r="G45" s="16">
        <f t="shared" si="1"/>
        <v>0.5714285714285714</v>
      </c>
      <c r="H45" s="16">
        <f t="shared" si="2"/>
        <v>18.934014957871813</v>
      </c>
      <c r="I45" s="16">
        <f t="shared" si="4"/>
        <v>5</v>
      </c>
      <c r="J45" s="1"/>
      <c r="N45" s="1">
        <v>6140</v>
      </c>
      <c r="O45" s="1">
        <v>1953</v>
      </c>
      <c r="P45" s="1">
        <v>4969</v>
      </c>
      <c r="Q45" s="1">
        <f t="shared" si="8"/>
        <v>8093</v>
      </c>
      <c r="R45" s="1">
        <f t="shared" si="9"/>
        <v>577</v>
      </c>
      <c r="S45" s="1">
        <f t="shared" si="10"/>
        <v>577</v>
      </c>
      <c r="T45" s="16">
        <f t="shared" si="3"/>
        <v>884.85714285714289</v>
      </c>
      <c r="V45" s="1">
        <v>9.18</v>
      </c>
      <c r="W45" s="16">
        <f t="shared" si="0"/>
        <v>3.3228571428571425</v>
      </c>
    </row>
    <row r="46" spans="1:23" ht="15.75" customHeight="1" x14ac:dyDescent="0.15">
      <c r="A46" s="15">
        <v>44079</v>
      </c>
      <c r="B46" s="1">
        <v>237</v>
      </c>
      <c r="D46" s="1">
        <v>0</v>
      </c>
      <c r="E46" s="1">
        <v>0</v>
      </c>
      <c r="F46" s="1">
        <f t="shared" si="6"/>
        <v>0</v>
      </c>
      <c r="G46" s="16">
        <f t="shared" si="1"/>
        <v>0.5714285714285714</v>
      </c>
      <c r="H46" s="16">
        <f t="shared" si="2"/>
        <v>18.934014957871813</v>
      </c>
      <c r="I46" s="16">
        <f t="shared" si="4"/>
        <v>5</v>
      </c>
      <c r="J46" s="1"/>
      <c r="N46" s="1">
        <v>6140</v>
      </c>
      <c r="O46" s="1">
        <v>1953</v>
      </c>
      <c r="P46" s="1">
        <v>4969</v>
      </c>
      <c r="Q46" s="1">
        <f t="shared" si="8"/>
        <v>8093</v>
      </c>
      <c r="R46" s="1">
        <f t="shared" si="9"/>
        <v>0</v>
      </c>
      <c r="S46" s="1">
        <f t="shared" si="10"/>
        <v>0</v>
      </c>
      <c r="T46" s="16">
        <f t="shared" si="3"/>
        <v>884.85714285714289</v>
      </c>
      <c r="V46" s="1">
        <v>0</v>
      </c>
      <c r="W46" s="16">
        <f t="shared" si="0"/>
        <v>3.3228571428571425</v>
      </c>
    </row>
    <row r="47" spans="1:23" ht="15.75" customHeight="1" x14ac:dyDescent="0.15">
      <c r="A47" s="15">
        <v>44080</v>
      </c>
      <c r="B47" s="1">
        <v>238</v>
      </c>
      <c r="F47" s="1">
        <f t="shared" si="6"/>
        <v>0</v>
      </c>
      <c r="G47" s="16">
        <f t="shared" si="1"/>
        <v>0.5714285714285714</v>
      </c>
      <c r="H47" s="16">
        <f t="shared" si="2"/>
        <v>18.934014957871813</v>
      </c>
      <c r="I47" s="16">
        <f t="shared" si="4"/>
        <v>5</v>
      </c>
      <c r="N47" s="1">
        <v>6140</v>
      </c>
      <c r="O47" s="1">
        <v>1953</v>
      </c>
      <c r="P47" s="1">
        <v>4969</v>
      </c>
      <c r="Q47" s="1">
        <f t="shared" si="8"/>
        <v>8093</v>
      </c>
      <c r="R47" s="1">
        <f t="shared" si="9"/>
        <v>0</v>
      </c>
      <c r="S47" s="1">
        <f t="shared" si="10"/>
        <v>0</v>
      </c>
      <c r="T47" s="16">
        <f t="shared" si="3"/>
        <v>709.85714285714289</v>
      </c>
      <c r="V47" s="1">
        <v>0</v>
      </c>
      <c r="W47" s="16">
        <f t="shared" si="0"/>
        <v>3.3228571428571425</v>
      </c>
    </row>
    <row r="48" spans="1:23" ht="15.75" customHeight="1" x14ac:dyDescent="0.15">
      <c r="A48" s="15">
        <v>44081</v>
      </c>
      <c r="B48" s="1">
        <v>239</v>
      </c>
      <c r="F48" s="1">
        <f t="shared" si="6"/>
        <v>0</v>
      </c>
      <c r="G48" s="16">
        <f t="shared" si="1"/>
        <v>0.14285714285714285</v>
      </c>
      <c r="H48" s="16">
        <f t="shared" si="2"/>
        <v>4.7335037394679533</v>
      </c>
      <c r="I48" s="16">
        <f t="shared" si="4"/>
        <v>5</v>
      </c>
      <c r="N48" s="1">
        <v>6140</v>
      </c>
      <c r="O48" s="1">
        <v>1953</v>
      </c>
      <c r="P48" s="1">
        <v>4969</v>
      </c>
      <c r="Q48" s="1">
        <f t="shared" si="8"/>
        <v>8093</v>
      </c>
      <c r="R48" s="1">
        <f t="shared" si="9"/>
        <v>0</v>
      </c>
      <c r="S48" s="1">
        <f t="shared" si="10"/>
        <v>0</v>
      </c>
      <c r="T48" s="16">
        <f t="shared" si="3"/>
        <v>556.85714285714289</v>
      </c>
      <c r="V48" s="1">
        <v>0</v>
      </c>
      <c r="W48" s="16">
        <f t="shared" si="0"/>
        <v>2.5357142857142856</v>
      </c>
    </row>
    <row r="49" spans="1:23" ht="15.75" customHeight="1" x14ac:dyDescent="0.15">
      <c r="A49" s="15">
        <v>44082</v>
      </c>
      <c r="B49" s="1">
        <v>240</v>
      </c>
      <c r="D49" s="1">
        <v>0</v>
      </c>
      <c r="E49" s="1">
        <v>1</v>
      </c>
      <c r="F49" s="1">
        <f t="shared" si="6"/>
        <v>1</v>
      </c>
      <c r="G49" s="16">
        <f t="shared" si="1"/>
        <v>0.2857142857142857</v>
      </c>
      <c r="H49" s="16">
        <f t="shared" si="2"/>
        <v>9.4670074789359067</v>
      </c>
      <c r="I49" s="16">
        <f t="shared" si="4"/>
        <v>6</v>
      </c>
      <c r="J49" s="1"/>
      <c r="N49" s="1">
        <v>8165</v>
      </c>
      <c r="O49" s="1">
        <v>2445</v>
      </c>
      <c r="P49" s="17">
        <v>7481</v>
      </c>
      <c r="Q49" s="1">
        <f t="shared" si="8"/>
        <v>10610</v>
      </c>
      <c r="R49" s="1">
        <f t="shared" si="9"/>
        <v>2517</v>
      </c>
      <c r="S49" s="1">
        <f t="shared" si="10"/>
        <v>2512</v>
      </c>
      <c r="T49" s="16">
        <f t="shared" si="3"/>
        <v>816.57142857142856</v>
      </c>
      <c r="V49" s="1">
        <v>7.35</v>
      </c>
      <c r="W49" s="16">
        <f t="shared" si="0"/>
        <v>2.6242857142857141</v>
      </c>
    </row>
    <row r="50" spans="1:23" ht="15.75" customHeight="1" x14ac:dyDescent="0.15">
      <c r="A50" s="15">
        <v>44083</v>
      </c>
      <c r="B50" s="1">
        <v>241</v>
      </c>
      <c r="D50" s="1">
        <v>0</v>
      </c>
      <c r="E50" s="1">
        <v>0</v>
      </c>
      <c r="F50" s="1">
        <f t="shared" si="6"/>
        <v>0</v>
      </c>
      <c r="G50" s="16">
        <f t="shared" si="1"/>
        <v>0.14285714285714285</v>
      </c>
      <c r="H50" s="16">
        <f t="shared" si="2"/>
        <v>4.7335037394679533</v>
      </c>
      <c r="I50" s="16">
        <f t="shared" si="4"/>
        <v>6</v>
      </c>
      <c r="J50" s="1"/>
      <c r="N50" s="1">
        <v>9390</v>
      </c>
      <c r="O50" s="1">
        <v>2636</v>
      </c>
      <c r="P50" s="1">
        <v>1421</v>
      </c>
      <c r="Q50" s="1">
        <f t="shared" si="8"/>
        <v>12026</v>
      </c>
      <c r="R50" s="1">
        <f t="shared" si="9"/>
        <v>1416</v>
      </c>
      <c r="S50" s="1">
        <v>1421</v>
      </c>
      <c r="T50" s="16">
        <f t="shared" si="3"/>
        <v>789.85714285714289</v>
      </c>
      <c r="V50" s="1">
        <v>1.84</v>
      </c>
      <c r="W50" s="16">
        <f t="shared" si="0"/>
        <v>2.6242857142857146</v>
      </c>
    </row>
    <row r="51" spans="1:23" ht="15.75" customHeight="1" x14ac:dyDescent="0.15">
      <c r="A51" s="15">
        <v>44084</v>
      </c>
      <c r="B51" s="1">
        <v>242</v>
      </c>
      <c r="D51" s="1">
        <v>0</v>
      </c>
      <c r="E51" s="1">
        <v>0</v>
      </c>
      <c r="F51" s="1">
        <f t="shared" si="6"/>
        <v>0</v>
      </c>
      <c r="G51" s="16">
        <f t="shared" si="1"/>
        <v>0.14285714285714285</v>
      </c>
      <c r="H51" s="16">
        <f t="shared" si="2"/>
        <v>4.7335037394679533</v>
      </c>
      <c r="I51" s="16">
        <f t="shared" si="4"/>
        <v>6</v>
      </c>
      <c r="J51" s="1"/>
      <c r="N51" s="1">
        <v>10288</v>
      </c>
      <c r="O51" s="1">
        <v>2940</v>
      </c>
      <c r="P51" s="1">
        <v>2623</v>
      </c>
      <c r="Q51" s="1">
        <f t="shared" si="8"/>
        <v>13228</v>
      </c>
      <c r="R51" s="1">
        <f t="shared" si="9"/>
        <v>1202</v>
      </c>
      <c r="S51" s="1">
        <f t="shared" ref="S51:S54" si="11">P51-P50</f>
        <v>1202</v>
      </c>
      <c r="T51" s="16">
        <f t="shared" si="3"/>
        <v>816</v>
      </c>
      <c r="V51" s="1">
        <v>3.67</v>
      </c>
      <c r="W51" s="16">
        <f t="shared" si="0"/>
        <v>3.1485714285714286</v>
      </c>
    </row>
    <row r="52" spans="1:23" ht="15.75" customHeight="1" x14ac:dyDescent="0.15">
      <c r="A52" s="15">
        <v>44085</v>
      </c>
      <c r="B52" s="1">
        <v>243</v>
      </c>
      <c r="D52" s="1">
        <v>0</v>
      </c>
      <c r="E52" s="1">
        <v>0</v>
      </c>
      <c r="F52" s="1">
        <f t="shared" si="6"/>
        <v>0</v>
      </c>
      <c r="G52" s="16">
        <f t="shared" si="1"/>
        <v>0.14285714285714285</v>
      </c>
      <c r="H52" s="16">
        <f t="shared" si="2"/>
        <v>4.7335037394679533</v>
      </c>
      <c r="I52" s="16">
        <f t="shared" si="4"/>
        <v>6</v>
      </c>
      <c r="J52" s="1"/>
      <c r="N52" s="1">
        <v>10539</v>
      </c>
      <c r="O52" s="1">
        <v>3111</v>
      </c>
      <c r="P52" s="1">
        <v>3045</v>
      </c>
      <c r="Q52" s="1">
        <f t="shared" si="8"/>
        <v>13650</v>
      </c>
      <c r="R52" s="1">
        <f t="shared" si="9"/>
        <v>422</v>
      </c>
      <c r="S52" s="1">
        <f t="shared" si="11"/>
        <v>422</v>
      </c>
      <c r="T52" s="16">
        <f t="shared" si="3"/>
        <v>793.85714285714289</v>
      </c>
      <c r="V52" s="1">
        <v>4.28</v>
      </c>
      <c r="W52" s="16">
        <f t="shared" si="0"/>
        <v>2.4485714285714288</v>
      </c>
    </row>
    <row r="53" spans="1:23" ht="13" x14ac:dyDescent="0.15">
      <c r="A53" s="15">
        <v>44086</v>
      </c>
      <c r="B53" s="1">
        <v>244</v>
      </c>
      <c r="D53" s="1">
        <v>0</v>
      </c>
      <c r="E53" s="1">
        <v>0</v>
      </c>
      <c r="F53" s="1">
        <f t="shared" si="6"/>
        <v>0</v>
      </c>
      <c r="G53" s="16">
        <f t="shared" si="1"/>
        <v>0.14285714285714285</v>
      </c>
      <c r="H53" s="16">
        <f t="shared" si="2"/>
        <v>4.7335037394679533</v>
      </c>
      <c r="I53" s="16">
        <f t="shared" si="4"/>
        <v>6</v>
      </c>
      <c r="N53" s="1">
        <v>10539</v>
      </c>
      <c r="O53" s="1">
        <v>3111</v>
      </c>
      <c r="P53" s="1">
        <v>3045</v>
      </c>
      <c r="Q53" s="1">
        <f t="shared" si="8"/>
        <v>13650</v>
      </c>
      <c r="R53" s="1">
        <f t="shared" si="9"/>
        <v>0</v>
      </c>
      <c r="S53" s="1">
        <f t="shared" si="11"/>
        <v>0</v>
      </c>
      <c r="T53" s="16">
        <f t="shared" si="3"/>
        <v>793.85714285714289</v>
      </c>
      <c r="V53" s="1">
        <v>0</v>
      </c>
      <c r="W53" s="16">
        <f t="shared" si="0"/>
        <v>2.4485714285714288</v>
      </c>
    </row>
    <row r="54" spans="1:23" ht="13" x14ac:dyDescent="0.15">
      <c r="A54" s="15">
        <v>44087</v>
      </c>
      <c r="B54" s="1">
        <v>245</v>
      </c>
      <c r="D54" s="1">
        <v>0</v>
      </c>
      <c r="E54" s="1">
        <v>0</v>
      </c>
      <c r="F54" s="1">
        <f t="shared" si="6"/>
        <v>0</v>
      </c>
      <c r="G54" s="16">
        <f t="shared" si="1"/>
        <v>0.14285714285714285</v>
      </c>
      <c r="H54" s="16">
        <f t="shared" si="2"/>
        <v>4.7335037394679533</v>
      </c>
      <c r="I54" s="16">
        <f t="shared" si="4"/>
        <v>6</v>
      </c>
      <c r="N54" s="1">
        <v>10539</v>
      </c>
      <c r="O54" s="1">
        <v>3111</v>
      </c>
      <c r="P54" s="17">
        <v>5594</v>
      </c>
      <c r="Q54" s="1">
        <f t="shared" si="8"/>
        <v>13650</v>
      </c>
      <c r="R54" s="1">
        <f t="shared" si="9"/>
        <v>0</v>
      </c>
      <c r="S54" s="1">
        <f t="shared" si="11"/>
        <v>2549</v>
      </c>
      <c r="T54" s="16">
        <f t="shared" si="3"/>
        <v>1158</v>
      </c>
      <c r="V54" s="1">
        <v>0</v>
      </c>
      <c r="W54" s="16">
        <f t="shared" si="0"/>
        <v>2.4485714285714288</v>
      </c>
    </row>
    <row r="55" spans="1:23" ht="13" x14ac:dyDescent="0.15">
      <c r="A55" s="15">
        <v>44088</v>
      </c>
      <c r="B55" s="1">
        <v>246</v>
      </c>
      <c r="D55" s="1">
        <v>0</v>
      </c>
      <c r="E55" s="1">
        <v>1</v>
      </c>
      <c r="F55" s="1">
        <f t="shared" si="6"/>
        <v>1</v>
      </c>
      <c r="G55" s="16">
        <f t="shared" si="1"/>
        <v>0.2857142857142857</v>
      </c>
      <c r="H55" s="16">
        <f t="shared" si="2"/>
        <v>9.4670074789359067</v>
      </c>
      <c r="I55" s="16">
        <f t="shared" si="4"/>
        <v>7</v>
      </c>
      <c r="J55" s="1"/>
      <c r="N55" s="1">
        <v>12575</v>
      </c>
      <c r="O55" s="1">
        <v>3629</v>
      </c>
      <c r="P55" s="1">
        <v>0</v>
      </c>
      <c r="Q55" s="1">
        <f t="shared" si="8"/>
        <v>16204</v>
      </c>
      <c r="R55" s="1">
        <f t="shared" si="9"/>
        <v>2554</v>
      </c>
      <c r="S55" s="1">
        <v>0</v>
      </c>
      <c r="T55" s="16">
        <f t="shared" si="3"/>
        <v>1158</v>
      </c>
      <c r="V55" s="1">
        <v>7.35</v>
      </c>
      <c r="W55" s="16">
        <f t="shared" si="0"/>
        <v>3.4985714285714287</v>
      </c>
    </row>
    <row r="56" spans="1:23" ht="13" x14ac:dyDescent="0.15">
      <c r="A56" s="15">
        <v>44089</v>
      </c>
      <c r="B56" s="1">
        <v>247</v>
      </c>
      <c r="D56" s="1">
        <v>0</v>
      </c>
      <c r="E56" s="1">
        <v>0</v>
      </c>
      <c r="F56" s="1">
        <f t="shared" si="6"/>
        <v>0</v>
      </c>
      <c r="G56" s="16">
        <f t="shared" si="1"/>
        <v>0.14285714285714285</v>
      </c>
      <c r="H56" s="16">
        <f t="shared" si="2"/>
        <v>4.7335037394679533</v>
      </c>
      <c r="I56" s="16">
        <f t="shared" si="4"/>
        <v>7</v>
      </c>
      <c r="N56" s="1">
        <v>12575</v>
      </c>
      <c r="O56" s="1">
        <v>3629</v>
      </c>
      <c r="P56" s="1">
        <v>0</v>
      </c>
      <c r="Q56" s="1">
        <f t="shared" si="8"/>
        <v>16204</v>
      </c>
      <c r="R56" s="1">
        <f t="shared" si="9"/>
        <v>0</v>
      </c>
      <c r="S56" s="1">
        <v>0</v>
      </c>
      <c r="T56" s="16">
        <f t="shared" si="3"/>
        <v>799.14285714285711</v>
      </c>
      <c r="V56" s="1">
        <v>1.84</v>
      </c>
      <c r="W56" s="16">
        <f t="shared" si="0"/>
        <v>2.7114285714285713</v>
      </c>
    </row>
    <row r="57" spans="1:23" ht="13" x14ac:dyDescent="0.15">
      <c r="A57" s="15">
        <v>44090</v>
      </c>
      <c r="B57" s="1">
        <v>248</v>
      </c>
      <c r="D57" s="1">
        <v>1</v>
      </c>
      <c r="E57" s="1">
        <v>0</v>
      </c>
      <c r="F57" s="1">
        <f t="shared" si="6"/>
        <v>1</v>
      </c>
      <c r="G57" s="16">
        <f t="shared" si="1"/>
        <v>0.2857142857142857</v>
      </c>
      <c r="H57" s="16">
        <f t="shared" si="2"/>
        <v>9.4670074789359067</v>
      </c>
      <c r="I57" s="16">
        <f t="shared" si="4"/>
        <v>8</v>
      </c>
      <c r="J57" s="1"/>
      <c r="N57" s="1">
        <v>13766</v>
      </c>
      <c r="O57" s="1">
        <v>3917</v>
      </c>
      <c r="P57" s="1">
        <v>1480</v>
      </c>
      <c r="Q57" s="1">
        <f t="shared" si="8"/>
        <v>17683</v>
      </c>
      <c r="R57" s="1">
        <f t="shared" si="9"/>
        <v>1479</v>
      </c>
      <c r="S57" s="1">
        <f t="shared" ref="S57:S61" si="12">P57-P56</f>
        <v>1480</v>
      </c>
      <c r="T57" s="16">
        <f t="shared" si="3"/>
        <v>807.57142857142856</v>
      </c>
      <c r="V57" s="1">
        <v>2.4500000000000002</v>
      </c>
      <c r="W57" s="16">
        <f t="shared" si="0"/>
        <v>2.7985714285714285</v>
      </c>
    </row>
    <row r="58" spans="1:23" ht="13" x14ac:dyDescent="0.15">
      <c r="A58" s="15">
        <v>44091</v>
      </c>
      <c r="B58" s="1">
        <v>249</v>
      </c>
      <c r="D58" s="1">
        <v>0</v>
      </c>
      <c r="E58" s="1">
        <v>0</v>
      </c>
      <c r="F58" s="1">
        <f t="shared" si="6"/>
        <v>0</v>
      </c>
      <c r="G58" s="16">
        <f t="shared" si="1"/>
        <v>0.2857142857142857</v>
      </c>
      <c r="H58" s="16">
        <f t="shared" si="2"/>
        <v>9.4670074789359067</v>
      </c>
      <c r="I58" s="16">
        <f t="shared" si="4"/>
        <v>8</v>
      </c>
      <c r="J58" s="1"/>
      <c r="N58" s="1">
        <v>13766</v>
      </c>
      <c r="O58" s="1">
        <v>3917</v>
      </c>
      <c r="P58" s="1">
        <v>1480</v>
      </c>
      <c r="Q58" s="1">
        <f t="shared" si="8"/>
        <v>17683</v>
      </c>
      <c r="R58" s="1">
        <f t="shared" si="9"/>
        <v>0</v>
      </c>
      <c r="S58" s="1">
        <f t="shared" si="12"/>
        <v>0</v>
      </c>
      <c r="T58" s="16">
        <f t="shared" si="3"/>
        <v>635.85714285714289</v>
      </c>
      <c r="V58" s="1">
        <v>3.67</v>
      </c>
      <c r="W58" s="16">
        <f t="shared" si="0"/>
        <v>2.798571428571428</v>
      </c>
    </row>
    <row r="59" spans="1:23" ht="13" x14ac:dyDescent="0.15">
      <c r="A59" s="15">
        <v>44092</v>
      </c>
      <c r="B59" s="1">
        <v>250</v>
      </c>
      <c r="D59" s="1">
        <v>1</v>
      </c>
      <c r="E59" s="1">
        <v>1</v>
      </c>
      <c r="F59" s="1">
        <f t="shared" si="6"/>
        <v>2</v>
      </c>
      <c r="G59" s="16">
        <f t="shared" si="1"/>
        <v>0.5714285714285714</v>
      </c>
      <c r="H59" s="16">
        <f t="shared" si="2"/>
        <v>18.934014957871813</v>
      </c>
      <c r="I59" s="16">
        <f t="shared" si="4"/>
        <v>10</v>
      </c>
      <c r="J59" s="1"/>
      <c r="N59" s="1">
        <v>14987</v>
      </c>
      <c r="O59" s="1">
        <v>4343</v>
      </c>
      <c r="P59" s="1">
        <v>3127</v>
      </c>
      <c r="Q59" s="1">
        <f t="shared" si="8"/>
        <v>19330</v>
      </c>
      <c r="R59" s="1">
        <f t="shared" si="9"/>
        <v>1647</v>
      </c>
      <c r="S59" s="1">
        <f t="shared" si="12"/>
        <v>1647</v>
      </c>
      <c r="T59" s="16">
        <f t="shared" si="3"/>
        <v>810.85714285714289</v>
      </c>
      <c r="V59" s="1">
        <v>3.06</v>
      </c>
      <c r="W59" s="16">
        <f t="shared" si="0"/>
        <v>2.6242857142857146</v>
      </c>
    </row>
    <row r="60" spans="1:23" ht="13" x14ac:dyDescent="0.15">
      <c r="A60" s="15">
        <v>44093</v>
      </c>
      <c r="B60" s="1">
        <v>251</v>
      </c>
      <c r="D60" s="1">
        <v>0</v>
      </c>
      <c r="E60" s="1">
        <v>0</v>
      </c>
      <c r="F60" s="1">
        <f t="shared" si="6"/>
        <v>0</v>
      </c>
      <c r="G60" s="16">
        <f t="shared" si="1"/>
        <v>0.5714285714285714</v>
      </c>
      <c r="H60" s="16">
        <f t="shared" si="2"/>
        <v>18.934014957871813</v>
      </c>
      <c r="I60" s="16">
        <f t="shared" si="4"/>
        <v>10</v>
      </c>
      <c r="J60" s="1"/>
      <c r="N60" s="1">
        <v>14987</v>
      </c>
      <c r="O60" s="1">
        <v>4343</v>
      </c>
      <c r="P60" s="1">
        <v>3127</v>
      </c>
      <c r="Q60" s="1">
        <f t="shared" si="8"/>
        <v>19330</v>
      </c>
      <c r="R60" s="1">
        <f t="shared" si="9"/>
        <v>0</v>
      </c>
      <c r="S60" s="1">
        <f t="shared" si="12"/>
        <v>0</v>
      </c>
      <c r="T60" s="16">
        <f t="shared" si="3"/>
        <v>810.85714285714289</v>
      </c>
      <c r="V60" s="1">
        <v>0</v>
      </c>
      <c r="W60" s="16">
        <f t="shared" si="0"/>
        <v>2.6242857142857146</v>
      </c>
    </row>
    <row r="61" spans="1:23" ht="13" x14ac:dyDescent="0.15">
      <c r="A61" s="15">
        <v>44094</v>
      </c>
      <c r="B61" s="1">
        <v>252</v>
      </c>
      <c r="D61" s="1">
        <v>0</v>
      </c>
      <c r="E61" s="1">
        <v>0</v>
      </c>
      <c r="F61" s="1">
        <f t="shared" si="6"/>
        <v>0</v>
      </c>
      <c r="G61" s="16">
        <f t="shared" si="1"/>
        <v>0.5714285714285714</v>
      </c>
      <c r="H61" s="16">
        <f t="shared" si="2"/>
        <v>18.934014957871813</v>
      </c>
      <c r="I61" s="16">
        <f t="shared" si="4"/>
        <v>10</v>
      </c>
      <c r="J61" s="1"/>
      <c r="N61" s="1">
        <v>14987</v>
      </c>
      <c r="O61" s="1">
        <v>4343</v>
      </c>
      <c r="P61" s="17">
        <v>5696</v>
      </c>
      <c r="Q61" s="1">
        <f t="shared" si="8"/>
        <v>19330</v>
      </c>
      <c r="R61" s="1">
        <f t="shared" si="9"/>
        <v>0</v>
      </c>
      <c r="S61" s="1">
        <f t="shared" si="12"/>
        <v>2569</v>
      </c>
      <c r="T61" s="16">
        <f t="shared" si="3"/>
        <v>813.71428571428567</v>
      </c>
      <c r="V61" s="1">
        <v>0</v>
      </c>
      <c r="W61" s="16">
        <f t="shared" si="0"/>
        <v>2.6242857142857146</v>
      </c>
    </row>
    <row r="62" spans="1:23" ht="13" x14ac:dyDescent="0.15">
      <c r="A62" s="15">
        <v>44095</v>
      </c>
      <c r="B62" s="1">
        <v>253</v>
      </c>
      <c r="D62" s="1">
        <v>1</v>
      </c>
      <c r="E62" s="1">
        <v>0</v>
      </c>
      <c r="F62" s="1">
        <f t="shared" si="6"/>
        <v>1</v>
      </c>
      <c r="G62" s="16">
        <f t="shared" si="1"/>
        <v>0.5714285714285714</v>
      </c>
      <c r="H62" s="16">
        <f t="shared" si="2"/>
        <v>18.934014957871813</v>
      </c>
      <c r="I62" s="16">
        <f t="shared" si="4"/>
        <v>11</v>
      </c>
      <c r="J62" s="1"/>
      <c r="N62" s="1">
        <v>17003</v>
      </c>
      <c r="O62" s="1">
        <v>4896</v>
      </c>
      <c r="P62" s="1">
        <v>0</v>
      </c>
      <c r="Q62" s="1">
        <f t="shared" si="8"/>
        <v>21899</v>
      </c>
      <c r="R62" s="1">
        <f t="shared" si="9"/>
        <v>2569</v>
      </c>
      <c r="S62" s="1">
        <v>0</v>
      </c>
      <c r="T62" s="16">
        <f t="shared" si="3"/>
        <v>813.71428571428567</v>
      </c>
      <c r="V62" s="1">
        <v>6.12</v>
      </c>
      <c r="W62" s="16">
        <f t="shared" si="0"/>
        <v>2.4485714285714288</v>
      </c>
    </row>
    <row r="63" spans="1:23" ht="13" x14ac:dyDescent="0.15">
      <c r="A63" s="15">
        <v>44096</v>
      </c>
      <c r="B63" s="1">
        <v>254</v>
      </c>
      <c r="D63" s="1">
        <v>0</v>
      </c>
      <c r="E63" s="1">
        <v>0</v>
      </c>
      <c r="F63" s="1">
        <f t="shared" si="6"/>
        <v>0</v>
      </c>
      <c r="G63" s="16">
        <f t="shared" si="1"/>
        <v>0.5714285714285714</v>
      </c>
      <c r="H63" s="16">
        <f t="shared" si="2"/>
        <v>18.934014957871813</v>
      </c>
      <c r="I63" s="16">
        <f t="shared" si="4"/>
        <v>11</v>
      </c>
      <c r="J63" s="1"/>
      <c r="N63" s="1">
        <v>17003</v>
      </c>
      <c r="O63" s="1">
        <v>4896</v>
      </c>
      <c r="P63" s="1">
        <v>0</v>
      </c>
      <c r="Q63" s="1">
        <f t="shared" si="8"/>
        <v>21899</v>
      </c>
      <c r="R63" s="1">
        <f t="shared" si="9"/>
        <v>0</v>
      </c>
      <c r="S63" s="1">
        <f t="shared" ref="S63:S68" si="13">P63-P62</f>
        <v>0</v>
      </c>
      <c r="T63" s="16">
        <f t="shared" si="3"/>
        <v>813.71428571428567</v>
      </c>
      <c r="V63" s="1">
        <v>2.4500000000000002</v>
      </c>
      <c r="W63" s="16">
        <f t="shared" si="0"/>
        <v>2.5357142857142856</v>
      </c>
    </row>
    <row r="64" spans="1:23" ht="13" x14ac:dyDescent="0.15">
      <c r="A64" s="15">
        <v>44097</v>
      </c>
      <c r="B64" s="1">
        <v>255</v>
      </c>
      <c r="D64" s="1">
        <v>0</v>
      </c>
      <c r="E64" s="1">
        <v>1</v>
      </c>
      <c r="F64" s="1">
        <f t="shared" si="6"/>
        <v>1</v>
      </c>
      <c r="G64" s="16">
        <f t="shared" si="1"/>
        <v>0.5714285714285714</v>
      </c>
      <c r="H64" s="16">
        <f t="shared" si="2"/>
        <v>18.934014957871813</v>
      </c>
      <c r="I64" s="16">
        <f t="shared" si="4"/>
        <v>12</v>
      </c>
      <c r="J64" s="1"/>
      <c r="N64" s="1">
        <v>18264</v>
      </c>
      <c r="O64" s="1">
        <v>5200</v>
      </c>
      <c r="P64" s="1">
        <v>1563</v>
      </c>
      <c r="Q64" s="1">
        <f t="shared" si="8"/>
        <v>23464</v>
      </c>
      <c r="R64" s="1">
        <f t="shared" si="9"/>
        <v>1565</v>
      </c>
      <c r="S64" s="1">
        <f t="shared" si="13"/>
        <v>1563</v>
      </c>
      <c r="T64" s="16">
        <f t="shared" si="3"/>
        <v>825.57142857142856</v>
      </c>
      <c r="V64" s="1">
        <v>2.4500000000000002</v>
      </c>
      <c r="W64" s="16">
        <f t="shared" si="0"/>
        <v>2.5357142857142856</v>
      </c>
    </row>
    <row r="65" spans="1:23" ht="13" x14ac:dyDescent="0.15">
      <c r="A65" s="15">
        <v>44098</v>
      </c>
      <c r="B65" s="1">
        <v>256</v>
      </c>
      <c r="D65" s="1">
        <v>0</v>
      </c>
      <c r="E65" s="1">
        <v>1</v>
      </c>
      <c r="F65" s="1">
        <f t="shared" si="6"/>
        <v>1</v>
      </c>
      <c r="G65" s="16">
        <f t="shared" si="1"/>
        <v>0.7142857142857143</v>
      </c>
      <c r="H65" s="16">
        <f t="shared" si="2"/>
        <v>23.667518697339773</v>
      </c>
      <c r="I65" s="16">
        <f t="shared" si="4"/>
        <v>13</v>
      </c>
      <c r="J65" s="1"/>
      <c r="N65" s="1">
        <v>19118</v>
      </c>
      <c r="O65" s="1">
        <v>5476</v>
      </c>
      <c r="P65" s="1">
        <v>2693</v>
      </c>
      <c r="Q65" s="1">
        <f t="shared" si="8"/>
        <v>24594</v>
      </c>
      <c r="R65" s="1">
        <f t="shared" si="9"/>
        <v>1130</v>
      </c>
      <c r="S65" s="1">
        <f t="shared" si="13"/>
        <v>1130</v>
      </c>
      <c r="T65" s="16">
        <f t="shared" si="3"/>
        <v>987</v>
      </c>
      <c r="V65" s="1">
        <v>2.4500000000000002</v>
      </c>
      <c r="W65" s="16">
        <f t="shared" si="0"/>
        <v>2.3614285714285712</v>
      </c>
    </row>
    <row r="66" spans="1:23" ht="13" x14ac:dyDescent="0.15">
      <c r="A66" s="15">
        <v>44099</v>
      </c>
      <c r="B66" s="1">
        <v>257</v>
      </c>
      <c r="D66" s="1">
        <v>0</v>
      </c>
      <c r="E66" s="1">
        <v>0</v>
      </c>
      <c r="F66" s="1">
        <f t="shared" si="6"/>
        <v>0</v>
      </c>
      <c r="G66" s="16">
        <f t="shared" si="1"/>
        <v>0.42857142857142855</v>
      </c>
      <c r="H66" s="16">
        <f t="shared" si="2"/>
        <v>14.200511218403863</v>
      </c>
      <c r="I66" s="16">
        <f t="shared" si="4"/>
        <v>13</v>
      </c>
      <c r="J66" s="1"/>
      <c r="N66" s="1">
        <v>19476</v>
      </c>
      <c r="O66" s="1">
        <v>5610</v>
      </c>
      <c r="P66" s="1">
        <v>3185</v>
      </c>
      <c r="Q66" s="1">
        <f t="shared" si="8"/>
        <v>25086</v>
      </c>
      <c r="R66" s="1">
        <f t="shared" si="9"/>
        <v>492</v>
      </c>
      <c r="S66" s="1">
        <f t="shared" si="13"/>
        <v>492</v>
      </c>
      <c r="T66" s="16">
        <f t="shared" si="3"/>
        <v>822</v>
      </c>
      <c r="V66" s="1">
        <v>1.22</v>
      </c>
      <c r="W66" s="16">
        <f t="shared" si="0"/>
        <v>2.0985714285714283</v>
      </c>
    </row>
    <row r="67" spans="1:23" ht="13" x14ac:dyDescent="0.15">
      <c r="A67" s="15">
        <v>44100</v>
      </c>
      <c r="B67" s="1">
        <v>258</v>
      </c>
      <c r="D67" s="1">
        <v>0</v>
      </c>
      <c r="E67" s="1">
        <v>0</v>
      </c>
      <c r="F67" s="1">
        <f t="shared" si="6"/>
        <v>0</v>
      </c>
      <c r="G67" s="16">
        <f t="shared" si="1"/>
        <v>0.42857142857142855</v>
      </c>
      <c r="H67" s="16">
        <f t="shared" si="2"/>
        <v>14.200511218403863</v>
      </c>
      <c r="I67" s="16">
        <f t="shared" si="4"/>
        <v>13</v>
      </c>
      <c r="J67" s="1"/>
      <c r="N67" s="1">
        <v>19476</v>
      </c>
      <c r="O67" s="1">
        <v>5610</v>
      </c>
      <c r="P67" s="1">
        <v>3185</v>
      </c>
      <c r="Q67" s="1">
        <f t="shared" si="8"/>
        <v>25086</v>
      </c>
      <c r="R67" s="1">
        <f t="shared" si="9"/>
        <v>0</v>
      </c>
      <c r="S67" s="1">
        <f t="shared" si="13"/>
        <v>0</v>
      </c>
      <c r="T67" s="16">
        <f t="shared" si="3"/>
        <v>822</v>
      </c>
      <c r="V67" s="1">
        <v>0</v>
      </c>
      <c r="W67" s="16">
        <f t="shared" si="0"/>
        <v>2.0985714285714283</v>
      </c>
    </row>
    <row r="68" spans="1:23" ht="13" x14ac:dyDescent="0.15">
      <c r="A68" s="15">
        <v>44101</v>
      </c>
      <c r="B68" s="1">
        <v>259</v>
      </c>
      <c r="D68" s="1">
        <v>0</v>
      </c>
      <c r="E68" s="1">
        <v>0</v>
      </c>
      <c r="F68" s="1">
        <f t="shared" si="6"/>
        <v>0</v>
      </c>
      <c r="G68" s="16">
        <f t="shared" si="1"/>
        <v>0.42857142857142855</v>
      </c>
      <c r="H68" s="16">
        <f t="shared" si="2"/>
        <v>14.200511218403863</v>
      </c>
      <c r="I68" s="16">
        <f t="shared" si="4"/>
        <v>13</v>
      </c>
      <c r="J68" s="1"/>
      <c r="N68" s="1">
        <v>21587</v>
      </c>
      <c r="O68" s="1">
        <v>6171</v>
      </c>
      <c r="P68" s="1">
        <v>5858</v>
      </c>
      <c r="Q68" s="1">
        <f t="shared" si="8"/>
        <v>27758</v>
      </c>
      <c r="R68" s="1">
        <f t="shared" si="9"/>
        <v>2672</v>
      </c>
      <c r="S68" s="1">
        <f t="shared" si="13"/>
        <v>2673</v>
      </c>
      <c r="T68" s="16">
        <f t="shared" si="3"/>
        <v>836.85714285714289</v>
      </c>
      <c r="V68" s="1">
        <v>0</v>
      </c>
      <c r="W68" s="16">
        <f t="shared" si="0"/>
        <v>2.0985714285714283</v>
      </c>
    </row>
    <row r="69" spans="1:23" ht="13" x14ac:dyDescent="0.15">
      <c r="A69" s="15">
        <v>44102</v>
      </c>
      <c r="B69" s="1">
        <v>260</v>
      </c>
      <c r="D69" s="1">
        <v>0</v>
      </c>
      <c r="E69" s="1">
        <v>0</v>
      </c>
      <c r="F69" s="1">
        <f t="shared" si="6"/>
        <v>0</v>
      </c>
      <c r="G69" s="16">
        <f t="shared" si="1"/>
        <v>0.2857142857142857</v>
      </c>
      <c r="H69" s="16">
        <f t="shared" si="2"/>
        <v>9.4670074789359067</v>
      </c>
      <c r="I69" s="16">
        <f t="shared" si="4"/>
        <v>13</v>
      </c>
      <c r="J69" s="1"/>
      <c r="N69" s="1">
        <v>21587</v>
      </c>
      <c r="O69" s="1">
        <v>6171</v>
      </c>
      <c r="P69" s="1">
        <v>0</v>
      </c>
      <c r="Q69" s="1">
        <f t="shared" si="8"/>
        <v>27758</v>
      </c>
      <c r="R69" s="1">
        <f t="shared" si="9"/>
        <v>0</v>
      </c>
      <c r="S69" s="1">
        <v>0</v>
      </c>
      <c r="T69" s="16">
        <f t="shared" si="3"/>
        <v>836.85714285714289</v>
      </c>
      <c r="V69" s="1">
        <v>10.41</v>
      </c>
      <c r="W69" s="16">
        <f t="shared" si="0"/>
        <v>2.7114285714285713</v>
      </c>
    </row>
    <row r="70" spans="1:23" ht="13" x14ac:dyDescent="0.15">
      <c r="A70" s="15">
        <v>44103</v>
      </c>
      <c r="B70" s="1">
        <v>261</v>
      </c>
      <c r="D70" s="1">
        <v>0</v>
      </c>
      <c r="E70" s="1">
        <v>0</v>
      </c>
      <c r="F70" s="1">
        <f t="shared" si="6"/>
        <v>0</v>
      </c>
      <c r="G70" s="16">
        <f t="shared" si="1"/>
        <v>0.2857142857142857</v>
      </c>
      <c r="H70" s="16">
        <f t="shared" si="2"/>
        <v>9.4670074789359067</v>
      </c>
      <c r="I70" s="16">
        <f t="shared" si="4"/>
        <v>13</v>
      </c>
      <c r="J70" s="1"/>
      <c r="N70" s="1">
        <v>21587</v>
      </c>
      <c r="O70" s="1">
        <v>6171</v>
      </c>
      <c r="P70" s="1">
        <v>0</v>
      </c>
      <c r="Q70" s="1">
        <f t="shared" si="8"/>
        <v>27758</v>
      </c>
      <c r="R70" s="1">
        <f t="shared" si="9"/>
        <v>0</v>
      </c>
      <c r="S70" s="1">
        <f t="shared" ref="S70:S75" si="14">P70-P69</f>
        <v>0</v>
      </c>
      <c r="T70" s="16">
        <f t="shared" si="3"/>
        <v>836.85714285714289</v>
      </c>
      <c r="V70" s="1">
        <v>3.06</v>
      </c>
      <c r="W70" s="16">
        <f t="shared" si="0"/>
        <v>2.7985714285714285</v>
      </c>
    </row>
    <row r="71" spans="1:23" ht="13" x14ac:dyDescent="0.15">
      <c r="A71" s="15">
        <v>44104</v>
      </c>
      <c r="B71" s="1">
        <v>262</v>
      </c>
      <c r="D71" s="1">
        <v>0</v>
      </c>
      <c r="E71" s="1">
        <v>0</v>
      </c>
      <c r="F71" s="1">
        <f t="shared" si="6"/>
        <v>0</v>
      </c>
      <c r="G71" s="16">
        <f t="shared" si="1"/>
        <v>0.14285714285714285</v>
      </c>
      <c r="H71" s="16">
        <f t="shared" si="2"/>
        <v>4.7335037394679533</v>
      </c>
      <c r="I71" s="16">
        <f t="shared" si="4"/>
        <v>13</v>
      </c>
      <c r="J71" s="1"/>
      <c r="N71" s="1">
        <v>22834</v>
      </c>
      <c r="O71" s="1">
        <v>6459</v>
      </c>
      <c r="P71" s="1">
        <v>1535</v>
      </c>
      <c r="Q71" s="1">
        <f t="shared" si="8"/>
        <v>29293</v>
      </c>
      <c r="R71" s="1">
        <f t="shared" si="9"/>
        <v>1535</v>
      </c>
      <c r="S71" s="1">
        <f t="shared" si="14"/>
        <v>1535</v>
      </c>
      <c r="T71" s="16">
        <f t="shared" si="3"/>
        <v>832.85714285714289</v>
      </c>
      <c r="V71" s="1">
        <v>6.73</v>
      </c>
      <c r="W71" s="16">
        <f t="shared" si="0"/>
        <v>3.41</v>
      </c>
    </row>
    <row r="72" spans="1:23" ht="13" x14ac:dyDescent="0.15">
      <c r="A72" s="15">
        <v>44105</v>
      </c>
      <c r="B72" s="1">
        <v>263</v>
      </c>
      <c r="D72" s="1">
        <v>0</v>
      </c>
      <c r="E72" s="1">
        <v>0</v>
      </c>
      <c r="F72" s="1">
        <f t="shared" si="6"/>
        <v>0</v>
      </c>
      <c r="G72" s="16">
        <f t="shared" si="1"/>
        <v>0</v>
      </c>
      <c r="H72" s="16">
        <f t="shared" si="2"/>
        <v>0</v>
      </c>
      <c r="I72" s="16">
        <f t="shared" si="4"/>
        <v>13</v>
      </c>
      <c r="J72" s="1"/>
      <c r="N72" s="1">
        <v>23735</v>
      </c>
      <c r="O72" s="1">
        <v>6751</v>
      </c>
      <c r="P72" s="1">
        <v>2728</v>
      </c>
      <c r="Q72" s="1">
        <f t="shared" si="8"/>
        <v>30486</v>
      </c>
      <c r="R72" s="1">
        <f t="shared" si="9"/>
        <v>1193</v>
      </c>
      <c r="S72" s="1">
        <f t="shared" si="14"/>
        <v>1193</v>
      </c>
      <c r="T72" s="16">
        <f t="shared" si="3"/>
        <v>841.85714285714289</v>
      </c>
      <c r="V72" s="1">
        <v>3.06</v>
      </c>
      <c r="W72" s="16">
        <f t="shared" si="0"/>
        <v>3.4971428571428573</v>
      </c>
    </row>
    <row r="73" spans="1:23" ht="13" x14ac:dyDescent="0.15">
      <c r="A73" s="15">
        <v>44106</v>
      </c>
      <c r="B73" s="1">
        <v>264</v>
      </c>
      <c r="D73" s="1">
        <v>0</v>
      </c>
      <c r="E73" s="1">
        <v>0</v>
      </c>
      <c r="F73" s="1">
        <f t="shared" si="6"/>
        <v>0</v>
      </c>
      <c r="G73" s="16">
        <f t="shared" si="1"/>
        <v>0</v>
      </c>
      <c r="H73" s="16">
        <f t="shared" si="2"/>
        <v>0</v>
      </c>
      <c r="I73" s="16">
        <f t="shared" si="4"/>
        <v>13</v>
      </c>
      <c r="J73" s="1"/>
      <c r="N73" s="1">
        <v>24096</v>
      </c>
      <c r="O73" s="1">
        <v>6873</v>
      </c>
      <c r="P73" s="1">
        <v>3212</v>
      </c>
      <c r="Q73" s="1">
        <f t="shared" si="8"/>
        <v>30969</v>
      </c>
      <c r="R73" s="1">
        <f t="shared" si="9"/>
        <v>483</v>
      </c>
      <c r="S73" s="1">
        <f t="shared" si="14"/>
        <v>484</v>
      </c>
      <c r="T73" s="16">
        <f t="shared" si="3"/>
        <v>840.71428571428567</v>
      </c>
      <c r="V73" s="1">
        <v>6.12</v>
      </c>
      <c r="W73" s="16">
        <f t="shared" si="0"/>
        <v>4.1971428571428575</v>
      </c>
    </row>
    <row r="74" spans="1:23" ht="13" x14ac:dyDescent="0.15">
      <c r="A74" s="15">
        <v>44107</v>
      </c>
      <c r="B74" s="1">
        <v>265</v>
      </c>
      <c r="D74" s="1">
        <v>0</v>
      </c>
      <c r="E74" s="1">
        <v>0</v>
      </c>
      <c r="F74" s="1">
        <f t="shared" si="6"/>
        <v>0</v>
      </c>
      <c r="G74" s="16">
        <f t="shared" si="1"/>
        <v>0</v>
      </c>
      <c r="H74" s="16">
        <f t="shared" si="2"/>
        <v>0</v>
      </c>
      <c r="I74" s="16">
        <f t="shared" si="4"/>
        <v>13</v>
      </c>
      <c r="J74" s="1"/>
      <c r="N74" s="1">
        <v>24096</v>
      </c>
      <c r="O74" s="1">
        <v>6873</v>
      </c>
      <c r="P74" s="1">
        <v>3212</v>
      </c>
      <c r="Q74" s="1">
        <f t="shared" si="8"/>
        <v>30969</v>
      </c>
      <c r="R74" s="1">
        <f t="shared" si="9"/>
        <v>0</v>
      </c>
      <c r="S74" s="1">
        <f t="shared" si="14"/>
        <v>0</v>
      </c>
      <c r="T74" s="16">
        <f t="shared" si="3"/>
        <v>840.71428571428567</v>
      </c>
      <c r="V74" s="1">
        <v>0</v>
      </c>
      <c r="W74" s="16">
        <f t="shared" si="0"/>
        <v>4.1971428571428575</v>
      </c>
    </row>
    <row r="75" spans="1:23" ht="13" x14ac:dyDescent="0.15">
      <c r="A75" s="15">
        <v>44108</v>
      </c>
      <c r="B75" s="1">
        <v>266</v>
      </c>
      <c r="D75" s="1">
        <v>0</v>
      </c>
      <c r="E75" s="1">
        <v>0</v>
      </c>
      <c r="F75" s="1">
        <f t="shared" si="6"/>
        <v>0</v>
      </c>
      <c r="G75" s="16">
        <f t="shared" si="1"/>
        <v>0</v>
      </c>
      <c r="H75" s="16">
        <f t="shared" si="2"/>
        <v>0</v>
      </c>
      <c r="I75" s="16">
        <f t="shared" si="4"/>
        <v>13</v>
      </c>
      <c r="J75" s="1"/>
      <c r="N75" s="1">
        <v>26221</v>
      </c>
      <c r="O75" s="1">
        <v>7483</v>
      </c>
      <c r="P75" s="1">
        <v>5947</v>
      </c>
      <c r="Q75" s="1">
        <f t="shared" si="8"/>
        <v>33704</v>
      </c>
      <c r="R75" s="1">
        <f t="shared" si="9"/>
        <v>2735</v>
      </c>
      <c r="S75" s="1">
        <f t="shared" si="14"/>
        <v>2735</v>
      </c>
      <c r="T75" s="16">
        <f t="shared" si="3"/>
        <v>849.57142857142856</v>
      </c>
      <c r="V75" s="1">
        <v>0</v>
      </c>
      <c r="W75" s="16">
        <f t="shared" si="0"/>
        <v>4.1971428571428575</v>
      </c>
    </row>
    <row r="76" spans="1:23" ht="13" x14ac:dyDescent="0.15">
      <c r="A76" s="15">
        <v>44109</v>
      </c>
      <c r="B76" s="1">
        <v>267</v>
      </c>
      <c r="D76" s="1">
        <v>0</v>
      </c>
      <c r="E76" s="1">
        <v>0</v>
      </c>
      <c r="F76" s="1">
        <f t="shared" si="6"/>
        <v>0</v>
      </c>
      <c r="G76" s="16">
        <f t="shared" si="1"/>
        <v>0</v>
      </c>
      <c r="H76" s="16">
        <f t="shared" si="2"/>
        <v>0</v>
      </c>
      <c r="I76" s="16">
        <f t="shared" si="4"/>
        <v>13</v>
      </c>
      <c r="J76" s="1"/>
      <c r="N76" s="1">
        <v>26221</v>
      </c>
      <c r="O76" s="1">
        <v>7483</v>
      </c>
      <c r="P76" s="1">
        <v>0</v>
      </c>
      <c r="Q76" s="1">
        <f t="shared" si="8"/>
        <v>33704</v>
      </c>
      <c r="R76" s="1">
        <f t="shared" si="9"/>
        <v>0</v>
      </c>
      <c r="S76" s="1">
        <v>0</v>
      </c>
      <c r="T76" s="16">
        <f t="shared" si="3"/>
        <v>849.57142857142856</v>
      </c>
      <c r="V76" s="1">
        <v>7.96</v>
      </c>
      <c r="W76" s="16">
        <f t="shared" si="0"/>
        <v>3.8471428571428574</v>
      </c>
    </row>
    <row r="77" spans="1:23" ht="13" x14ac:dyDescent="0.15">
      <c r="A77" s="15">
        <v>44110</v>
      </c>
      <c r="B77" s="1">
        <v>268</v>
      </c>
      <c r="D77" s="1">
        <v>0</v>
      </c>
      <c r="E77" s="1">
        <v>0</v>
      </c>
      <c r="F77" s="1">
        <f t="shared" si="6"/>
        <v>0</v>
      </c>
      <c r="G77" s="16">
        <f t="shared" si="1"/>
        <v>0</v>
      </c>
      <c r="H77" s="16">
        <f t="shared" si="2"/>
        <v>0</v>
      </c>
      <c r="I77" s="16">
        <f t="shared" si="4"/>
        <v>13</v>
      </c>
      <c r="J77" s="1"/>
      <c r="N77" s="1">
        <v>26221</v>
      </c>
      <c r="O77" s="1">
        <v>7483</v>
      </c>
      <c r="P77" s="1">
        <v>0</v>
      </c>
      <c r="Q77" s="1">
        <f t="shared" si="8"/>
        <v>33704</v>
      </c>
      <c r="R77" s="1">
        <f t="shared" si="9"/>
        <v>0</v>
      </c>
      <c r="S77" s="1">
        <f t="shared" ref="S77:S82" si="15">P77-P76</f>
        <v>0</v>
      </c>
      <c r="T77" s="16">
        <f t="shared" si="3"/>
        <v>849.57142857142856</v>
      </c>
      <c r="V77" s="1">
        <v>2.4500000000000002</v>
      </c>
      <c r="W77" s="16">
        <f t="shared" si="0"/>
        <v>3.7600000000000002</v>
      </c>
    </row>
    <row r="78" spans="1:23" ht="13" x14ac:dyDescent="0.15">
      <c r="A78" s="15">
        <v>44111</v>
      </c>
      <c r="B78" s="1">
        <v>269</v>
      </c>
      <c r="D78" s="1">
        <v>0</v>
      </c>
      <c r="E78" s="1">
        <v>0</v>
      </c>
      <c r="F78" s="1">
        <f t="shared" si="6"/>
        <v>0</v>
      </c>
      <c r="G78" s="16">
        <f t="shared" si="1"/>
        <v>0</v>
      </c>
      <c r="H78" s="16">
        <f t="shared" si="2"/>
        <v>0</v>
      </c>
      <c r="I78" s="16">
        <f t="shared" si="4"/>
        <v>13</v>
      </c>
      <c r="J78" s="1"/>
      <c r="N78" s="1">
        <v>27517</v>
      </c>
      <c r="O78" s="1">
        <v>7799</v>
      </c>
      <c r="P78" s="1">
        <v>1612</v>
      </c>
      <c r="Q78" s="1">
        <f t="shared" si="8"/>
        <v>35316</v>
      </c>
      <c r="R78" s="1">
        <f t="shared" si="9"/>
        <v>1612</v>
      </c>
      <c r="S78" s="1">
        <f t="shared" si="15"/>
        <v>1612</v>
      </c>
      <c r="T78" s="16">
        <f t="shared" si="3"/>
        <v>860.57142857142856</v>
      </c>
      <c r="V78" s="1">
        <v>2.4500000000000002</v>
      </c>
      <c r="W78" s="16">
        <f t="shared" si="0"/>
        <v>3.1485714285714286</v>
      </c>
    </row>
    <row r="79" spans="1:23" ht="13" x14ac:dyDescent="0.15">
      <c r="A79" s="15">
        <v>44112</v>
      </c>
      <c r="B79" s="1">
        <v>270</v>
      </c>
      <c r="D79" s="1">
        <v>0</v>
      </c>
      <c r="E79" s="1">
        <v>0</v>
      </c>
      <c r="F79" s="1">
        <f t="shared" si="6"/>
        <v>0</v>
      </c>
      <c r="G79" s="16">
        <f t="shared" si="1"/>
        <v>0</v>
      </c>
      <c r="H79" s="16">
        <f t="shared" si="2"/>
        <v>0</v>
      </c>
      <c r="I79" s="16">
        <f t="shared" si="4"/>
        <v>13</v>
      </c>
      <c r="J79" s="1"/>
      <c r="N79" s="1">
        <v>28392</v>
      </c>
      <c r="O79" s="1">
        <v>8079</v>
      </c>
      <c r="P79" s="1">
        <v>2767</v>
      </c>
      <c r="Q79" s="1">
        <f t="shared" si="8"/>
        <v>36471</v>
      </c>
      <c r="R79" s="1">
        <f t="shared" si="9"/>
        <v>1155</v>
      </c>
      <c r="S79" s="1">
        <f t="shared" si="15"/>
        <v>1155</v>
      </c>
      <c r="T79" s="16">
        <f t="shared" si="3"/>
        <v>855.14285714285711</v>
      </c>
      <c r="V79" s="1">
        <v>10.41</v>
      </c>
      <c r="W79" s="16">
        <f t="shared" si="0"/>
        <v>4.1985714285714284</v>
      </c>
    </row>
    <row r="80" spans="1:23" ht="13" x14ac:dyDescent="0.15">
      <c r="A80" s="15">
        <v>44113</v>
      </c>
      <c r="B80" s="1">
        <v>271</v>
      </c>
      <c r="D80" s="1">
        <v>0</v>
      </c>
      <c r="E80" s="1">
        <v>0</v>
      </c>
      <c r="F80" s="1">
        <f t="shared" si="6"/>
        <v>0</v>
      </c>
      <c r="G80" s="16">
        <f t="shared" si="1"/>
        <v>0</v>
      </c>
      <c r="H80" s="16">
        <f t="shared" si="2"/>
        <v>0</v>
      </c>
      <c r="I80" s="16">
        <f t="shared" si="4"/>
        <v>13</v>
      </c>
      <c r="J80" s="1"/>
      <c r="N80" s="1">
        <v>28736</v>
      </c>
      <c r="O80" s="1">
        <v>8232</v>
      </c>
      <c r="P80" s="1">
        <v>3264</v>
      </c>
      <c r="Q80" s="1">
        <f t="shared" si="8"/>
        <v>36968</v>
      </c>
      <c r="R80" s="1">
        <f t="shared" si="9"/>
        <v>497</v>
      </c>
      <c r="S80" s="1">
        <f t="shared" si="15"/>
        <v>497</v>
      </c>
      <c r="T80" s="16">
        <f t="shared" si="3"/>
        <v>857</v>
      </c>
      <c r="V80" s="1">
        <v>9.18</v>
      </c>
      <c r="W80" s="16">
        <f t="shared" si="0"/>
        <v>4.6357142857142861</v>
      </c>
    </row>
    <row r="81" spans="1:23" ht="13" x14ac:dyDescent="0.15">
      <c r="A81" s="15">
        <v>44114</v>
      </c>
      <c r="B81" s="1">
        <v>272</v>
      </c>
      <c r="D81" s="1">
        <v>0</v>
      </c>
      <c r="E81" s="1">
        <v>0</v>
      </c>
      <c r="F81" s="1">
        <f t="shared" si="6"/>
        <v>0</v>
      </c>
      <c r="G81" s="16">
        <f t="shared" si="1"/>
        <v>0</v>
      </c>
      <c r="H81" s="16">
        <f t="shared" si="2"/>
        <v>0</v>
      </c>
      <c r="I81" s="16">
        <f t="shared" si="4"/>
        <v>13</v>
      </c>
      <c r="J81" s="1"/>
      <c r="N81" s="1">
        <v>28736</v>
      </c>
      <c r="O81" s="1">
        <v>8232</v>
      </c>
      <c r="P81" s="1">
        <v>3264</v>
      </c>
      <c r="Q81" s="1">
        <f t="shared" si="8"/>
        <v>36968</v>
      </c>
      <c r="R81" s="1">
        <f t="shared" si="9"/>
        <v>0</v>
      </c>
      <c r="S81" s="1">
        <f t="shared" si="15"/>
        <v>0</v>
      </c>
      <c r="T81" s="16">
        <f t="shared" si="3"/>
        <v>857</v>
      </c>
      <c r="V81" s="1">
        <v>0</v>
      </c>
      <c r="W81" s="16">
        <f t="shared" si="0"/>
        <v>4.6357142857142861</v>
      </c>
    </row>
    <row r="82" spans="1:23" ht="13" x14ac:dyDescent="0.15">
      <c r="A82" s="15">
        <v>44115</v>
      </c>
      <c r="B82" s="1">
        <v>273</v>
      </c>
      <c r="D82" s="1">
        <v>0</v>
      </c>
      <c r="E82" s="1">
        <v>0</v>
      </c>
      <c r="F82" s="1">
        <f t="shared" si="6"/>
        <v>0</v>
      </c>
      <c r="G82" s="16">
        <f t="shared" si="1"/>
        <v>0</v>
      </c>
      <c r="H82" s="16">
        <f t="shared" si="2"/>
        <v>0</v>
      </c>
      <c r="I82" s="16">
        <f t="shared" si="4"/>
        <v>13</v>
      </c>
      <c r="J82" s="1"/>
      <c r="N82" s="1">
        <v>30956</v>
      </c>
      <c r="O82" s="1">
        <v>8822</v>
      </c>
      <c r="P82" s="1">
        <v>6074</v>
      </c>
      <c r="Q82" s="1">
        <f t="shared" si="8"/>
        <v>39778</v>
      </c>
      <c r="R82" s="1">
        <f t="shared" si="9"/>
        <v>2810</v>
      </c>
      <c r="S82" s="1">
        <f t="shared" si="15"/>
        <v>2810</v>
      </c>
      <c r="T82" s="16">
        <f t="shared" si="3"/>
        <v>867.71428571428567</v>
      </c>
      <c r="V82" s="1">
        <v>0</v>
      </c>
      <c r="W82" s="16">
        <f t="shared" si="0"/>
        <v>4.6357142857142861</v>
      </c>
    </row>
    <row r="83" spans="1:23" ht="13" x14ac:dyDescent="0.15">
      <c r="A83" s="15">
        <v>44116</v>
      </c>
      <c r="B83" s="1">
        <v>274</v>
      </c>
      <c r="D83" s="1">
        <v>0</v>
      </c>
      <c r="E83" s="1">
        <v>0</v>
      </c>
      <c r="F83" s="1">
        <f t="shared" si="6"/>
        <v>0</v>
      </c>
      <c r="G83" s="16">
        <f t="shared" si="1"/>
        <v>0</v>
      </c>
      <c r="H83" s="16">
        <f t="shared" si="2"/>
        <v>0</v>
      </c>
      <c r="I83" s="16">
        <f t="shared" si="4"/>
        <v>13</v>
      </c>
      <c r="J83" s="1"/>
      <c r="N83" s="1">
        <v>30956</v>
      </c>
      <c r="O83" s="1">
        <v>8822</v>
      </c>
      <c r="P83" s="1">
        <v>0</v>
      </c>
      <c r="Q83" s="1">
        <f t="shared" si="8"/>
        <v>39778</v>
      </c>
      <c r="R83" s="1">
        <f t="shared" si="9"/>
        <v>0</v>
      </c>
      <c r="S83" s="1">
        <v>0</v>
      </c>
      <c r="T83" s="16">
        <f t="shared" si="3"/>
        <v>867.71428571428567</v>
      </c>
      <c r="V83" s="1">
        <v>25.71</v>
      </c>
      <c r="W83" s="16">
        <f t="shared" si="0"/>
        <v>7.1714285714285717</v>
      </c>
    </row>
    <row r="84" spans="1:23" ht="13" x14ac:dyDescent="0.15">
      <c r="A84" s="15">
        <v>44117</v>
      </c>
      <c r="B84" s="1">
        <v>275</v>
      </c>
      <c r="D84" s="1">
        <v>0</v>
      </c>
      <c r="E84" s="1">
        <v>0</v>
      </c>
      <c r="F84" s="1">
        <f t="shared" si="6"/>
        <v>0</v>
      </c>
      <c r="G84" s="16">
        <f t="shared" si="1"/>
        <v>0</v>
      </c>
      <c r="H84" s="16">
        <f t="shared" ref="H84:H147" si="16">G84*100000/3018</f>
        <v>0</v>
      </c>
      <c r="I84" s="16">
        <f t="shared" si="4"/>
        <v>13</v>
      </c>
      <c r="J84" s="1"/>
      <c r="N84" s="1">
        <v>30956</v>
      </c>
      <c r="O84" s="1">
        <v>8822</v>
      </c>
      <c r="P84" s="1">
        <v>0</v>
      </c>
      <c r="Q84" s="1">
        <f t="shared" si="8"/>
        <v>39778</v>
      </c>
      <c r="R84" s="1">
        <f t="shared" si="9"/>
        <v>0</v>
      </c>
      <c r="S84" s="1">
        <v>0</v>
      </c>
      <c r="T84" s="16">
        <f t="shared" si="3"/>
        <v>867.71428571428567</v>
      </c>
      <c r="V84" s="1">
        <v>3.06</v>
      </c>
      <c r="W84" s="16">
        <f t="shared" si="0"/>
        <v>7.2585714285714289</v>
      </c>
    </row>
    <row r="85" spans="1:23" ht="13" x14ac:dyDescent="0.15">
      <c r="A85" s="15">
        <v>44118</v>
      </c>
      <c r="B85" s="1">
        <v>276</v>
      </c>
      <c r="D85" s="1">
        <v>1</v>
      </c>
      <c r="E85" s="1">
        <v>0</v>
      </c>
      <c r="F85" s="1">
        <f t="shared" si="6"/>
        <v>1</v>
      </c>
      <c r="G85" s="16">
        <f t="shared" si="1"/>
        <v>0.14285714285714285</v>
      </c>
      <c r="H85" s="16">
        <f t="shared" si="16"/>
        <v>4.7335037394679533</v>
      </c>
      <c r="I85" s="16">
        <f t="shared" si="4"/>
        <v>14</v>
      </c>
      <c r="J85" s="1"/>
      <c r="N85" s="1">
        <v>32203</v>
      </c>
      <c r="O85" s="1">
        <v>9103</v>
      </c>
      <c r="P85" s="1">
        <v>1527</v>
      </c>
      <c r="Q85" s="1">
        <f t="shared" si="8"/>
        <v>41306</v>
      </c>
      <c r="R85" s="1">
        <f t="shared" si="9"/>
        <v>1528</v>
      </c>
      <c r="S85" s="1">
        <f t="shared" ref="S85:S89" si="17">P85-P84</f>
        <v>1527</v>
      </c>
      <c r="T85" s="16">
        <f t="shared" si="3"/>
        <v>855.57142857142856</v>
      </c>
      <c r="V85" s="1">
        <v>3.67</v>
      </c>
      <c r="W85" s="16">
        <f t="shared" si="0"/>
        <v>7.4328571428571433</v>
      </c>
    </row>
    <row r="86" spans="1:23" ht="13" x14ac:dyDescent="0.15">
      <c r="A86" s="15">
        <v>44119</v>
      </c>
      <c r="B86" s="1">
        <v>277</v>
      </c>
      <c r="D86" s="1">
        <v>0</v>
      </c>
      <c r="E86" s="1">
        <v>0</v>
      </c>
      <c r="F86" s="1">
        <f t="shared" si="6"/>
        <v>0</v>
      </c>
      <c r="G86" s="16">
        <f t="shared" si="1"/>
        <v>0.14285714285714285</v>
      </c>
      <c r="H86" s="16">
        <f t="shared" si="16"/>
        <v>4.7335037394679533</v>
      </c>
      <c r="I86" s="16">
        <f t="shared" si="4"/>
        <v>14</v>
      </c>
      <c r="J86" s="1"/>
      <c r="N86" s="1">
        <v>33000</v>
      </c>
      <c r="O86" s="1">
        <v>9376</v>
      </c>
      <c r="P86" s="1">
        <v>2598</v>
      </c>
      <c r="Q86" s="1">
        <f t="shared" si="8"/>
        <v>42376</v>
      </c>
      <c r="R86" s="1">
        <f t="shared" si="9"/>
        <v>1070</v>
      </c>
      <c r="S86" s="1">
        <f t="shared" si="17"/>
        <v>1071</v>
      </c>
      <c r="T86" s="16">
        <f t="shared" si="3"/>
        <v>843.57142857142856</v>
      </c>
      <c r="V86" s="1">
        <v>7.96</v>
      </c>
      <c r="W86" s="16">
        <f t="shared" si="0"/>
        <v>7.0828571428571436</v>
      </c>
    </row>
    <row r="87" spans="1:23" ht="13" x14ac:dyDescent="0.15">
      <c r="A87" s="15">
        <v>44120</v>
      </c>
      <c r="B87" s="1">
        <v>278</v>
      </c>
      <c r="D87" s="1">
        <v>0</v>
      </c>
      <c r="E87" s="1">
        <v>0</v>
      </c>
      <c r="F87" s="1">
        <f t="shared" si="6"/>
        <v>0</v>
      </c>
      <c r="G87" s="16">
        <f t="shared" si="1"/>
        <v>0.14285714285714285</v>
      </c>
      <c r="H87" s="16">
        <f t="shared" si="16"/>
        <v>4.7335037394679533</v>
      </c>
      <c r="I87" s="16">
        <f t="shared" si="4"/>
        <v>14</v>
      </c>
      <c r="J87" s="1"/>
      <c r="N87" s="1">
        <v>33477</v>
      </c>
      <c r="O87" s="1">
        <v>9531</v>
      </c>
      <c r="P87" s="1">
        <v>3230</v>
      </c>
      <c r="Q87" s="1">
        <f t="shared" si="8"/>
        <v>43008</v>
      </c>
      <c r="R87" s="1">
        <f t="shared" si="9"/>
        <v>632</v>
      </c>
      <c r="S87" s="1">
        <f t="shared" si="17"/>
        <v>632</v>
      </c>
      <c r="T87" s="16">
        <f t="shared" si="3"/>
        <v>862.85714285714289</v>
      </c>
      <c r="V87" s="1">
        <v>12.85</v>
      </c>
      <c r="W87" s="16">
        <f t="shared" si="0"/>
        <v>7.6071428571428568</v>
      </c>
    </row>
    <row r="88" spans="1:23" ht="13" x14ac:dyDescent="0.15">
      <c r="A88" s="15">
        <v>44121</v>
      </c>
      <c r="B88" s="1">
        <v>279</v>
      </c>
      <c r="D88" s="1">
        <v>0</v>
      </c>
      <c r="E88" s="1">
        <v>1</v>
      </c>
      <c r="F88" s="1">
        <f t="shared" si="6"/>
        <v>1</v>
      </c>
      <c r="G88" s="16">
        <f t="shared" si="1"/>
        <v>0.2857142857142857</v>
      </c>
      <c r="H88" s="16">
        <f t="shared" si="16"/>
        <v>9.4670074789359067</v>
      </c>
      <c r="I88" s="16">
        <f t="shared" si="4"/>
        <v>15</v>
      </c>
      <c r="J88" s="1"/>
      <c r="N88" s="1">
        <v>33477</v>
      </c>
      <c r="O88" s="1">
        <v>9531</v>
      </c>
      <c r="P88" s="1">
        <v>3230</v>
      </c>
      <c r="Q88" s="1">
        <f t="shared" si="8"/>
        <v>43008</v>
      </c>
      <c r="R88" s="1">
        <f t="shared" si="9"/>
        <v>0</v>
      </c>
      <c r="S88" s="1">
        <f t="shared" si="17"/>
        <v>0</v>
      </c>
      <c r="T88" s="16">
        <f t="shared" si="3"/>
        <v>862.85714285714289</v>
      </c>
      <c r="V88" s="1">
        <v>0</v>
      </c>
      <c r="W88" s="16">
        <f t="shared" si="0"/>
        <v>7.6071428571428568</v>
      </c>
    </row>
    <row r="89" spans="1:23" ht="13" x14ac:dyDescent="0.15">
      <c r="A89" s="15">
        <v>44122</v>
      </c>
      <c r="B89" s="1">
        <v>280</v>
      </c>
      <c r="D89" s="1">
        <v>0</v>
      </c>
      <c r="E89" s="1">
        <v>0</v>
      </c>
      <c r="F89" s="1">
        <f t="shared" si="6"/>
        <v>0</v>
      </c>
      <c r="G89" s="16">
        <f t="shared" si="1"/>
        <v>0.2857142857142857</v>
      </c>
      <c r="H89" s="16">
        <f t="shared" si="16"/>
        <v>9.4670074789359067</v>
      </c>
      <c r="I89" s="16">
        <f t="shared" si="4"/>
        <v>15</v>
      </c>
      <c r="J89" s="1"/>
      <c r="N89" s="1">
        <v>33477</v>
      </c>
      <c r="O89" s="1">
        <v>9531</v>
      </c>
      <c r="P89" s="1">
        <v>5996</v>
      </c>
      <c r="Q89" s="1">
        <f t="shared" si="8"/>
        <v>43008</v>
      </c>
      <c r="R89" s="1">
        <f t="shared" si="9"/>
        <v>0</v>
      </c>
      <c r="S89" s="1">
        <f t="shared" si="17"/>
        <v>2766</v>
      </c>
      <c r="T89" s="16">
        <f t="shared" si="3"/>
        <v>856.57142857142856</v>
      </c>
      <c r="V89" s="1">
        <v>0</v>
      </c>
      <c r="W89" s="16">
        <f t="shared" si="0"/>
        <v>7.6071428571428568</v>
      </c>
    </row>
    <row r="90" spans="1:23" ht="13" x14ac:dyDescent="0.15">
      <c r="A90" s="15">
        <v>44123</v>
      </c>
      <c r="B90" s="1">
        <v>281</v>
      </c>
      <c r="D90" s="1">
        <v>1</v>
      </c>
      <c r="E90" s="1">
        <v>1</v>
      </c>
      <c r="F90" s="1">
        <f t="shared" si="6"/>
        <v>2</v>
      </c>
      <c r="G90" s="16">
        <f t="shared" si="1"/>
        <v>0.5714285714285714</v>
      </c>
      <c r="H90" s="16">
        <f t="shared" si="16"/>
        <v>18.934014957871813</v>
      </c>
      <c r="I90" s="16">
        <f t="shared" si="4"/>
        <v>17</v>
      </c>
      <c r="J90" s="1"/>
      <c r="N90" s="1">
        <v>35657</v>
      </c>
      <c r="O90" s="1">
        <v>10117</v>
      </c>
      <c r="P90" s="1">
        <v>0</v>
      </c>
      <c r="Q90" s="1">
        <f t="shared" si="8"/>
        <v>45774</v>
      </c>
      <c r="R90" s="1">
        <f t="shared" si="9"/>
        <v>2766</v>
      </c>
      <c r="S90" s="1">
        <v>0</v>
      </c>
      <c r="T90" s="16">
        <f t="shared" si="3"/>
        <v>856.57142857142856</v>
      </c>
      <c r="V90" s="1">
        <v>33.67</v>
      </c>
      <c r="W90" s="16">
        <f t="shared" si="0"/>
        <v>8.7442857142857147</v>
      </c>
    </row>
    <row r="91" spans="1:23" ht="13" x14ac:dyDescent="0.15">
      <c r="A91" s="15">
        <v>44124</v>
      </c>
      <c r="B91" s="1">
        <v>282</v>
      </c>
      <c r="D91" s="1">
        <v>0</v>
      </c>
      <c r="E91" s="1">
        <v>0</v>
      </c>
      <c r="F91" s="1">
        <f t="shared" si="6"/>
        <v>0</v>
      </c>
      <c r="G91" s="16">
        <f t="shared" si="1"/>
        <v>0.5714285714285714</v>
      </c>
      <c r="H91" s="16">
        <f t="shared" si="16"/>
        <v>18.934014957871813</v>
      </c>
      <c r="I91" s="16">
        <f t="shared" si="4"/>
        <v>17</v>
      </c>
      <c r="J91" s="1"/>
      <c r="N91" s="1">
        <v>35657</v>
      </c>
      <c r="O91" s="1">
        <v>10117</v>
      </c>
      <c r="P91" s="1">
        <v>0</v>
      </c>
      <c r="Q91" s="1">
        <f t="shared" si="8"/>
        <v>45774</v>
      </c>
      <c r="R91" s="1">
        <f t="shared" si="9"/>
        <v>0</v>
      </c>
      <c r="S91" s="1">
        <f t="shared" ref="S91:S96" si="18">P91-P90</f>
        <v>0</v>
      </c>
      <c r="T91" s="16">
        <f t="shared" si="3"/>
        <v>856.57142857142856</v>
      </c>
      <c r="V91" s="1">
        <v>12.85</v>
      </c>
      <c r="W91" s="16">
        <f t="shared" si="0"/>
        <v>10.142857142857142</v>
      </c>
    </row>
    <row r="92" spans="1:23" ht="13" x14ac:dyDescent="0.15">
      <c r="A92" s="15">
        <v>44125</v>
      </c>
      <c r="B92" s="1">
        <v>283</v>
      </c>
      <c r="D92" s="1">
        <v>0</v>
      </c>
      <c r="E92" s="1">
        <v>0</v>
      </c>
      <c r="F92" s="1">
        <f t="shared" si="6"/>
        <v>0</v>
      </c>
      <c r="G92" s="16">
        <f t="shared" si="1"/>
        <v>0.42857142857142855</v>
      </c>
      <c r="H92" s="16">
        <f t="shared" si="16"/>
        <v>14.200511218403863</v>
      </c>
      <c r="I92" s="16">
        <f t="shared" si="4"/>
        <v>17</v>
      </c>
      <c r="J92" s="1"/>
      <c r="N92" s="1">
        <v>36976</v>
      </c>
      <c r="O92" s="1">
        <v>10438</v>
      </c>
      <c r="P92" s="1">
        <v>1640</v>
      </c>
      <c r="Q92" s="1">
        <f t="shared" si="8"/>
        <v>47414</v>
      </c>
      <c r="R92" s="1">
        <f t="shared" si="9"/>
        <v>1640</v>
      </c>
      <c r="S92" s="1">
        <f t="shared" si="18"/>
        <v>1640</v>
      </c>
      <c r="T92" s="16">
        <f t="shared" si="3"/>
        <v>872.71428571428567</v>
      </c>
      <c r="V92" s="1">
        <v>4.9000000000000004</v>
      </c>
      <c r="W92" s="16">
        <f t="shared" si="0"/>
        <v>10.318571428571429</v>
      </c>
    </row>
    <row r="93" spans="1:23" ht="13" x14ac:dyDescent="0.15">
      <c r="A93" s="15">
        <v>44126</v>
      </c>
      <c r="B93" s="1">
        <v>284</v>
      </c>
      <c r="D93" s="1">
        <v>0</v>
      </c>
      <c r="E93" s="1">
        <v>0</v>
      </c>
      <c r="F93" s="1">
        <f t="shared" si="6"/>
        <v>0</v>
      </c>
      <c r="G93" s="16">
        <f t="shared" si="1"/>
        <v>0.42857142857142855</v>
      </c>
      <c r="H93" s="16">
        <f t="shared" si="16"/>
        <v>14.200511218403863</v>
      </c>
      <c r="I93" s="16">
        <f t="shared" si="4"/>
        <v>17</v>
      </c>
      <c r="J93" s="1"/>
      <c r="N93" s="1">
        <v>36976</v>
      </c>
      <c r="O93" s="1">
        <v>10438</v>
      </c>
      <c r="P93" s="1">
        <v>1640</v>
      </c>
      <c r="Q93" s="1">
        <f t="shared" si="8"/>
        <v>47414</v>
      </c>
      <c r="R93" s="1">
        <f t="shared" si="9"/>
        <v>0</v>
      </c>
      <c r="S93" s="1">
        <f t="shared" si="18"/>
        <v>0</v>
      </c>
      <c r="T93" s="16">
        <f t="shared" si="3"/>
        <v>719.71428571428567</v>
      </c>
      <c r="V93" s="1">
        <v>9.18</v>
      </c>
      <c r="W93" s="16">
        <f t="shared" si="0"/>
        <v>10.492857142857146</v>
      </c>
    </row>
    <row r="94" spans="1:23" ht="13" x14ac:dyDescent="0.15">
      <c r="A94" s="15">
        <v>44127</v>
      </c>
      <c r="B94" s="1">
        <v>285</v>
      </c>
      <c r="D94" s="1">
        <v>0</v>
      </c>
      <c r="E94" s="1">
        <v>0</v>
      </c>
      <c r="F94" s="1">
        <f t="shared" si="6"/>
        <v>0</v>
      </c>
      <c r="G94" s="16">
        <f t="shared" si="1"/>
        <v>0.42857142857142855</v>
      </c>
      <c r="H94" s="16">
        <f t="shared" si="16"/>
        <v>14.200511218403863</v>
      </c>
      <c r="I94" s="16">
        <f t="shared" si="4"/>
        <v>17</v>
      </c>
      <c r="J94" s="1"/>
      <c r="N94" s="1">
        <v>38177</v>
      </c>
      <c r="O94" s="1">
        <v>10873</v>
      </c>
      <c r="P94" s="1">
        <v>3276</v>
      </c>
      <c r="Q94" s="1">
        <f t="shared" si="8"/>
        <v>49050</v>
      </c>
      <c r="R94" s="1">
        <f t="shared" si="9"/>
        <v>1636</v>
      </c>
      <c r="S94" s="1">
        <f t="shared" si="18"/>
        <v>1636</v>
      </c>
      <c r="T94" s="16">
        <f t="shared" si="3"/>
        <v>863.14285714285711</v>
      </c>
      <c r="V94" s="1">
        <v>12.24</v>
      </c>
      <c r="W94" s="16">
        <f t="shared" si="0"/>
        <v>10.405714285714286</v>
      </c>
    </row>
    <row r="95" spans="1:23" ht="13" x14ac:dyDescent="0.15">
      <c r="A95" s="15">
        <v>44128</v>
      </c>
      <c r="B95" s="1">
        <v>286</v>
      </c>
      <c r="D95" s="1">
        <v>0</v>
      </c>
      <c r="E95" s="1">
        <v>0</v>
      </c>
      <c r="F95" s="1">
        <f t="shared" si="6"/>
        <v>0</v>
      </c>
      <c r="G95" s="16">
        <f t="shared" si="1"/>
        <v>0.2857142857142857</v>
      </c>
      <c r="H95" s="16">
        <f t="shared" si="16"/>
        <v>9.4670074789359067</v>
      </c>
      <c r="I95" s="16">
        <f t="shared" si="4"/>
        <v>17</v>
      </c>
      <c r="J95" s="1"/>
      <c r="N95" s="1">
        <v>38177</v>
      </c>
      <c r="O95" s="1">
        <v>10873</v>
      </c>
      <c r="P95" s="1">
        <v>3276</v>
      </c>
      <c r="Q95" s="1">
        <f t="shared" si="8"/>
        <v>49050</v>
      </c>
      <c r="R95" s="1">
        <f t="shared" si="9"/>
        <v>0</v>
      </c>
      <c r="S95" s="1">
        <f t="shared" si="18"/>
        <v>0</v>
      </c>
      <c r="T95" s="16">
        <f t="shared" si="3"/>
        <v>863.14285714285711</v>
      </c>
      <c r="V95" s="1">
        <v>0</v>
      </c>
      <c r="W95" s="16">
        <f t="shared" si="0"/>
        <v>10.405714285714286</v>
      </c>
    </row>
    <row r="96" spans="1:23" ht="13" x14ac:dyDescent="0.15">
      <c r="A96" s="15">
        <v>44129</v>
      </c>
      <c r="B96" s="1">
        <v>287</v>
      </c>
      <c r="D96" s="1">
        <v>0</v>
      </c>
      <c r="E96" s="1">
        <v>0</v>
      </c>
      <c r="F96" s="1">
        <f t="shared" si="6"/>
        <v>0</v>
      </c>
      <c r="G96" s="16">
        <f t="shared" si="1"/>
        <v>0.2857142857142857</v>
      </c>
      <c r="H96" s="16">
        <f t="shared" si="16"/>
        <v>9.4670074789359067</v>
      </c>
      <c r="I96" s="16">
        <f t="shared" si="4"/>
        <v>17</v>
      </c>
      <c r="J96" s="1"/>
      <c r="N96" s="1">
        <v>38177</v>
      </c>
      <c r="O96" s="1">
        <v>10873</v>
      </c>
      <c r="P96" s="1">
        <v>6043</v>
      </c>
      <c r="Q96" s="1">
        <f t="shared" si="8"/>
        <v>49050</v>
      </c>
      <c r="R96" s="1">
        <f t="shared" si="9"/>
        <v>0</v>
      </c>
      <c r="S96" s="1">
        <f t="shared" si="18"/>
        <v>2767</v>
      </c>
      <c r="T96" s="16">
        <f t="shared" si="3"/>
        <v>863.28571428571433</v>
      </c>
      <c r="V96" s="1">
        <v>0</v>
      </c>
      <c r="W96" s="16">
        <f t="shared" si="0"/>
        <v>10.405714285714286</v>
      </c>
    </row>
    <row r="97" spans="1:23" ht="13" x14ac:dyDescent="0.15">
      <c r="A97" s="15">
        <v>44130</v>
      </c>
      <c r="B97" s="1">
        <v>288</v>
      </c>
      <c r="D97" s="1">
        <v>0</v>
      </c>
      <c r="E97" s="1">
        <v>1</v>
      </c>
      <c r="F97" s="1">
        <f t="shared" si="6"/>
        <v>1</v>
      </c>
      <c r="G97" s="16">
        <f t="shared" si="1"/>
        <v>0.14285714285714285</v>
      </c>
      <c r="H97" s="16">
        <f t="shared" si="16"/>
        <v>4.7335037394679533</v>
      </c>
      <c r="I97" s="16">
        <f t="shared" si="4"/>
        <v>18</v>
      </c>
      <c r="J97" s="1"/>
      <c r="N97" s="1">
        <v>40347</v>
      </c>
      <c r="O97" s="1">
        <v>11470</v>
      </c>
      <c r="P97" s="1">
        <v>0</v>
      </c>
      <c r="Q97" s="1">
        <f t="shared" si="8"/>
        <v>51817</v>
      </c>
      <c r="R97" s="1">
        <f t="shared" si="9"/>
        <v>2767</v>
      </c>
      <c r="S97" s="1">
        <v>0</v>
      </c>
      <c r="T97" s="16">
        <f t="shared" si="3"/>
        <v>863.28571428571433</v>
      </c>
      <c r="V97" s="1">
        <v>39.18</v>
      </c>
      <c r="W97" s="16">
        <f t="shared" si="0"/>
        <v>11.192857142857141</v>
      </c>
    </row>
    <row r="98" spans="1:23" ht="13" x14ac:dyDescent="0.15">
      <c r="A98" s="15">
        <v>44131</v>
      </c>
      <c r="B98" s="1">
        <v>289</v>
      </c>
      <c r="D98" s="1">
        <v>0</v>
      </c>
      <c r="E98" s="1">
        <v>0</v>
      </c>
      <c r="F98" s="1">
        <f t="shared" si="6"/>
        <v>0</v>
      </c>
      <c r="G98" s="16">
        <f t="shared" si="1"/>
        <v>0.14285714285714285</v>
      </c>
      <c r="H98" s="16">
        <f t="shared" si="16"/>
        <v>4.7335037394679533</v>
      </c>
      <c r="I98" s="16">
        <f t="shared" si="4"/>
        <v>18</v>
      </c>
      <c r="J98" s="1"/>
      <c r="N98" s="1">
        <v>40347</v>
      </c>
      <c r="O98" s="1">
        <v>11470</v>
      </c>
      <c r="P98" s="1">
        <v>0</v>
      </c>
      <c r="Q98" s="1">
        <f t="shared" si="8"/>
        <v>51817</v>
      </c>
      <c r="R98" s="1">
        <f t="shared" si="9"/>
        <v>0</v>
      </c>
      <c r="S98" s="1">
        <f t="shared" ref="S98:S103" si="19">P98-P97</f>
        <v>0</v>
      </c>
      <c r="T98" s="16">
        <f t="shared" si="3"/>
        <v>863.28571428571433</v>
      </c>
      <c r="V98" s="1">
        <v>12.24</v>
      </c>
      <c r="W98" s="16">
        <f t="shared" si="0"/>
        <v>11.105714285714285</v>
      </c>
    </row>
    <row r="99" spans="1:23" ht="13" x14ac:dyDescent="0.15">
      <c r="A99" s="15">
        <v>44132</v>
      </c>
      <c r="B99" s="1">
        <v>290</v>
      </c>
      <c r="D99" s="1">
        <v>0</v>
      </c>
      <c r="E99" s="1">
        <v>0</v>
      </c>
      <c r="F99" s="1">
        <f t="shared" si="6"/>
        <v>0</v>
      </c>
      <c r="G99" s="16">
        <f t="shared" si="1"/>
        <v>0.14285714285714285</v>
      </c>
      <c r="H99" s="16">
        <f t="shared" si="16"/>
        <v>4.7335037394679533</v>
      </c>
      <c r="I99" s="16">
        <f t="shared" si="4"/>
        <v>18</v>
      </c>
      <c r="J99" s="1"/>
      <c r="N99" s="1">
        <v>41655</v>
      </c>
      <c r="O99" s="1">
        <v>11789</v>
      </c>
      <c r="P99" s="1">
        <v>1627</v>
      </c>
      <c r="Q99" s="1">
        <f t="shared" si="8"/>
        <v>53444</v>
      </c>
      <c r="R99" s="1">
        <f t="shared" si="9"/>
        <v>1627</v>
      </c>
      <c r="S99" s="1">
        <f t="shared" si="19"/>
        <v>1627</v>
      </c>
      <c r="T99" s="16">
        <f t="shared" si="3"/>
        <v>861.42857142857144</v>
      </c>
      <c r="V99" s="1">
        <v>4.9000000000000004</v>
      </c>
      <c r="W99" s="16">
        <f t="shared" si="0"/>
        <v>11.105714285714287</v>
      </c>
    </row>
    <row r="100" spans="1:23" ht="13" x14ac:dyDescent="0.15">
      <c r="A100" s="15">
        <v>44133</v>
      </c>
      <c r="B100" s="1">
        <v>291</v>
      </c>
      <c r="D100" s="1">
        <v>2</v>
      </c>
      <c r="E100" s="1">
        <v>1</v>
      </c>
      <c r="F100" s="1">
        <f t="shared" si="6"/>
        <v>3</v>
      </c>
      <c r="G100" s="16">
        <f t="shared" si="1"/>
        <v>0.5714285714285714</v>
      </c>
      <c r="H100" s="16">
        <f t="shared" si="16"/>
        <v>18.934014957871813</v>
      </c>
      <c r="I100" s="16">
        <f t="shared" si="4"/>
        <v>21</v>
      </c>
      <c r="J100" s="1"/>
      <c r="N100" s="1">
        <v>42558</v>
      </c>
      <c r="O100" s="1">
        <v>12074</v>
      </c>
      <c r="P100" s="1">
        <v>2789</v>
      </c>
      <c r="Q100" s="1">
        <f t="shared" si="8"/>
        <v>54632</v>
      </c>
      <c r="R100" s="1">
        <f t="shared" si="9"/>
        <v>1188</v>
      </c>
      <c r="S100" s="1">
        <f t="shared" si="19"/>
        <v>1162</v>
      </c>
      <c r="T100" s="16">
        <f t="shared" si="3"/>
        <v>1027.4285714285713</v>
      </c>
      <c r="V100" s="1">
        <v>16.53</v>
      </c>
      <c r="W100" s="16">
        <f t="shared" si="0"/>
        <v>12.155714285714286</v>
      </c>
    </row>
    <row r="101" spans="1:23" ht="13" x14ac:dyDescent="0.15">
      <c r="A101" s="15">
        <v>44134</v>
      </c>
      <c r="B101" s="1">
        <v>292</v>
      </c>
      <c r="D101" s="1">
        <v>0</v>
      </c>
      <c r="E101" s="1">
        <v>0</v>
      </c>
      <c r="F101" s="1">
        <f t="shared" si="6"/>
        <v>0</v>
      </c>
      <c r="G101" s="16">
        <f t="shared" si="1"/>
        <v>0.5714285714285714</v>
      </c>
      <c r="H101" s="16">
        <f t="shared" si="16"/>
        <v>18.934014957871813</v>
      </c>
      <c r="I101" s="16">
        <f t="shared" si="4"/>
        <v>21</v>
      </c>
      <c r="J101" s="1"/>
      <c r="N101" s="1">
        <v>42877</v>
      </c>
      <c r="O101" s="1">
        <v>12199</v>
      </c>
      <c r="P101" s="1">
        <v>3233</v>
      </c>
      <c r="Q101" s="1">
        <f t="shared" si="8"/>
        <v>55076</v>
      </c>
      <c r="R101" s="1">
        <f t="shared" si="9"/>
        <v>444</v>
      </c>
      <c r="S101" s="1">
        <f t="shared" si="19"/>
        <v>444</v>
      </c>
      <c r="T101" s="16">
        <f t="shared" si="3"/>
        <v>857.14285714285711</v>
      </c>
      <c r="V101" s="1">
        <v>15.91</v>
      </c>
      <c r="W101" s="16">
        <f t="shared" si="0"/>
        <v>12.679999999999998</v>
      </c>
    </row>
    <row r="102" spans="1:23" ht="13" x14ac:dyDescent="0.15">
      <c r="A102" s="15">
        <v>44135</v>
      </c>
      <c r="B102" s="1">
        <v>293</v>
      </c>
      <c r="D102" s="1">
        <v>3</v>
      </c>
      <c r="E102" s="1">
        <v>0</v>
      </c>
      <c r="F102" s="1">
        <f t="shared" si="6"/>
        <v>3</v>
      </c>
      <c r="G102" s="16">
        <f t="shared" si="1"/>
        <v>1</v>
      </c>
      <c r="H102" s="16">
        <f t="shared" si="16"/>
        <v>33.134526176275678</v>
      </c>
      <c r="I102" s="16">
        <f t="shared" si="4"/>
        <v>24</v>
      </c>
      <c r="J102" s="1"/>
      <c r="N102" s="1">
        <v>43748</v>
      </c>
      <c r="O102" s="1">
        <v>12454</v>
      </c>
      <c r="P102" s="1">
        <v>4359</v>
      </c>
      <c r="Q102" s="1">
        <f t="shared" si="8"/>
        <v>56202</v>
      </c>
      <c r="R102" s="1">
        <f t="shared" si="9"/>
        <v>1126</v>
      </c>
      <c r="S102" s="1">
        <f t="shared" si="19"/>
        <v>1126</v>
      </c>
      <c r="T102" s="16">
        <f t="shared" si="3"/>
        <v>1018</v>
      </c>
      <c r="V102" s="1">
        <v>0</v>
      </c>
      <c r="W102" s="16">
        <f t="shared" si="0"/>
        <v>12.679999999999998</v>
      </c>
    </row>
    <row r="103" spans="1:23" ht="13" x14ac:dyDescent="0.15">
      <c r="A103" s="15">
        <v>44136</v>
      </c>
      <c r="B103" s="1">
        <v>294</v>
      </c>
      <c r="D103" s="1">
        <v>0</v>
      </c>
      <c r="E103" s="1">
        <v>0</v>
      </c>
      <c r="F103" s="1">
        <f t="shared" si="6"/>
        <v>0</v>
      </c>
      <c r="G103" s="16">
        <f t="shared" si="1"/>
        <v>1</v>
      </c>
      <c r="H103" s="16">
        <f t="shared" si="16"/>
        <v>33.134526176275678</v>
      </c>
      <c r="I103" s="16">
        <f t="shared" si="4"/>
        <v>24</v>
      </c>
      <c r="J103" s="1"/>
      <c r="N103" s="1">
        <v>45054</v>
      </c>
      <c r="O103" s="1">
        <v>12779</v>
      </c>
      <c r="P103" s="1">
        <v>5995</v>
      </c>
      <c r="Q103" s="1">
        <f t="shared" si="8"/>
        <v>57833</v>
      </c>
      <c r="R103" s="1">
        <f t="shared" si="9"/>
        <v>1631</v>
      </c>
      <c r="S103" s="1">
        <f t="shared" si="19"/>
        <v>1636</v>
      </c>
      <c r="T103" s="16">
        <f t="shared" si="3"/>
        <v>856.42857142857144</v>
      </c>
      <c r="V103" s="1">
        <v>0</v>
      </c>
      <c r="W103" s="16">
        <f t="shared" si="0"/>
        <v>12.679999999999998</v>
      </c>
    </row>
    <row r="104" spans="1:23" ht="13" x14ac:dyDescent="0.15">
      <c r="A104" s="15">
        <v>44137</v>
      </c>
      <c r="B104" s="1">
        <v>295</v>
      </c>
      <c r="D104" s="1">
        <v>0</v>
      </c>
      <c r="E104" s="1">
        <v>0</v>
      </c>
      <c r="F104" s="1">
        <f t="shared" si="6"/>
        <v>0</v>
      </c>
      <c r="G104" s="16">
        <f t="shared" si="1"/>
        <v>0.8571428571428571</v>
      </c>
      <c r="H104" s="16">
        <f t="shared" si="16"/>
        <v>28.401022436807725</v>
      </c>
      <c r="I104" s="16">
        <f t="shared" si="4"/>
        <v>24</v>
      </c>
      <c r="J104" s="1"/>
      <c r="N104" s="1">
        <v>45054</v>
      </c>
      <c r="O104" s="1">
        <v>12779</v>
      </c>
      <c r="P104" s="1">
        <v>0</v>
      </c>
      <c r="Q104" s="1">
        <f t="shared" si="8"/>
        <v>57833</v>
      </c>
      <c r="R104" s="1">
        <f t="shared" si="9"/>
        <v>0</v>
      </c>
      <c r="S104" s="1">
        <v>0</v>
      </c>
      <c r="T104" s="16">
        <f t="shared" si="3"/>
        <v>856.42857142857144</v>
      </c>
      <c r="V104" s="1">
        <v>45.3</v>
      </c>
      <c r="W104" s="16">
        <f t="shared" si="0"/>
        <v>13.554285714285713</v>
      </c>
    </row>
    <row r="105" spans="1:23" ht="13" x14ac:dyDescent="0.15">
      <c r="A105" s="15">
        <v>44138</v>
      </c>
      <c r="B105" s="1">
        <v>296</v>
      </c>
      <c r="D105" s="1">
        <v>0</v>
      </c>
      <c r="E105" s="1">
        <v>0</v>
      </c>
      <c r="F105" s="1">
        <f t="shared" si="6"/>
        <v>0</v>
      </c>
      <c r="G105" s="16">
        <f t="shared" si="1"/>
        <v>0.8571428571428571</v>
      </c>
      <c r="H105" s="16">
        <f t="shared" si="16"/>
        <v>28.401022436807725</v>
      </c>
      <c r="I105" s="16">
        <f t="shared" si="4"/>
        <v>24</v>
      </c>
      <c r="J105" s="1"/>
      <c r="N105" s="1">
        <v>45054</v>
      </c>
      <c r="O105" s="1">
        <v>12779</v>
      </c>
      <c r="P105" s="1">
        <v>0</v>
      </c>
      <c r="Q105" s="1">
        <f t="shared" si="8"/>
        <v>57833</v>
      </c>
      <c r="R105" s="1">
        <f t="shared" si="9"/>
        <v>0</v>
      </c>
      <c r="S105" s="1">
        <f t="shared" ref="S105:S110" si="20">P105-P104</f>
        <v>0</v>
      </c>
      <c r="T105" s="16">
        <f t="shared" si="3"/>
        <v>856.42857142857144</v>
      </c>
      <c r="V105" s="1">
        <v>22.65</v>
      </c>
      <c r="W105" s="16">
        <f t="shared" si="0"/>
        <v>15.04142857142857</v>
      </c>
    </row>
    <row r="106" spans="1:23" ht="13" x14ac:dyDescent="0.15">
      <c r="A106" s="15">
        <v>44139</v>
      </c>
      <c r="B106" s="1">
        <v>297</v>
      </c>
      <c r="D106" s="1">
        <v>0</v>
      </c>
      <c r="E106" s="1">
        <v>0</v>
      </c>
      <c r="F106" s="1">
        <f t="shared" si="6"/>
        <v>0</v>
      </c>
      <c r="G106" s="16">
        <f t="shared" si="1"/>
        <v>0.8571428571428571</v>
      </c>
      <c r="H106" s="16">
        <f t="shared" si="16"/>
        <v>28.401022436807725</v>
      </c>
      <c r="I106" s="16">
        <f t="shared" si="4"/>
        <v>24</v>
      </c>
      <c r="J106" s="1"/>
      <c r="N106" s="1">
        <v>45054</v>
      </c>
      <c r="O106" s="1">
        <v>12779</v>
      </c>
      <c r="P106" s="1">
        <v>0</v>
      </c>
      <c r="Q106" s="1">
        <f t="shared" si="8"/>
        <v>57833</v>
      </c>
      <c r="R106" s="1">
        <f t="shared" si="9"/>
        <v>0</v>
      </c>
      <c r="S106" s="1">
        <f t="shared" si="20"/>
        <v>0</v>
      </c>
      <c r="T106" s="16">
        <f t="shared" si="3"/>
        <v>624</v>
      </c>
      <c r="V106" s="1">
        <v>9.7899999999999991</v>
      </c>
      <c r="W106" s="16">
        <f t="shared" si="0"/>
        <v>15.739999999999997</v>
      </c>
    </row>
    <row r="107" spans="1:23" ht="13" x14ac:dyDescent="0.15">
      <c r="A107" s="15">
        <v>44140</v>
      </c>
      <c r="B107" s="1">
        <v>298</v>
      </c>
      <c r="D107" s="1">
        <v>1</v>
      </c>
      <c r="E107" s="1">
        <v>2</v>
      </c>
      <c r="F107" s="1">
        <f t="shared" si="6"/>
        <v>3</v>
      </c>
      <c r="G107" s="16">
        <f t="shared" si="1"/>
        <v>0.8571428571428571</v>
      </c>
      <c r="H107" s="16">
        <f t="shared" si="16"/>
        <v>28.401022436807725</v>
      </c>
      <c r="I107" s="16">
        <f t="shared" si="4"/>
        <v>27</v>
      </c>
      <c r="J107" s="1"/>
      <c r="N107" s="1">
        <v>47067</v>
      </c>
      <c r="O107" s="1">
        <v>13192</v>
      </c>
      <c r="P107" s="1">
        <v>2421</v>
      </c>
      <c r="Q107" s="1">
        <f t="shared" si="8"/>
        <v>60259</v>
      </c>
      <c r="R107" s="1">
        <f t="shared" si="9"/>
        <v>2426</v>
      </c>
      <c r="S107" s="1">
        <f t="shared" si="20"/>
        <v>2421</v>
      </c>
      <c r="T107" s="16">
        <f t="shared" si="3"/>
        <v>803.85714285714289</v>
      </c>
      <c r="V107" s="1">
        <v>22.65</v>
      </c>
      <c r="W107" s="16">
        <f t="shared" si="0"/>
        <v>16.61428571428571</v>
      </c>
    </row>
    <row r="108" spans="1:23" ht="13" x14ac:dyDescent="0.15">
      <c r="A108" s="15">
        <v>44141</v>
      </c>
      <c r="B108" s="1">
        <v>299</v>
      </c>
      <c r="D108" s="1">
        <v>0</v>
      </c>
      <c r="E108" s="1">
        <v>0</v>
      </c>
      <c r="F108" s="1">
        <f t="shared" si="6"/>
        <v>0</v>
      </c>
      <c r="G108" s="16">
        <f t="shared" si="1"/>
        <v>0.8571428571428571</v>
      </c>
      <c r="H108" s="16">
        <f t="shared" si="16"/>
        <v>28.401022436807725</v>
      </c>
      <c r="I108" s="16">
        <f t="shared" si="4"/>
        <v>27</v>
      </c>
      <c r="J108" s="1"/>
      <c r="N108" s="1">
        <v>47427</v>
      </c>
      <c r="O108" s="1">
        <v>13363</v>
      </c>
      <c r="P108" s="1">
        <v>2952</v>
      </c>
      <c r="Q108" s="1">
        <f t="shared" si="8"/>
        <v>60790</v>
      </c>
      <c r="R108" s="1">
        <f t="shared" si="9"/>
        <v>531</v>
      </c>
      <c r="S108" s="1">
        <f t="shared" si="20"/>
        <v>531</v>
      </c>
      <c r="T108" s="16">
        <f t="shared" si="3"/>
        <v>816.28571428571433</v>
      </c>
      <c r="V108" s="1">
        <v>29.99</v>
      </c>
      <c r="W108" s="16">
        <f t="shared" si="0"/>
        <v>18.625714285714285</v>
      </c>
    </row>
    <row r="109" spans="1:23" ht="13" x14ac:dyDescent="0.15">
      <c r="A109" s="15">
        <v>44142</v>
      </c>
      <c r="B109" s="1">
        <v>300</v>
      </c>
      <c r="D109" s="1">
        <v>0</v>
      </c>
      <c r="E109" s="1">
        <v>0</v>
      </c>
      <c r="F109" s="1">
        <f t="shared" si="6"/>
        <v>0</v>
      </c>
      <c r="G109" s="16">
        <f t="shared" si="1"/>
        <v>0.42857142857142855</v>
      </c>
      <c r="H109" s="16">
        <f t="shared" si="16"/>
        <v>14.200511218403863</v>
      </c>
      <c r="I109" s="16">
        <f t="shared" si="4"/>
        <v>27</v>
      </c>
      <c r="J109" s="1"/>
      <c r="N109" s="1">
        <v>47427</v>
      </c>
      <c r="O109" s="1">
        <v>13363</v>
      </c>
      <c r="P109" s="1">
        <v>2952</v>
      </c>
      <c r="Q109" s="1">
        <f t="shared" si="8"/>
        <v>60790</v>
      </c>
      <c r="R109" s="1">
        <f t="shared" si="9"/>
        <v>0</v>
      </c>
      <c r="S109" s="1">
        <f t="shared" si="20"/>
        <v>0</v>
      </c>
      <c r="T109" s="16">
        <f t="shared" si="3"/>
        <v>655.42857142857144</v>
      </c>
      <c r="V109" s="1">
        <v>0</v>
      </c>
      <c r="W109" s="16">
        <f t="shared" si="0"/>
        <v>18.625714285714285</v>
      </c>
    </row>
    <row r="110" spans="1:23" ht="13" x14ac:dyDescent="0.15">
      <c r="A110" s="15">
        <v>44143</v>
      </c>
      <c r="B110" s="1">
        <v>301</v>
      </c>
      <c r="D110" s="1">
        <v>1</v>
      </c>
      <c r="E110" s="1">
        <v>0</v>
      </c>
      <c r="F110" s="1">
        <f t="shared" si="6"/>
        <v>1</v>
      </c>
      <c r="G110" s="16">
        <f t="shared" si="1"/>
        <v>0.5714285714285714</v>
      </c>
      <c r="H110" s="16">
        <f t="shared" si="16"/>
        <v>18.934014957871813</v>
      </c>
      <c r="I110" s="16">
        <f t="shared" si="4"/>
        <v>28</v>
      </c>
      <c r="J110" s="1"/>
      <c r="N110" s="1">
        <v>49708</v>
      </c>
      <c r="O110" s="1">
        <v>13955</v>
      </c>
      <c r="P110" s="1">
        <v>5825</v>
      </c>
      <c r="Q110" s="1">
        <f t="shared" si="8"/>
        <v>63663</v>
      </c>
      <c r="R110" s="1">
        <f t="shared" si="9"/>
        <v>2873</v>
      </c>
      <c r="S110" s="1">
        <f t="shared" si="20"/>
        <v>2873</v>
      </c>
      <c r="T110" s="16">
        <f t="shared" si="3"/>
        <v>832.14285714285711</v>
      </c>
      <c r="V110" s="1">
        <v>0</v>
      </c>
      <c r="W110" s="16">
        <f t="shared" si="0"/>
        <v>18.625714285714285</v>
      </c>
    </row>
    <row r="111" spans="1:23" ht="13" x14ac:dyDescent="0.15">
      <c r="A111" s="15">
        <v>44144</v>
      </c>
      <c r="B111" s="1">
        <v>302</v>
      </c>
      <c r="D111" s="1">
        <v>0</v>
      </c>
      <c r="E111" s="1">
        <v>0</v>
      </c>
      <c r="F111" s="1">
        <f t="shared" si="6"/>
        <v>0</v>
      </c>
      <c r="G111" s="16">
        <f t="shared" si="1"/>
        <v>0.5714285714285714</v>
      </c>
      <c r="H111" s="16">
        <f t="shared" si="16"/>
        <v>18.934014957871813</v>
      </c>
      <c r="I111" s="16">
        <f t="shared" si="4"/>
        <v>28</v>
      </c>
      <c r="J111" s="1"/>
      <c r="N111" s="1">
        <v>49708</v>
      </c>
      <c r="O111" s="1">
        <v>13955</v>
      </c>
      <c r="P111" s="1">
        <v>0</v>
      </c>
      <c r="Q111" s="1">
        <f t="shared" si="8"/>
        <v>63663</v>
      </c>
      <c r="R111" s="1">
        <f t="shared" si="9"/>
        <v>0</v>
      </c>
      <c r="S111" s="1">
        <v>0</v>
      </c>
      <c r="T111" s="16">
        <f t="shared" si="3"/>
        <v>832.14285714285711</v>
      </c>
      <c r="V111" s="1">
        <v>63.66</v>
      </c>
      <c r="W111" s="16">
        <f t="shared" si="0"/>
        <v>21.248571428571431</v>
      </c>
    </row>
    <row r="112" spans="1:23" ht="13" x14ac:dyDescent="0.15">
      <c r="A112" s="15">
        <v>44145</v>
      </c>
      <c r="B112" s="1">
        <v>303</v>
      </c>
      <c r="D112" s="1">
        <v>0</v>
      </c>
      <c r="E112" s="1">
        <v>0</v>
      </c>
      <c r="F112" s="1">
        <f t="shared" si="6"/>
        <v>0</v>
      </c>
      <c r="G112" s="16">
        <f t="shared" si="1"/>
        <v>0.5714285714285714</v>
      </c>
      <c r="H112" s="16">
        <f t="shared" si="16"/>
        <v>18.934014957871813</v>
      </c>
      <c r="I112" s="16">
        <f t="shared" si="4"/>
        <v>28</v>
      </c>
      <c r="J112" s="1"/>
      <c r="N112" s="1">
        <v>49708</v>
      </c>
      <c r="O112" s="1">
        <v>13955</v>
      </c>
      <c r="P112" s="1">
        <v>0</v>
      </c>
      <c r="Q112" s="1">
        <f t="shared" si="8"/>
        <v>63663</v>
      </c>
      <c r="R112" s="1">
        <f t="shared" si="9"/>
        <v>0</v>
      </c>
      <c r="S112" s="1">
        <f t="shared" ref="S112:S117" si="21">P112-P111</f>
        <v>0</v>
      </c>
      <c r="T112" s="16">
        <f t="shared" si="3"/>
        <v>832.14285714285711</v>
      </c>
      <c r="V112" s="1">
        <v>37.340000000000003</v>
      </c>
      <c r="W112" s="16">
        <f t="shared" si="0"/>
        <v>23.34714285714286</v>
      </c>
    </row>
    <row r="113" spans="1:23" ht="13" x14ac:dyDescent="0.15">
      <c r="A113" s="15">
        <v>44146</v>
      </c>
      <c r="B113" s="1">
        <v>304</v>
      </c>
      <c r="D113" s="1">
        <v>0</v>
      </c>
      <c r="E113" s="1">
        <v>2</v>
      </c>
      <c r="F113" s="1">
        <f t="shared" si="6"/>
        <v>2</v>
      </c>
      <c r="G113" s="16">
        <f t="shared" si="1"/>
        <v>0.8571428571428571</v>
      </c>
      <c r="H113" s="16">
        <f t="shared" si="16"/>
        <v>28.401022436807725</v>
      </c>
      <c r="I113" s="16">
        <f t="shared" si="4"/>
        <v>30</v>
      </c>
      <c r="J113" s="1"/>
      <c r="N113" s="1">
        <v>50903</v>
      </c>
      <c r="O113" s="1">
        <v>14223</v>
      </c>
      <c r="P113" s="1">
        <v>1463</v>
      </c>
      <c r="Q113" s="1">
        <f t="shared" si="8"/>
        <v>65126</v>
      </c>
      <c r="R113" s="1">
        <f t="shared" si="9"/>
        <v>1463</v>
      </c>
      <c r="S113" s="1">
        <f t="shared" si="21"/>
        <v>1463</v>
      </c>
      <c r="T113" s="16">
        <f t="shared" si="3"/>
        <v>1041.1428571428571</v>
      </c>
      <c r="V113" s="1">
        <v>28.16</v>
      </c>
      <c r="W113" s="16">
        <f t="shared" si="0"/>
        <v>25.971428571428568</v>
      </c>
    </row>
    <row r="114" spans="1:23" ht="13" x14ac:dyDescent="0.15">
      <c r="A114" s="15">
        <v>44147</v>
      </c>
      <c r="B114" s="1">
        <v>305</v>
      </c>
      <c r="D114" s="1">
        <v>1</v>
      </c>
      <c r="E114" s="1">
        <v>1</v>
      </c>
      <c r="F114" s="1">
        <f t="shared" si="6"/>
        <v>2</v>
      </c>
      <c r="G114" s="16">
        <f t="shared" si="1"/>
        <v>0.7142857142857143</v>
      </c>
      <c r="H114" s="16">
        <f t="shared" si="16"/>
        <v>23.667518697339773</v>
      </c>
      <c r="I114" s="16">
        <f t="shared" si="4"/>
        <v>32</v>
      </c>
      <c r="J114" s="1"/>
      <c r="N114" s="1">
        <v>51810</v>
      </c>
      <c r="O114" s="1">
        <v>14520</v>
      </c>
      <c r="P114" s="1">
        <v>2666</v>
      </c>
      <c r="Q114" s="1">
        <f t="shared" si="8"/>
        <v>66330</v>
      </c>
      <c r="R114" s="1">
        <f t="shared" si="9"/>
        <v>1204</v>
      </c>
      <c r="S114" s="1">
        <f t="shared" si="21"/>
        <v>1203</v>
      </c>
      <c r="T114" s="16">
        <f t="shared" si="3"/>
        <v>867.14285714285711</v>
      </c>
      <c r="V114" s="1">
        <v>31.83</v>
      </c>
      <c r="W114" s="16">
        <f t="shared" si="0"/>
        <v>27.282857142857146</v>
      </c>
    </row>
    <row r="115" spans="1:23" ht="13" x14ac:dyDescent="0.15">
      <c r="A115" s="15">
        <v>44148</v>
      </c>
      <c r="B115" s="1">
        <v>306</v>
      </c>
      <c r="D115" s="1">
        <v>0</v>
      </c>
      <c r="E115" s="1">
        <v>0</v>
      </c>
      <c r="F115" s="1">
        <f t="shared" si="6"/>
        <v>0</v>
      </c>
      <c r="G115" s="16">
        <f t="shared" si="1"/>
        <v>0.7142857142857143</v>
      </c>
      <c r="H115" s="16">
        <f t="shared" si="16"/>
        <v>23.667518697339773</v>
      </c>
      <c r="I115" s="16">
        <f t="shared" si="4"/>
        <v>32</v>
      </c>
      <c r="J115" s="1"/>
      <c r="N115" s="1">
        <v>52108</v>
      </c>
      <c r="O115" s="1">
        <v>14666</v>
      </c>
      <c r="P115" s="1">
        <v>3110</v>
      </c>
      <c r="Q115" s="1">
        <f t="shared" si="8"/>
        <v>66774</v>
      </c>
      <c r="R115" s="1">
        <f t="shared" si="9"/>
        <v>444</v>
      </c>
      <c r="S115" s="1">
        <f t="shared" si="21"/>
        <v>444</v>
      </c>
      <c r="T115" s="16">
        <f t="shared" si="3"/>
        <v>854.71428571428567</v>
      </c>
      <c r="V115" s="1">
        <v>66.11</v>
      </c>
      <c r="W115" s="16">
        <f t="shared" si="0"/>
        <v>32.442857142857143</v>
      </c>
    </row>
    <row r="116" spans="1:23" ht="13" x14ac:dyDescent="0.15">
      <c r="A116" s="15">
        <v>44149</v>
      </c>
      <c r="B116" s="1">
        <v>307</v>
      </c>
      <c r="D116" s="1">
        <v>1</v>
      </c>
      <c r="E116" s="1">
        <v>3</v>
      </c>
      <c r="F116" s="1">
        <f t="shared" si="6"/>
        <v>4</v>
      </c>
      <c r="G116" s="16">
        <f t="shared" si="1"/>
        <v>1.2857142857142858</v>
      </c>
      <c r="H116" s="16">
        <f t="shared" si="16"/>
        <v>42.60153365521159</v>
      </c>
      <c r="I116" s="16">
        <f t="shared" si="4"/>
        <v>36</v>
      </c>
      <c r="J116" s="1"/>
      <c r="N116" s="1">
        <v>53093</v>
      </c>
      <c r="O116" s="1">
        <v>14913</v>
      </c>
      <c r="P116" s="1">
        <v>4342</v>
      </c>
      <c r="Q116" s="1">
        <f t="shared" si="8"/>
        <v>68006</v>
      </c>
      <c r="R116" s="1">
        <f t="shared" si="9"/>
        <v>1232</v>
      </c>
      <c r="S116" s="1">
        <f t="shared" si="21"/>
        <v>1232</v>
      </c>
      <c r="T116" s="16">
        <f t="shared" si="3"/>
        <v>1030.7142857142858</v>
      </c>
      <c r="V116" s="1">
        <v>0</v>
      </c>
      <c r="W116" s="16">
        <f t="shared" si="0"/>
        <v>32.442857142857143</v>
      </c>
    </row>
    <row r="117" spans="1:23" ht="13" x14ac:dyDescent="0.15">
      <c r="A117" s="15">
        <v>44150</v>
      </c>
      <c r="B117" s="1">
        <v>308</v>
      </c>
      <c r="D117" s="1">
        <v>0</v>
      </c>
      <c r="E117" s="1">
        <v>0</v>
      </c>
      <c r="F117" s="1">
        <f t="shared" si="6"/>
        <v>0</v>
      </c>
      <c r="G117" s="16">
        <f t="shared" si="1"/>
        <v>1.1428571428571428</v>
      </c>
      <c r="H117" s="16">
        <f t="shared" si="16"/>
        <v>37.868029915743627</v>
      </c>
      <c r="I117" s="16">
        <f t="shared" si="4"/>
        <v>36</v>
      </c>
      <c r="J117" s="1"/>
      <c r="N117" s="1">
        <v>54256</v>
      </c>
      <c r="O117" s="1">
        <v>15214</v>
      </c>
      <c r="P117" s="1">
        <v>5806</v>
      </c>
      <c r="Q117" s="1">
        <f t="shared" si="8"/>
        <v>69470</v>
      </c>
      <c r="R117" s="1">
        <f t="shared" si="9"/>
        <v>1464</v>
      </c>
      <c r="S117" s="1">
        <f t="shared" si="21"/>
        <v>1464</v>
      </c>
      <c r="T117" s="16">
        <f t="shared" si="3"/>
        <v>829.42857142857144</v>
      </c>
      <c r="V117" s="1">
        <v>0</v>
      </c>
      <c r="W117" s="16">
        <f t="shared" si="0"/>
        <v>32.442857142857143</v>
      </c>
    </row>
    <row r="118" spans="1:23" ht="13" x14ac:dyDescent="0.15">
      <c r="A118" s="15">
        <v>44151</v>
      </c>
      <c r="B118" s="1">
        <v>309</v>
      </c>
      <c r="D118" s="1">
        <v>3</v>
      </c>
      <c r="E118" s="1">
        <v>2</v>
      </c>
      <c r="F118" s="1">
        <f t="shared" si="6"/>
        <v>5</v>
      </c>
      <c r="G118" s="16">
        <f t="shared" si="1"/>
        <v>1.8571428571428572</v>
      </c>
      <c r="H118" s="16">
        <f t="shared" si="16"/>
        <v>61.5355486130834</v>
      </c>
      <c r="I118" s="16">
        <f t="shared" si="4"/>
        <v>41</v>
      </c>
      <c r="J118" s="1"/>
      <c r="N118" s="1">
        <v>54256</v>
      </c>
      <c r="O118" s="1">
        <v>15214</v>
      </c>
      <c r="P118" s="1">
        <v>0</v>
      </c>
      <c r="Q118" s="1">
        <f t="shared" si="8"/>
        <v>69470</v>
      </c>
      <c r="R118" s="1">
        <f t="shared" si="9"/>
        <v>0</v>
      </c>
      <c r="S118" s="1">
        <v>0</v>
      </c>
      <c r="T118" s="16">
        <f t="shared" si="3"/>
        <v>829.42857142857144</v>
      </c>
      <c r="V118" s="1">
        <v>123.65</v>
      </c>
      <c r="W118" s="16">
        <f t="shared" si="0"/>
        <v>41.01285714285715</v>
      </c>
    </row>
    <row r="119" spans="1:23" ht="13" x14ac:dyDescent="0.15">
      <c r="A119" s="15">
        <v>44152</v>
      </c>
      <c r="B119" s="1">
        <v>310</v>
      </c>
      <c r="D119" s="1">
        <v>0</v>
      </c>
      <c r="E119" s="1">
        <v>0</v>
      </c>
      <c r="F119" s="1">
        <f t="shared" si="6"/>
        <v>0</v>
      </c>
      <c r="G119" s="16">
        <f t="shared" si="1"/>
        <v>1.8571428571428572</v>
      </c>
      <c r="H119" s="16">
        <f t="shared" si="16"/>
        <v>61.5355486130834</v>
      </c>
      <c r="I119" s="16">
        <f t="shared" si="4"/>
        <v>41</v>
      </c>
      <c r="J119" s="1"/>
      <c r="N119" s="1">
        <v>54256</v>
      </c>
      <c r="O119" s="1">
        <v>15214</v>
      </c>
      <c r="P119" s="1">
        <v>0</v>
      </c>
      <c r="Q119" s="1">
        <f t="shared" si="8"/>
        <v>69470</v>
      </c>
      <c r="R119" s="1">
        <f t="shared" si="9"/>
        <v>0</v>
      </c>
      <c r="S119" s="1">
        <f t="shared" ref="S119:S125" si="22">P119-P118</f>
        <v>0</v>
      </c>
      <c r="T119" s="16">
        <f t="shared" si="3"/>
        <v>829.42857142857144</v>
      </c>
      <c r="V119" s="1">
        <v>36.11</v>
      </c>
      <c r="W119" s="16">
        <f t="shared" si="0"/>
        <v>40.837142857142858</v>
      </c>
    </row>
    <row r="120" spans="1:23" ht="13" x14ac:dyDescent="0.15">
      <c r="A120" s="15">
        <v>44153</v>
      </c>
      <c r="B120" s="1">
        <v>311</v>
      </c>
      <c r="D120" s="1">
        <v>2</v>
      </c>
      <c r="E120" s="1">
        <v>3</v>
      </c>
      <c r="F120" s="1">
        <f t="shared" si="6"/>
        <v>5</v>
      </c>
      <c r="G120" s="16">
        <f t="shared" si="1"/>
        <v>2.2857142857142856</v>
      </c>
      <c r="H120" s="16">
        <f t="shared" si="16"/>
        <v>75.736059831487253</v>
      </c>
      <c r="I120" s="16">
        <f t="shared" si="4"/>
        <v>46</v>
      </c>
      <c r="J120" s="1"/>
      <c r="N120" s="1">
        <v>55436</v>
      </c>
      <c r="O120" s="1">
        <v>15514</v>
      </c>
      <c r="P120" s="1">
        <v>1480</v>
      </c>
      <c r="Q120" s="1">
        <f t="shared" si="8"/>
        <v>70950</v>
      </c>
      <c r="R120" s="1">
        <f t="shared" si="9"/>
        <v>1480</v>
      </c>
      <c r="S120" s="1">
        <f t="shared" si="22"/>
        <v>1480</v>
      </c>
      <c r="T120" s="16">
        <f t="shared" si="3"/>
        <v>831.85714285714289</v>
      </c>
      <c r="V120" s="1">
        <v>44.07</v>
      </c>
      <c r="W120" s="16">
        <f t="shared" si="0"/>
        <v>43.11</v>
      </c>
    </row>
    <row r="121" spans="1:23" ht="13" x14ac:dyDescent="0.15">
      <c r="A121" s="15">
        <v>44154</v>
      </c>
      <c r="B121" s="1">
        <v>312</v>
      </c>
      <c r="D121" s="1">
        <v>7</v>
      </c>
      <c r="E121" s="1">
        <v>1</v>
      </c>
      <c r="F121" s="1">
        <f t="shared" si="6"/>
        <v>8</v>
      </c>
      <c r="G121" s="16">
        <f t="shared" si="1"/>
        <v>3.1428571428571428</v>
      </c>
      <c r="H121" s="16">
        <f t="shared" si="16"/>
        <v>104.13708226829499</v>
      </c>
      <c r="I121" s="16">
        <f t="shared" si="4"/>
        <v>54</v>
      </c>
      <c r="J121" s="1"/>
      <c r="N121" s="1">
        <v>56266</v>
      </c>
      <c r="O121" s="1">
        <v>15789</v>
      </c>
      <c r="P121" s="1">
        <v>2585</v>
      </c>
      <c r="Q121" s="1">
        <f t="shared" si="8"/>
        <v>72055</v>
      </c>
      <c r="R121" s="1">
        <f t="shared" si="9"/>
        <v>1105</v>
      </c>
      <c r="S121" s="1">
        <f t="shared" si="22"/>
        <v>1105</v>
      </c>
      <c r="T121" s="16">
        <f t="shared" si="3"/>
        <v>817.85714285714289</v>
      </c>
      <c r="V121" s="1">
        <v>55.09</v>
      </c>
      <c r="W121" s="16">
        <f t="shared" si="0"/>
        <v>46.432857142857138</v>
      </c>
    </row>
    <row r="122" spans="1:23" ht="13" x14ac:dyDescent="0.15">
      <c r="A122" s="15">
        <v>44155</v>
      </c>
      <c r="B122" s="1">
        <v>313</v>
      </c>
      <c r="D122" s="1">
        <v>0</v>
      </c>
      <c r="E122" s="1">
        <v>0</v>
      </c>
      <c r="F122" s="1">
        <f t="shared" si="6"/>
        <v>0</v>
      </c>
      <c r="G122" s="16">
        <f t="shared" si="1"/>
        <v>3.1428571428571428</v>
      </c>
      <c r="H122" s="16">
        <f t="shared" si="16"/>
        <v>104.13708226829499</v>
      </c>
      <c r="I122" s="16">
        <f t="shared" si="4"/>
        <v>54</v>
      </c>
      <c r="J122" s="1"/>
      <c r="N122" s="1">
        <v>56266</v>
      </c>
      <c r="O122" s="1">
        <v>15789</v>
      </c>
      <c r="P122" s="1">
        <v>2585</v>
      </c>
      <c r="Q122" s="1">
        <f t="shared" si="8"/>
        <v>72055</v>
      </c>
      <c r="R122" s="1">
        <f t="shared" si="9"/>
        <v>0</v>
      </c>
      <c r="S122" s="1">
        <f t="shared" si="22"/>
        <v>0</v>
      </c>
      <c r="T122" s="16">
        <f t="shared" si="3"/>
        <v>754.42857142857144</v>
      </c>
      <c r="V122" s="1">
        <v>73.45</v>
      </c>
      <c r="W122" s="16">
        <f t="shared" si="0"/>
        <v>47.481428571428566</v>
      </c>
    </row>
    <row r="123" spans="1:23" ht="13" x14ac:dyDescent="0.15">
      <c r="A123" s="15">
        <v>44156</v>
      </c>
      <c r="B123" s="1">
        <v>314</v>
      </c>
      <c r="D123" s="1">
        <v>5</v>
      </c>
      <c r="E123" s="1">
        <v>0</v>
      </c>
      <c r="F123" s="1">
        <f t="shared" si="6"/>
        <v>5</v>
      </c>
      <c r="G123" s="16">
        <f t="shared" si="1"/>
        <v>3.2857142857142856</v>
      </c>
      <c r="H123" s="16">
        <f t="shared" si="16"/>
        <v>108.87058600776295</v>
      </c>
      <c r="I123" s="16">
        <f t="shared" si="4"/>
        <v>59</v>
      </c>
      <c r="J123" s="1"/>
      <c r="N123" s="1">
        <v>56693</v>
      </c>
      <c r="O123" s="1">
        <v>15982</v>
      </c>
      <c r="P123" s="1">
        <v>3205</v>
      </c>
      <c r="Q123" s="1">
        <f t="shared" si="8"/>
        <v>72675</v>
      </c>
      <c r="R123" s="1">
        <f t="shared" si="9"/>
        <v>620</v>
      </c>
      <c r="S123" s="1">
        <f t="shared" si="22"/>
        <v>620</v>
      </c>
      <c r="T123" s="16">
        <f t="shared" si="3"/>
        <v>667</v>
      </c>
      <c r="V123" s="1">
        <v>0</v>
      </c>
      <c r="W123" s="16">
        <f t="shared" si="0"/>
        <v>47.481428571428566</v>
      </c>
    </row>
    <row r="124" spans="1:23" ht="13" x14ac:dyDescent="0.15">
      <c r="A124" s="15">
        <v>44157</v>
      </c>
      <c r="B124" s="1">
        <v>315</v>
      </c>
      <c r="D124" s="1">
        <v>2</v>
      </c>
      <c r="E124" s="1">
        <v>0</v>
      </c>
      <c r="F124" s="1">
        <f t="shared" si="6"/>
        <v>2</v>
      </c>
      <c r="G124" s="16">
        <f t="shared" si="1"/>
        <v>3.5714285714285716</v>
      </c>
      <c r="H124" s="16">
        <f t="shared" si="16"/>
        <v>118.33759348669886</v>
      </c>
      <c r="I124" s="16">
        <f t="shared" si="4"/>
        <v>61</v>
      </c>
      <c r="J124" s="1"/>
      <c r="N124" s="1">
        <v>57730</v>
      </c>
      <c r="O124" s="1">
        <v>16228</v>
      </c>
      <c r="P124" s="1">
        <v>4488</v>
      </c>
      <c r="Q124" s="1">
        <f t="shared" si="8"/>
        <v>73958</v>
      </c>
      <c r="R124" s="1">
        <f t="shared" si="9"/>
        <v>1283</v>
      </c>
      <c r="S124" s="1">
        <f t="shared" si="22"/>
        <v>1283</v>
      </c>
      <c r="T124" s="16">
        <f t="shared" si="3"/>
        <v>641.14285714285711</v>
      </c>
      <c r="V124" s="1">
        <v>0</v>
      </c>
      <c r="W124" s="16">
        <f t="shared" si="0"/>
        <v>47.481428571428566</v>
      </c>
    </row>
    <row r="125" spans="1:23" ht="13" x14ac:dyDescent="0.15">
      <c r="A125" s="15">
        <v>44158</v>
      </c>
      <c r="B125" s="1">
        <v>316</v>
      </c>
      <c r="D125" s="1">
        <v>4</v>
      </c>
      <c r="E125" s="1">
        <v>0</v>
      </c>
      <c r="F125" s="1">
        <f t="shared" si="6"/>
        <v>4</v>
      </c>
      <c r="G125" s="16">
        <f t="shared" si="1"/>
        <v>3.4285714285714284</v>
      </c>
      <c r="H125" s="16">
        <f t="shared" si="16"/>
        <v>113.6040897472309</v>
      </c>
      <c r="I125" s="16">
        <f t="shared" si="4"/>
        <v>65</v>
      </c>
      <c r="J125" s="1"/>
      <c r="N125" s="1">
        <v>58844</v>
      </c>
      <c r="O125" s="1">
        <v>16566</v>
      </c>
      <c r="P125" s="1">
        <v>5942</v>
      </c>
      <c r="Q125" s="1">
        <f t="shared" si="8"/>
        <v>75410</v>
      </c>
      <c r="R125" s="1">
        <f t="shared" si="9"/>
        <v>1452</v>
      </c>
      <c r="S125" s="1">
        <f t="shared" si="22"/>
        <v>1454</v>
      </c>
      <c r="T125" s="16">
        <f t="shared" si="3"/>
        <v>848.85714285714289</v>
      </c>
      <c r="V125" s="1">
        <v>130.38</v>
      </c>
      <c r="W125" s="16">
        <f t="shared" si="0"/>
        <v>48.442857142857143</v>
      </c>
    </row>
    <row r="126" spans="1:23" ht="13" x14ac:dyDescent="0.15">
      <c r="A126" s="15">
        <v>44159</v>
      </c>
      <c r="B126" s="1">
        <v>317</v>
      </c>
      <c r="C126" s="1" t="s">
        <v>103</v>
      </c>
      <c r="D126" s="1">
        <v>0</v>
      </c>
      <c r="E126" s="1">
        <v>0</v>
      </c>
      <c r="F126" s="1">
        <f t="shared" si="6"/>
        <v>0</v>
      </c>
      <c r="G126" s="16">
        <f t="shared" si="1"/>
        <v>3.4285714285714284</v>
      </c>
      <c r="H126" s="16">
        <f t="shared" si="16"/>
        <v>113.6040897472309</v>
      </c>
      <c r="I126" s="16">
        <f t="shared" si="4"/>
        <v>65</v>
      </c>
      <c r="J126" s="1"/>
      <c r="N126" s="1">
        <v>58844</v>
      </c>
      <c r="O126" s="1">
        <v>16566</v>
      </c>
      <c r="P126" s="1">
        <v>0</v>
      </c>
      <c r="Q126" s="1">
        <f t="shared" si="8"/>
        <v>75410</v>
      </c>
      <c r="R126" s="1">
        <f t="shared" si="9"/>
        <v>0</v>
      </c>
      <c r="S126" s="1">
        <v>0</v>
      </c>
      <c r="T126" s="16">
        <f t="shared" si="3"/>
        <v>848.85714285714289</v>
      </c>
      <c r="V126" s="1">
        <v>10.41</v>
      </c>
      <c r="W126" s="16">
        <f t="shared" si="0"/>
        <v>44.771428571428579</v>
      </c>
    </row>
    <row r="127" spans="1:23" ht="13" x14ac:dyDescent="0.15">
      <c r="A127" s="15">
        <v>44160</v>
      </c>
      <c r="B127" s="1">
        <v>318</v>
      </c>
      <c r="D127" s="1">
        <v>2</v>
      </c>
      <c r="E127" s="1">
        <v>0</v>
      </c>
      <c r="F127" s="1">
        <f t="shared" si="6"/>
        <v>2</v>
      </c>
      <c r="G127" s="16">
        <f t="shared" si="1"/>
        <v>3</v>
      </c>
      <c r="H127" s="16">
        <f t="shared" si="16"/>
        <v>99.40357852882704</v>
      </c>
      <c r="I127" s="16">
        <f t="shared" si="4"/>
        <v>67</v>
      </c>
      <c r="J127" s="1"/>
      <c r="N127" s="1">
        <v>59318</v>
      </c>
      <c r="O127" s="1">
        <v>16797</v>
      </c>
      <c r="P127" s="1">
        <v>705</v>
      </c>
      <c r="Q127" s="1">
        <f t="shared" si="8"/>
        <v>76115</v>
      </c>
      <c r="R127" s="1">
        <f t="shared" si="9"/>
        <v>705</v>
      </c>
      <c r="S127" s="1">
        <f t="shared" ref="S127:S135" si="23">P127-P126</f>
        <v>705</v>
      </c>
      <c r="T127" s="16">
        <f t="shared" si="3"/>
        <v>738.14285714285711</v>
      </c>
      <c r="V127" s="20">
        <v>40.4</v>
      </c>
      <c r="W127" s="16">
        <f t="shared" si="0"/>
        <v>44.247142857142862</v>
      </c>
    </row>
    <row r="128" spans="1:23" ht="13" x14ac:dyDescent="0.15">
      <c r="A128" s="15">
        <v>44161</v>
      </c>
      <c r="B128" s="1">
        <v>319</v>
      </c>
      <c r="D128" s="1">
        <v>0</v>
      </c>
      <c r="E128" s="1">
        <v>0</v>
      </c>
      <c r="F128" s="1">
        <f t="shared" si="6"/>
        <v>0</v>
      </c>
      <c r="G128" s="16">
        <f t="shared" si="1"/>
        <v>1.8571428571428572</v>
      </c>
      <c r="H128" s="16">
        <f t="shared" si="16"/>
        <v>61.5355486130834</v>
      </c>
      <c r="I128" s="16">
        <f t="shared" si="4"/>
        <v>67</v>
      </c>
      <c r="J128" s="1"/>
      <c r="N128" s="1">
        <v>59318</v>
      </c>
      <c r="O128" s="1">
        <v>16797</v>
      </c>
      <c r="P128" s="1">
        <v>705</v>
      </c>
      <c r="Q128" s="1">
        <f t="shared" si="8"/>
        <v>76115</v>
      </c>
      <c r="R128" s="1">
        <f t="shared" si="9"/>
        <v>0</v>
      </c>
      <c r="S128" s="1">
        <f t="shared" si="23"/>
        <v>0</v>
      </c>
      <c r="T128" s="16">
        <f t="shared" si="3"/>
        <v>580.28571428571433</v>
      </c>
      <c r="V128" s="20">
        <v>0</v>
      </c>
      <c r="W128" s="16">
        <f t="shared" si="0"/>
        <v>36.377142857142857</v>
      </c>
    </row>
    <row r="129" spans="1:23" ht="13" x14ac:dyDescent="0.15">
      <c r="A129" s="15">
        <v>44162</v>
      </c>
      <c r="B129" s="1">
        <v>320</v>
      </c>
      <c r="D129" s="1">
        <v>0</v>
      </c>
      <c r="E129" s="1">
        <v>1</v>
      </c>
      <c r="F129" s="1">
        <f t="shared" si="6"/>
        <v>1</v>
      </c>
      <c r="G129" s="16">
        <f t="shared" si="1"/>
        <v>2</v>
      </c>
      <c r="H129" s="16">
        <f t="shared" si="16"/>
        <v>66.269052352551356</v>
      </c>
      <c r="I129" s="16">
        <f t="shared" si="4"/>
        <v>68</v>
      </c>
      <c r="J129" s="1"/>
      <c r="N129" s="1">
        <v>59649</v>
      </c>
      <c r="O129" s="1">
        <v>17135</v>
      </c>
      <c r="P129" s="1">
        <v>1374</v>
      </c>
      <c r="Q129" s="1">
        <f t="shared" si="8"/>
        <v>76784</v>
      </c>
      <c r="R129" s="1">
        <f t="shared" si="9"/>
        <v>669</v>
      </c>
      <c r="S129" s="1">
        <f t="shared" si="23"/>
        <v>669</v>
      </c>
      <c r="T129" s="16">
        <f t="shared" si="3"/>
        <v>675.85714285714289</v>
      </c>
      <c r="V129" s="20">
        <v>77.13</v>
      </c>
      <c r="W129" s="16">
        <f t="shared" si="0"/>
        <v>36.902857142857144</v>
      </c>
    </row>
    <row r="130" spans="1:23" ht="13" x14ac:dyDescent="0.15">
      <c r="A130" s="15">
        <v>44163</v>
      </c>
      <c r="B130" s="1">
        <v>321</v>
      </c>
      <c r="D130" s="1">
        <v>0</v>
      </c>
      <c r="E130" s="1">
        <v>0</v>
      </c>
      <c r="F130" s="1">
        <f t="shared" si="6"/>
        <v>0</v>
      </c>
      <c r="G130" s="16">
        <f t="shared" si="1"/>
        <v>1.2857142857142858</v>
      </c>
      <c r="H130" s="16">
        <f t="shared" si="16"/>
        <v>42.60153365521159</v>
      </c>
      <c r="I130" s="16">
        <f t="shared" si="4"/>
        <v>68</v>
      </c>
      <c r="J130" s="1"/>
      <c r="N130" s="1">
        <v>59649</v>
      </c>
      <c r="O130" s="1">
        <v>17135</v>
      </c>
      <c r="P130" s="1">
        <v>1374</v>
      </c>
      <c r="Q130" s="1">
        <f t="shared" si="8"/>
        <v>76784</v>
      </c>
      <c r="R130" s="1">
        <f t="shared" si="9"/>
        <v>0</v>
      </c>
      <c r="S130" s="1">
        <f t="shared" si="23"/>
        <v>0</v>
      </c>
      <c r="T130" s="16">
        <f t="shared" si="3"/>
        <v>587.28571428571433</v>
      </c>
      <c r="V130" s="20">
        <v>0</v>
      </c>
      <c r="W130" s="16">
        <f t="shared" si="0"/>
        <v>36.902857142857144</v>
      </c>
    </row>
    <row r="131" spans="1:23" ht="13" x14ac:dyDescent="0.15">
      <c r="A131" s="15">
        <v>44164</v>
      </c>
      <c r="B131" s="1">
        <v>322</v>
      </c>
      <c r="D131" s="1">
        <v>0</v>
      </c>
      <c r="E131" s="1">
        <v>0</v>
      </c>
      <c r="F131" s="1">
        <f t="shared" si="6"/>
        <v>0</v>
      </c>
      <c r="G131" s="16">
        <f t="shared" si="1"/>
        <v>1</v>
      </c>
      <c r="H131" s="16">
        <f t="shared" si="16"/>
        <v>33.134526176275678</v>
      </c>
      <c r="I131" s="16">
        <f t="shared" si="4"/>
        <v>68</v>
      </c>
      <c r="J131" s="1"/>
      <c r="N131" s="1">
        <v>59649</v>
      </c>
      <c r="O131" s="1">
        <v>17135</v>
      </c>
      <c r="P131" s="1">
        <v>1374</v>
      </c>
      <c r="Q131" s="1">
        <f t="shared" si="8"/>
        <v>76784</v>
      </c>
      <c r="R131" s="1">
        <f t="shared" si="9"/>
        <v>0</v>
      </c>
      <c r="S131" s="1">
        <f t="shared" si="23"/>
        <v>0</v>
      </c>
      <c r="T131" s="16">
        <f t="shared" si="3"/>
        <v>404</v>
      </c>
      <c r="V131" s="20">
        <v>0</v>
      </c>
      <c r="W131" s="16">
        <f t="shared" si="0"/>
        <v>36.902857142857144</v>
      </c>
    </row>
    <row r="132" spans="1:23" ht="13" x14ac:dyDescent="0.15">
      <c r="A132" s="15">
        <v>44165</v>
      </c>
      <c r="B132" s="1">
        <v>323</v>
      </c>
      <c r="D132" s="1">
        <v>0</v>
      </c>
      <c r="E132" s="1">
        <v>0</v>
      </c>
      <c r="F132" s="1">
        <f t="shared" si="6"/>
        <v>0</v>
      </c>
      <c r="G132" s="16">
        <f t="shared" si="1"/>
        <v>0.42857142857142855</v>
      </c>
      <c r="H132" s="16">
        <f t="shared" si="16"/>
        <v>14.200511218403863</v>
      </c>
      <c r="I132" s="16">
        <f t="shared" si="4"/>
        <v>68</v>
      </c>
      <c r="J132" s="1"/>
      <c r="N132" s="1">
        <v>59649</v>
      </c>
      <c r="O132" s="1">
        <v>17135</v>
      </c>
      <c r="P132" s="1">
        <v>1374</v>
      </c>
      <c r="Q132" s="1">
        <f t="shared" si="8"/>
        <v>76784</v>
      </c>
      <c r="R132" s="1">
        <f t="shared" si="9"/>
        <v>0</v>
      </c>
      <c r="S132" s="1">
        <f t="shared" si="23"/>
        <v>0</v>
      </c>
      <c r="T132" s="16">
        <f t="shared" si="3"/>
        <v>196.28571428571428</v>
      </c>
      <c r="V132" s="20">
        <v>91.82</v>
      </c>
      <c r="W132" s="16">
        <f t="shared" si="0"/>
        <v>31.394285714285711</v>
      </c>
    </row>
    <row r="133" spans="1:23" ht="13" x14ac:dyDescent="0.15">
      <c r="A133" s="15">
        <v>44166</v>
      </c>
      <c r="B133" s="1">
        <v>324</v>
      </c>
      <c r="D133" s="1">
        <v>0</v>
      </c>
      <c r="E133" s="1">
        <v>0</v>
      </c>
      <c r="F133" s="1">
        <f t="shared" si="6"/>
        <v>0</v>
      </c>
      <c r="G133" s="16">
        <f t="shared" si="1"/>
        <v>0.42857142857142855</v>
      </c>
      <c r="H133" s="16">
        <f t="shared" si="16"/>
        <v>14.200511218403863</v>
      </c>
      <c r="I133" s="16">
        <f t="shared" si="4"/>
        <v>68</v>
      </c>
      <c r="J133" s="1"/>
      <c r="N133" s="1">
        <v>59649</v>
      </c>
      <c r="O133" s="1">
        <v>17135</v>
      </c>
      <c r="P133" s="1">
        <v>1374</v>
      </c>
      <c r="Q133" s="1">
        <f t="shared" si="8"/>
        <v>76784</v>
      </c>
      <c r="R133" s="1">
        <f t="shared" si="9"/>
        <v>0</v>
      </c>
      <c r="S133" s="1">
        <f t="shared" si="23"/>
        <v>0</v>
      </c>
      <c r="T133" s="16">
        <f t="shared" si="3"/>
        <v>196.28571428571428</v>
      </c>
      <c r="V133" s="20">
        <v>22.04</v>
      </c>
      <c r="W133" s="16">
        <f t="shared" si="0"/>
        <v>33.055714285714281</v>
      </c>
    </row>
    <row r="134" spans="1:23" ht="13" x14ac:dyDescent="0.15">
      <c r="A134" s="15">
        <v>44167</v>
      </c>
      <c r="B134" s="1">
        <v>325</v>
      </c>
      <c r="D134" s="1">
        <v>0</v>
      </c>
      <c r="E134" s="1">
        <v>0</v>
      </c>
      <c r="F134" s="1">
        <f t="shared" si="6"/>
        <v>0</v>
      </c>
      <c r="G134" s="16">
        <f t="shared" si="1"/>
        <v>0.14285714285714285</v>
      </c>
      <c r="H134" s="16">
        <f t="shared" si="16"/>
        <v>4.7335037394679533</v>
      </c>
      <c r="I134" s="16">
        <f t="shared" si="4"/>
        <v>68</v>
      </c>
      <c r="J134" s="1"/>
      <c r="N134" s="1">
        <v>59649</v>
      </c>
      <c r="O134" s="1">
        <v>17135</v>
      </c>
      <c r="P134" s="1">
        <v>1374</v>
      </c>
      <c r="Q134" s="1">
        <f t="shared" si="8"/>
        <v>76784</v>
      </c>
      <c r="R134" s="1">
        <f t="shared" si="9"/>
        <v>0</v>
      </c>
      <c r="S134" s="1">
        <f t="shared" si="23"/>
        <v>0</v>
      </c>
      <c r="T134" s="16">
        <f t="shared" si="3"/>
        <v>95.571428571428569</v>
      </c>
      <c r="V134" s="20">
        <v>28.16</v>
      </c>
      <c r="W134" s="16">
        <f t="shared" si="0"/>
        <v>31.307142857142853</v>
      </c>
    </row>
    <row r="135" spans="1:23" ht="13" x14ac:dyDescent="0.15">
      <c r="A135" s="15">
        <v>44168</v>
      </c>
      <c r="B135" s="1">
        <v>326</v>
      </c>
      <c r="D135" s="1">
        <v>0</v>
      </c>
      <c r="E135" s="1">
        <v>0</v>
      </c>
      <c r="F135" s="1">
        <f t="shared" si="6"/>
        <v>0</v>
      </c>
      <c r="G135" s="16">
        <f t="shared" si="1"/>
        <v>0.14285714285714285</v>
      </c>
      <c r="H135" s="16">
        <f t="shared" si="16"/>
        <v>4.7335037394679533</v>
      </c>
      <c r="I135" s="16">
        <f t="shared" si="4"/>
        <v>68</v>
      </c>
      <c r="J135" s="1"/>
      <c r="N135" s="1">
        <v>59649</v>
      </c>
      <c r="O135" s="1">
        <v>17135</v>
      </c>
      <c r="P135" s="1">
        <v>1374</v>
      </c>
      <c r="Q135" s="1">
        <f t="shared" si="8"/>
        <v>76784</v>
      </c>
      <c r="R135" s="1">
        <f t="shared" si="9"/>
        <v>0</v>
      </c>
      <c r="S135" s="1">
        <f t="shared" si="23"/>
        <v>0</v>
      </c>
      <c r="T135" s="16">
        <f t="shared" si="3"/>
        <v>95.571428571428569</v>
      </c>
      <c r="V135" s="1">
        <v>106.51</v>
      </c>
      <c r="W135" s="16">
        <f t="shared" si="0"/>
        <v>46.522857142857141</v>
      </c>
    </row>
    <row r="136" spans="1:23" ht="13" x14ac:dyDescent="0.15">
      <c r="A136" s="15">
        <v>44169</v>
      </c>
      <c r="B136" s="1">
        <v>327</v>
      </c>
      <c r="D136" s="1">
        <v>0</v>
      </c>
      <c r="E136" s="1">
        <v>1</v>
      </c>
      <c r="F136" s="1">
        <f t="shared" si="6"/>
        <v>1</v>
      </c>
      <c r="G136" s="16">
        <f t="shared" si="1"/>
        <v>0.14285714285714285</v>
      </c>
      <c r="H136" s="16">
        <f t="shared" si="16"/>
        <v>4.7335037394679533</v>
      </c>
      <c r="I136" s="16">
        <f t="shared" si="4"/>
        <v>69</v>
      </c>
      <c r="J136" s="1"/>
      <c r="N136" s="1">
        <v>60004</v>
      </c>
      <c r="O136" s="1">
        <v>17611</v>
      </c>
      <c r="P136" s="1">
        <v>831</v>
      </c>
      <c r="Q136" s="1">
        <f t="shared" si="8"/>
        <v>77615</v>
      </c>
      <c r="R136" s="1">
        <f t="shared" si="9"/>
        <v>831</v>
      </c>
      <c r="S136" s="1">
        <v>831</v>
      </c>
      <c r="T136" s="16">
        <f t="shared" si="3"/>
        <v>118.71428571428571</v>
      </c>
      <c r="V136" s="1">
        <v>20.81</v>
      </c>
      <c r="W136" s="16">
        <f t="shared" si="0"/>
        <v>38.477142857142852</v>
      </c>
    </row>
    <row r="137" spans="1:23" ht="13" x14ac:dyDescent="0.15">
      <c r="A137" s="15">
        <v>44170</v>
      </c>
      <c r="B137" s="1">
        <v>328</v>
      </c>
      <c r="D137" s="1">
        <v>0</v>
      </c>
      <c r="E137" s="1">
        <v>0</v>
      </c>
      <c r="F137" s="1">
        <f t="shared" si="6"/>
        <v>0</v>
      </c>
      <c r="G137" s="16">
        <f t="shared" si="1"/>
        <v>0.14285714285714285</v>
      </c>
      <c r="H137" s="16">
        <f t="shared" si="16"/>
        <v>4.7335037394679533</v>
      </c>
      <c r="I137" s="16">
        <f t="shared" si="4"/>
        <v>69</v>
      </c>
      <c r="J137" s="1"/>
      <c r="N137" s="1">
        <v>60004</v>
      </c>
      <c r="O137" s="1">
        <v>17611</v>
      </c>
      <c r="P137" s="1">
        <v>831</v>
      </c>
      <c r="Q137" s="1">
        <f t="shared" si="8"/>
        <v>77615</v>
      </c>
      <c r="R137" s="1">
        <f t="shared" si="9"/>
        <v>0</v>
      </c>
      <c r="S137" s="1">
        <f t="shared" ref="S137:S139" si="24">P137-P136</f>
        <v>0</v>
      </c>
      <c r="T137" s="16">
        <f t="shared" si="3"/>
        <v>118.71428571428571</v>
      </c>
      <c r="V137" s="20">
        <v>0</v>
      </c>
      <c r="W137" s="16">
        <f t="shared" si="0"/>
        <v>38.477142857142852</v>
      </c>
    </row>
    <row r="138" spans="1:23" ht="13" x14ac:dyDescent="0.15">
      <c r="A138" s="15">
        <v>44171</v>
      </c>
      <c r="B138" s="1">
        <v>329</v>
      </c>
      <c r="D138" s="1">
        <v>0</v>
      </c>
      <c r="E138" s="1">
        <v>0</v>
      </c>
      <c r="F138" s="1">
        <f t="shared" si="6"/>
        <v>0</v>
      </c>
      <c r="G138" s="16">
        <f t="shared" si="1"/>
        <v>0.14285714285714285</v>
      </c>
      <c r="H138" s="16">
        <f t="shared" si="16"/>
        <v>4.7335037394679533</v>
      </c>
      <c r="I138" s="16">
        <f t="shared" si="4"/>
        <v>69</v>
      </c>
      <c r="J138" s="1"/>
      <c r="N138" s="1">
        <v>60004</v>
      </c>
      <c r="O138" s="1">
        <v>17611</v>
      </c>
      <c r="P138" s="1">
        <v>831</v>
      </c>
      <c r="Q138" s="1">
        <f t="shared" si="8"/>
        <v>77615</v>
      </c>
      <c r="R138" s="1">
        <f t="shared" si="9"/>
        <v>0</v>
      </c>
      <c r="S138" s="1">
        <f t="shared" si="24"/>
        <v>0</v>
      </c>
      <c r="T138" s="16">
        <f t="shared" si="3"/>
        <v>118.71428571428571</v>
      </c>
      <c r="V138" s="20">
        <v>0</v>
      </c>
      <c r="W138" s="16">
        <f t="shared" si="0"/>
        <v>38.477142857142852</v>
      </c>
    </row>
    <row r="139" spans="1:23" ht="13" x14ac:dyDescent="0.15">
      <c r="A139" s="15">
        <v>44172</v>
      </c>
      <c r="B139" s="1">
        <v>330</v>
      </c>
      <c r="D139" s="1">
        <v>0</v>
      </c>
      <c r="E139" s="1">
        <v>0</v>
      </c>
      <c r="F139" s="1">
        <f t="shared" si="6"/>
        <v>0</v>
      </c>
      <c r="G139" s="16">
        <f t="shared" si="1"/>
        <v>0.14285714285714285</v>
      </c>
      <c r="H139" s="16">
        <f t="shared" si="16"/>
        <v>4.7335037394679533</v>
      </c>
      <c r="I139" s="16">
        <f t="shared" si="4"/>
        <v>69</v>
      </c>
      <c r="J139" s="1"/>
      <c r="N139" s="1">
        <v>60004</v>
      </c>
      <c r="O139" s="1">
        <v>17611</v>
      </c>
      <c r="P139" s="1">
        <v>831</v>
      </c>
      <c r="Q139" s="1">
        <f t="shared" si="8"/>
        <v>77615</v>
      </c>
      <c r="R139" s="1">
        <f t="shared" si="9"/>
        <v>0</v>
      </c>
      <c r="S139" s="1">
        <f t="shared" si="24"/>
        <v>0</v>
      </c>
      <c r="T139" s="16">
        <f t="shared" si="3"/>
        <v>118.71428571428571</v>
      </c>
      <c r="V139" s="20">
        <v>190.98</v>
      </c>
      <c r="W139" s="16">
        <f t="shared" si="0"/>
        <v>52.642857142857146</v>
      </c>
    </row>
    <row r="140" spans="1:23" ht="13" x14ac:dyDescent="0.15">
      <c r="A140" s="15">
        <v>44173</v>
      </c>
      <c r="B140" s="1">
        <v>331</v>
      </c>
      <c r="D140" s="1">
        <v>0</v>
      </c>
      <c r="E140" s="1">
        <v>0</v>
      </c>
      <c r="F140" s="1">
        <f t="shared" si="6"/>
        <v>0</v>
      </c>
      <c r="G140" s="16">
        <f t="shared" si="1"/>
        <v>0.14285714285714285</v>
      </c>
      <c r="H140" s="16">
        <f t="shared" si="16"/>
        <v>4.7335037394679533</v>
      </c>
      <c r="I140" s="16">
        <f t="shared" si="4"/>
        <v>69</v>
      </c>
      <c r="J140" s="1"/>
      <c r="N140" s="1">
        <v>60004</v>
      </c>
      <c r="O140" s="1">
        <v>17611</v>
      </c>
      <c r="P140" s="1">
        <v>0</v>
      </c>
      <c r="Q140" s="1">
        <f t="shared" si="8"/>
        <v>77615</v>
      </c>
      <c r="R140" s="1">
        <f t="shared" si="9"/>
        <v>0</v>
      </c>
      <c r="S140" s="1">
        <v>0</v>
      </c>
      <c r="T140" s="16">
        <f t="shared" si="3"/>
        <v>118.71428571428571</v>
      </c>
      <c r="V140" s="20">
        <v>70.39</v>
      </c>
      <c r="W140" s="16">
        <f t="shared" si="0"/>
        <v>59.550000000000004</v>
      </c>
    </row>
    <row r="141" spans="1:23" ht="13" x14ac:dyDescent="0.15">
      <c r="A141" s="15">
        <v>44174</v>
      </c>
      <c r="B141" s="1">
        <v>332</v>
      </c>
      <c r="D141" s="1">
        <v>0</v>
      </c>
      <c r="E141" s="1">
        <v>0</v>
      </c>
      <c r="F141" s="1">
        <f t="shared" si="6"/>
        <v>0</v>
      </c>
      <c r="G141" s="16">
        <f t="shared" si="1"/>
        <v>0.14285714285714285</v>
      </c>
      <c r="H141" s="16">
        <f t="shared" si="16"/>
        <v>4.7335037394679533</v>
      </c>
      <c r="I141" s="16">
        <f t="shared" si="4"/>
        <v>69</v>
      </c>
      <c r="J141" s="1"/>
      <c r="N141" s="1">
        <v>60004</v>
      </c>
      <c r="O141" s="1">
        <v>17611</v>
      </c>
      <c r="P141" s="1">
        <v>0</v>
      </c>
      <c r="Q141" s="1">
        <f t="shared" si="8"/>
        <v>77615</v>
      </c>
      <c r="R141" s="1">
        <f t="shared" si="9"/>
        <v>0</v>
      </c>
      <c r="S141" s="1">
        <f t="shared" ref="S141:S145" si="25">P141-P140</f>
        <v>0</v>
      </c>
      <c r="T141" s="16">
        <f t="shared" si="3"/>
        <v>118.71428571428571</v>
      </c>
      <c r="V141" s="20">
        <v>61.21</v>
      </c>
      <c r="W141" s="16">
        <f t="shared" si="0"/>
        <v>64.271428571428572</v>
      </c>
    </row>
    <row r="142" spans="1:23" ht="13" x14ac:dyDescent="0.15">
      <c r="A142" s="15">
        <v>44175</v>
      </c>
      <c r="B142" s="1">
        <v>333</v>
      </c>
      <c r="D142" s="1">
        <v>0</v>
      </c>
      <c r="E142" s="1">
        <v>0</v>
      </c>
      <c r="F142" s="1">
        <f t="shared" si="6"/>
        <v>0</v>
      </c>
      <c r="G142" s="16">
        <f t="shared" si="1"/>
        <v>0.14285714285714285</v>
      </c>
      <c r="H142" s="16">
        <f t="shared" si="16"/>
        <v>4.7335037394679533</v>
      </c>
      <c r="I142" s="16">
        <f t="shared" si="4"/>
        <v>69</v>
      </c>
      <c r="J142" s="1"/>
      <c r="N142" s="1">
        <v>60004</v>
      </c>
      <c r="O142" s="1">
        <v>17611</v>
      </c>
      <c r="P142" s="1">
        <v>0</v>
      </c>
      <c r="Q142" s="1">
        <f t="shared" si="8"/>
        <v>77615</v>
      </c>
      <c r="R142" s="1">
        <f t="shared" si="9"/>
        <v>0</v>
      </c>
      <c r="S142" s="1">
        <f t="shared" si="25"/>
        <v>0</v>
      </c>
      <c r="T142" s="16">
        <f t="shared" si="3"/>
        <v>118.71428571428571</v>
      </c>
      <c r="V142" s="20">
        <v>52.64</v>
      </c>
      <c r="W142" s="16">
        <f t="shared" si="0"/>
        <v>56.575714285714284</v>
      </c>
    </row>
    <row r="143" spans="1:23" ht="13" x14ac:dyDescent="0.15">
      <c r="A143" s="15">
        <v>44176</v>
      </c>
      <c r="B143" s="1">
        <v>334</v>
      </c>
      <c r="D143" s="1">
        <v>2</v>
      </c>
      <c r="E143" s="1">
        <v>0</v>
      </c>
      <c r="F143" s="1">
        <f t="shared" si="6"/>
        <v>2</v>
      </c>
      <c r="G143" s="16">
        <f t="shared" si="1"/>
        <v>0.2857142857142857</v>
      </c>
      <c r="H143" s="16">
        <f t="shared" si="16"/>
        <v>9.4670074789359067</v>
      </c>
      <c r="I143" s="16">
        <f t="shared" si="4"/>
        <v>71</v>
      </c>
      <c r="J143" s="1"/>
      <c r="N143" s="1">
        <v>60348</v>
      </c>
      <c r="O143" s="1">
        <v>18031</v>
      </c>
      <c r="P143" s="1">
        <v>764</v>
      </c>
      <c r="Q143" s="1">
        <f t="shared" si="8"/>
        <v>78379</v>
      </c>
      <c r="R143" s="1">
        <f t="shared" si="9"/>
        <v>764</v>
      </c>
      <c r="S143" s="1">
        <f t="shared" si="25"/>
        <v>764</v>
      </c>
      <c r="T143" s="16">
        <f t="shared" si="3"/>
        <v>109.14285714285714</v>
      </c>
      <c r="V143" s="20">
        <v>69.17</v>
      </c>
      <c r="W143" s="16">
        <f t="shared" si="0"/>
        <v>63.484285714285711</v>
      </c>
    </row>
    <row r="144" spans="1:23" ht="13" x14ac:dyDescent="0.15">
      <c r="A144" s="15">
        <v>44177</v>
      </c>
      <c r="B144" s="1">
        <v>335</v>
      </c>
      <c r="D144" s="1">
        <v>0</v>
      </c>
      <c r="E144" s="1">
        <v>0</v>
      </c>
      <c r="F144" s="1">
        <f t="shared" si="6"/>
        <v>0</v>
      </c>
      <c r="G144" s="16">
        <f t="shared" si="1"/>
        <v>0.2857142857142857</v>
      </c>
      <c r="H144" s="16">
        <f t="shared" si="16"/>
        <v>9.4670074789359067</v>
      </c>
      <c r="I144" s="16">
        <f t="shared" si="4"/>
        <v>71</v>
      </c>
      <c r="J144" s="1"/>
      <c r="N144" s="1">
        <v>60348</v>
      </c>
      <c r="O144" s="1">
        <v>18031</v>
      </c>
      <c r="P144" s="1">
        <v>764</v>
      </c>
      <c r="Q144" s="1">
        <f t="shared" si="8"/>
        <v>78379</v>
      </c>
      <c r="R144" s="1">
        <f t="shared" si="9"/>
        <v>0</v>
      </c>
      <c r="S144" s="1">
        <f t="shared" si="25"/>
        <v>0</v>
      </c>
      <c r="T144" s="16">
        <f t="shared" si="3"/>
        <v>109.14285714285714</v>
      </c>
      <c r="V144" s="20">
        <v>0</v>
      </c>
      <c r="W144" s="16">
        <f t="shared" si="0"/>
        <v>63.484285714285711</v>
      </c>
    </row>
    <row r="145" spans="1:23" ht="13" x14ac:dyDescent="0.15">
      <c r="A145" s="15">
        <v>44178</v>
      </c>
      <c r="B145" s="1">
        <v>336</v>
      </c>
      <c r="D145" s="1">
        <v>0</v>
      </c>
      <c r="E145" s="1">
        <v>0</v>
      </c>
      <c r="F145" s="1">
        <f t="shared" si="6"/>
        <v>0</v>
      </c>
      <c r="G145" s="16">
        <f t="shared" si="1"/>
        <v>0.2857142857142857</v>
      </c>
      <c r="H145" s="16">
        <f t="shared" si="16"/>
        <v>9.4670074789359067</v>
      </c>
      <c r="I145" s="16">
        <f t="shared" si="4"/>
        <v>71</v>
      </c>
      <c r="J145" s="1"/>
      <c r="N145" s="1">
        <v>60348</v>
      </c>
      <c r="O145" s="1">
        <v>18031</v>
      </c>
      <c r="P145" s="1">
        <v>764</v>
      </c>
      <c r="Q145" s="1">
        <f t="shared" si="8"/>
        <v>78379</v>
      </c>
      <c r="R145" s="1">
        <f t="shared" si="9"/>
        <v>0</v>
      </c>
      <c r="S145" s="1">
        <f t="shared" si="25"/>
        <v>0</v>
      </c>
      <c r="T145" s="16">
        <f t="shared" si="3"/>
        <v>109.14285714285714</v>
      </c>
      <c r="V145" s="20">
        <v>0</v>
      </c>
      <c r="W145" s="16">
        <f t="shared" si="0"/>
        <v>63.484285714285711</v>
      </c>
    </row>
    <row r="146" spans="1:23" ht="13" x14ac:dyDescent="0.15">
      <c r="A146" s="15">
        <v>44179</v>
      </c>
      <c r="B146" s="1">
        <v>337</v>
      </c>
      <c r="D146" s="1">
        <v>0</v>
      </c>
      <c r="E146" s="1">
        <v>0</v>
      </c>
      <c r="F146" s="1">
        <f t="shared" si="6"/>
        <v>0</v>
      </c>
      <c r="G146" s="16">
        <f t="shared" si="1"/>
        <v>0.2857142857142857</v>
      </c>
      <c r="H146" s="16">
        <f t="shared" si="16"/>
        <v>9.4670074789359067</v>
      </c>
      <c r="I146" s="16">
        <f t="shared" si="4"/>
        <v>71</v>
      </c>
      <c r="J146" s="1"/>
      <c r="N146" s="1">
        <v>60348</v>
      </c>
      <c r="O146" s="1">
        <v>18031</v>
      </c>
      <c r="P146" s="1">
        <v>0</v>
      </c>
      <c r="Q146" s="1">
        <f t="shared" si="8"/>
        <v>78379</v>
      </c>
      <c r="R146" s="1">
        <f t="shared" si="9"/>
        <v>0</v>
      </c>
      <c r="S146" s="1">
        <v>0</v>
      </c>
      <c r="T146" s="16">
        <f t="shared" si="3"/>
        <v>109.14285714285714</v>
      </c>
      <c r="V146" s="20">
        <v>166.5</v>
      </c>
      <c r="W146" s="16">
        <f t="shared" si="0"/>
        <v>59.987142857142864</v>
      </c>
    </row>
    <row r="147" spans="1:23" ht="13" x14ac:dyDescent="0.15">
      <c r="A147" s="15">
        <v>44180</v>
      </c>
      <c r="B147" s="1">
        <v>338</v>
      </c>
      <c r="D147" s="1">
        <v>0</v>
      </c>
      <c r="E147" s="1">
        <v>0</v>
      </c>
      <c r="F147" s="1">
        <f t="shared" si="6"/>
        <v>0</v>
      </c>
      <c r="G147" s="16">
        <f t="shared" si="1"/>
        <v>0.2857142857142857</v>
      </c>
      <c r="H147" s="16">
        <f t="shared" si="16"/>
        <v>9.4670074789359067</v>
      </c>
      <c r="I147" s="16">
        <f t="shared" si="4"/>
        <v>71</v>
      </c>
      <c r="J147" s="1"/>
      <c r="N147" s="1">
        <v>60348</v>
      </c>
      <c r="O147" s="1">
        <v>18031</v>
      </c>
      <c r="P147" s="1">
        <v>0</v>
      </c>
      <c r="Q147" s="1">
        <f t="shared" si="8"/>
        <v>78379</v>
      </c>
      <c r="R147" s="1">
        <f t="shared" si="9"/>
        <v>0</v>
      </c>
      <c r="S147" s="1">
        <f t="shared" ref="S147:S152" si="26">P147-P146</f>
        <v>0</v>
      </c>
      <c r="T147" s="16">
        <f t="shared" si="3"/>
        <v>109.14285714285714</v>
      </c>
      <c r="V147" s="20">
        <v>22.65</v>
      </c>
      <c r="W147" s="16">
        <f t="shared" si="0"/>
        <v>53.167142857142849</v>
      </c>
    </row>
    <row r="148" spans="1:23" ht="13" x14ac:dyDescent="0.15">
      <c r="A148" s="15">
        <v>44181</v>
      </c>
      <c r="B148" s="1">
        <v>339</v>
      </c>
      <c r="D148" s="1">
        <v>0</v>
      </c>
      <c r="E148" s="1">
        <v>0</v>
      </c>
      <c r="F148" s="1">
        <f t="shared" si="6"/>
        <v>0</v>
      </c>
      <c r="G148" s="16">
        <f t="shared" si="1"/>
        <v>0.2857142857142857</v>
      </c>
      <c r="H148" s="16">
        <f t="shared" ref="H148:H211" si="27">G148*100000/3018</f>
        <v>9.4670074789359067</v>
      </c>
      <c r="I148" s="16">
        <f t="shared" si="4"/>
        <v>71</v>
      </c>
      <c r="J148" s="1"/>
      <c r="N148" s="1">
        <v>60348</v>
      </c>
      <c r="O148" s="1">
        <v>18031</v>
      </c>
      <c r="P148" s="1">
        <v>0</v>
      </c>
      <c r="Q148" s="1">
        <f t="shared" si="8"/>
        <v>78379</v>
      </c>
      <c r="R148" s="1">
        <f t="shared" si="9"/>
        <v>0</v>
      </c>
      <c r="S148" s="1">
        <f t="shared" si="26"/>
        <v>0</v>
      </c>
      <c r="T148" s="16">
        <f t="shared" si="3"/>
        <v>109.14285714285714</v>
      </c>
      <c r="V148" s="20">
        <v>67.94</v>
      </c>
      <c r="W148" s="16">
        <f t="shared" si="0"/>
        <v>54.128571428571426</v>
      </c>
    </row>
    <row r="149" spans="1:23" ht="13" x14ac:dyDescent="0.15">
      <c r="A149" s="15">
        <v>44182</v>
      </c>
      <c r="B149" s="1">
        <v>340</v>
      </c>
      <c r="D149" s="1">
        <v>0</v>
      </c>
      <c r="E149" s="1">
        <v>0</v>
      </c>
      <c r="F149" s="1">
        <f t="shared" si="6"/>
        <v>0</v>
      </c>
      <c r="G149" s="16">
        <f t="shared" si="1"/>
        <v>0.2857142857142857</v>
      </c>
      <c r="H149" s="16">
        <f t="shared" si="27"/>
        <v>9.4670074789359067</v>
      </c>
      <c r="I149" s="16">
        <f t="shared" si="4"/>
        <v>71</v>
      </c>
      <c r="J149" s="1"/>
      <c r="N149" s="1">
        <v>60348</v>
      </c>
      <c r="O149" s="1">
        <v>18031</v>
      </c>
      <c r="P149" s="1">
        <v>0</v>
      </c>
      <c r="Q149" s="1">
        <f t="shared" si="8"/>
        <v>78379</v>
      </c>
      <c r="R149" s="1">
        <f t="shared" si="9"/>
        <v>0</v>
      </c>
      <c r="S149" s="1">
        <f t="shared" si="26"/>
        <v>0</v>
      </c>
      <c r="T149" s="16">
        <f t="shared" si="3"/>
        <v>109.14285714285714</v>
      </c>
      <c r="V149" s="20">
        <v>67.33</v>
      </c>
      <c r="W149" s="16">
        <f t="shared" si="0"/>
        <v>56.227142857142852</v>
      </c>
    </row>
    <row r="150" spans="1:23" ht="13" x14ac:dyDescent="0.15">
      <c r="A150" s="15">
        <v>44183</v>
      </c>
      <c r="B150" s="1">
        <v>341</v>
      </c>
      <c r="D150" s="1">
        <v>0</v>
      </c>
      <c r="E150" s="1">
        <v>2</v>
      </c>
      <c r="F150" s="1">
        <f t="shared" si="6"/>
        <v>2</v>
      </c>
      <c r="G150" s="16">
        <f t="shared" si="1"/>
        <v>0.2857142857142857</v>
      </c>
      <c r="H150" s="16">
        <f t="shared" si="27"/>
        <v>9.4670074789359067</v>
      </c>
      <c r="I150" s="16">
        <f t="shared" si="4"/>
        <v>73</v>
      </c>
      <c r="J150" s="1"/>
      <c r="N150" s="1">
        <v>190</v>
      </c>
      <c r="O150" s="1">
        <v>329</v>
      </c>
      <c r="P150" s="1">
        <v>519</v>
      </c>
      <c r="Q150" s="1">
        <f t="shared" ref="Q150:Q194" si="28">N150+O150+78379</f>
        <v>78898</v>
      </c>
      <c r="R150" s="1">
        <f t="shared" si="9"/>
        <v>519</v>
      </c>
      <c r="S150" s="1">
        <f t="shared" si="26"/>
        <v>519</v>
      </c>
      <c r="T150" s="16">
        <f t="shared" si="3"/>
        <v>74.142857142857139</v>
      </c>
      <c r="V150" s="20">
        <v>63.66</v>
      </c>
      <c r="W150" s="16">
        <f t="shared" si="0"/>
        <v>55.440000000000005</v>
      </c>
    </row>
    <row r="151" spans="1:23" ht="13" x14ac:dyDescent="0.15">
      <c r="A151" s="15">
        <v>44184</v>
      </c>
      <c r="B151" s="1">
        <v>342</v>
      </c>
      <c r="D151" s="1">
        <v>0</v>
      </c>
      <c r="E151" s="1">
        <v>0</v>
      </c>
      <c r="F151" s="1">
        <f t="shared" si="6"/>
        <v>0</v>
      </c>
      <c r="G151" s="16">
        <f t="shared" si="1"/>
        <v>0.2857142857142857</v>
      </c>
      <c r="H151" s="16">
        <f t="shared" si="27"/>
        <v>9.4670074789359067</v>
      </c>
      <c r="I151" s="16">
        <f t="shared" si="4"/>
        <v>73</v>
      </c>
      <c r="J151" s="1"/>
      <c r="N151" s="1">
        <v>190</v>
      </c>
      <c r="O151" s="1">
        <v>329</v>
      </c>
      <c r="P151" s="1">
        <v>519</v>
      </c>
      <c r="Q151" s="1">
        <f t="shared" si="28"/>
        <v>78898</v>
      </c>
      <c r="R151" s="1">
        <f t="shared" si="9"/>
        <v>0</v>
      </c>
      <c r="S151" s="1">
        <f t="shared" si="26"/>
        <v>0</v>
      </c>
      <c r="T151" s="16">
        <f t="shared" si="3"/>
        <v>74.142857142857139</v>
      </c>
      <c r="V151" s="20">
        <v>0</v>
      </c>
      <c r="W151" s="16">
        <f t="shared" si="0"/>
        <v>55.440000000000005</v>
      </c>
    </row>
    <row r="152" spans="1:23" ht="13" x14ac:dyDescent="0.15">
      <c r="A152" s="15">
        <v>44185</v>
      </c>
      <c r="B152" s="1">
        <v>343</v>
      </c>
      <c r="D152" s="1">
        <v>0</v>
      </c>
      <c r="E152" s="1">
        <v>0</v>
      </c>
      <c r="F152" s="1">
        <f t="shared" si="6"/>
        <v>0</v>
      </c>
      <c r="G152" s="16">
        <f t="shared" si="1"/>
        <v>0.2857142857142857</v>
      </c>
      <c r="H152" s="16">
        <f t="shared" si="27"/>
        <v>9.4670074789359067</v>
      </c>
      <c r="I152" s="16">
        <f t="shared" si="4"/>
        <v>73</v>
      </c>
      <c r="J152" s="1"/>
      <c r="N152" s="1">
        <v>190</v>
      </c>
      <c r="O152" s="1">
        <v>329</v>
      </c>
      <c r="P152" s="1">
        <v>520</v>
      </c>
      <c r="Q152" s="1">
        <f t="shared" si="28"/>
        <v>78898</v>
      </c>
      <c r="R152" s="1">
        <f t="shared" si="9"/>
        <v>0</v>
      </c>
      <c r="S152" s="1">
        <f t="shared" si="26"/>
        <v>1</v>
      </c>
      <c r="T152" s="16">
        <f t="shared" si="3"/>
        <v>74.285714285714292</v>
      </c>
      <c r="V152" s="20">
        <v>0</v>
      </c>
      <c r="W152" s="16">
        <f t="shared" si="0"/>
        <v>55.440000000000005</v>
      </c>
    </row>
    <row r="153" spans="1:23" ht="13" x14ac:dyDescent="0.15">
      <c r="A153" s="15">
        <v>44186</v>
      </c>
      <c r="B153" s="1">
        <v>344</v>
      </c>
      <c r="D153" s="1">
        <v>0</v>
      </c>
      <c r="E153" s="1">
        <v>0</v>
      </c>
      <c r="F153" s="1">
        <f t="shared" si="6"/>
        <v>0</v>
      </c>
      <c r="G153" s="16">
        <f t="shared" si="1"/>
        <v>0.2857142857142857</v>
      </c>
      <c r="H153" s="16">
        <f t="shared" si="27"/>
        <v>9.4670074789359067</v>
      </c>
      <c r="I153" s="16">
        <f t="shared" si="4"/>
        <v>73</v>
      </c>
      <c r="J153" s="1"/>
      <c r="N153" s="1">
        <v>190</v>
      </c>
      <c r="O153" s="1">
        <v>329</v>
      </c>
      <c r="P153" s="1">
        <v>0</v>
      </c>
      <c r="Q153" s="1">
        <f t="shared" si="28"/>
        <v>78898</v>
      </c>
      <c r="R153" s="1">
        <f t="shared" si="9"/>
        <v>0</v>
      </c>
      <c r="S153" s="1">
        <v>0</v>
      </c>
      <c r="T153" s="16">
        <f t="shared" si="3"/>
        <v>74.285714285714292</v>
      </c>
      <c r="V153" s="20">
        <v>138.34</v>
      </c>
      <c r="W153" s="16">
        <f t="shared" si="0"/>
        <v>51.417142857142856</v>
      </c>
    </row>
    <row r="154" spans="1:23" ht="13" x14ac:dyDescent="0.15">
      <c r="A154" s="15">
        <v>44187</v>
      </c>
      <c r="B154" s="1">
        <v>345</v>
      </c>
      <c r="D154" s="1">
        <v>0</v>
      </c>
      <c r="E154" s="1">
        <v>0</v>
      </c>
      <c r="F154" s="1">
        <f t="shared" si="6"/>
        <v>0</v>
      </c>
      <c r="G154" s="16">
        <f t="shared" si="1"/>
        <v>0.2857142857142857</v>
      </c>
      <c r="H154" s="16">
        <f t="shared" si="27"/>
        <v>9.4670074789359067</v>
      </c>
      <c r="I154" s="16">
        <f t="shared" si="4"/>
        <v>73</v>
      </c>
      <c r="J154" s="1"/>
      <c r="N154" s="1">
        <v>190</v>
      </c>
      <c r="O154" s="1">
        <v>329</v>
      </c>
      <c r="P154" s="1">
        <v>0</v>
      </c>
      <c r="Q154" s="1">
        <f t="shared" si="28"/>
        <v>78898</v>
      </c>
      <c r="R154" s="1">
        <f t="shared" si="9"/>
        <v>0</v>
      </c>
      <c r="S154" s="1">
        <f t="shared" ref="S154:S156" si="29">P154-P153</f>
        <v>0</v>
      </c>
      <c r="T154" s="16">
        <f t="shared" si="3"/>
        <v>74.285714285714292</v>
      </c>
      <c r="V154" s="20">
        <v>53.87</v>
      </c>
      <c r="W154" s="16">
        <f t="shared" si="0"/>
        <v>55.877142857142857</v>
      </c>
    </row>
    <row r="155" spans="1:23" ht="13" x14ac:dyDescent="0.15">
      <c r="A155" s="15">
        <v>44188</v>
      </c>
      <c r="B155" s="1">
        <v>346</v>
      </c>
      <c r="D155" s="1">
        <v>0</v>
      </c>
      <c r="E155" s="1">
        <v>0</v>
      </c>
      <c r="F155" s="1">
        <f t="shared" si="6"/>
        <v>0</v>
      </c>
      <c r="G155" s="16">
        <f t="shared" si="1"/>
        <v>0.2857142857142857</v>
      </c>
      <c r="H155" s="16">
        <f t="shared" si="27"/>
        <v>9.4670074789359067</v>
      </c>
      <c r="I155" s="16">
        <f t="shared" si="4"/>
        <v>73</v>
      </c>
      <c r="J155" s="1"/>
      <c r="N155" s="1">
        <v>190</v>
      </c>
      <c r="O155" s="1">
        <v>329</v>
      </c>
      <c r="P155" s="1">
        <v>0</v>
      </c>
      <c r="Q155" s="1">
        <f t="shared" si="28"/>
        <v>78898</v>
      </c>
      <c r="R155" s="1">
        <f t="shared" si="9"/>
        <v>0</v>
      </c>
      <c r="S155" s="1">
        <f t="shared" si="29"/>
        <v>0</v>
      </c>
      <c r="T155" s="16">
        <f t="shared" si="3"/>
        <v>74.285714285714292</v>
      </c>
      <c r="V155" s="20">
        <v>52.03</v>
      </c>
      <c r="W155" s="16">
        <f t="shared" si="0"/>
        <v>53.604285714285716</v>
      </c>
    </row>
    <row r="156" spans="1:23" ht="13" x14ac:dyDescent="0.15">
      <c r="A156" s="15">
        <v>44189</v>
      </c>
      <c r="B156" s="1">
        <v>347</v>
      </c>
      <c r="D156" s="1">
        <v>0</v>
      </c>
      <c r="E156" s="1">
        <v>0</v>
      </c>
      <c r="F156" s="1">
        <f t="shared" si="6"/>
        <v>0</v>
      </c>
      <c r="G156" s="16">
        <f t="shared" si="1"/>
        <v>0.2857142857142857</v>
      </c>
      <c r="H156" s="16">
        <f t="shared" si="27"/>
        <v>9.4670074789359067</v>
      </c>
      <c r="I156" s="16">
        <f t="shared" si="4"/>
        <v>73</v>
      </c>
      <c r="J156" s="1"/>
      <c r="N156" s="1">
        <v>356</v>
      </c>
      <c r="O156" s="1">
        <v>606</v>
      </c>
      <c r="P156" s="1">
        <v>442</v>
      </c>
      <c r="Q156" s="1">
        <f t="shared" si="28"/>
        <v>79341</v>
      </c>
      <c r="R156" s="1">
        <f t="shared" si="9"/>
        <v>443</v>
      </c>
      <c r="S156" s="1">
        <f t="shared" si="29"/>
        <v>442</v>
      </c>
      <c r="T156" s="16">
        <f t="shared" si="3"/>
        <v>137.42857142857142</v>
      </c>
      <c r="V156" s="20">
        <v>66.11</v>
      </c>
      <c r="W156" s="16">
        <f t="shared" si="0"/>
        <v>53.43</v>
      </c>
    </row>
    <row r="157" spans="1:23" ht="13" x14ac:dyDescent="0.15">
      <c r="A157" s="15">
        <v>44190</v>
      </c>
      <c r="B157" s="1">
        <v>348</v>
      </c>
      <c r="D157" s="1">
        <v>0</v>
      </c>
      <c r="E157" s="1">
        <v>0</v>
      </c>
      <c r="F157" s="1">
        <f t="shared" si="6"/>
        <v>0</v>
      </c>
      <c r="G157" s="16">
        <f t="shared" si="1"/>
        <v>0</v>
      </c>
      <c r="H157" s="16">
        <f t="shared" si="27"/>
        <v>0</v>
      </c>
      <c r="I157" s="16">
        <f t="shared" si="4"/>
        <v>73</v>
      </c>
      <c r="J157" s="1"/>
      <c r="N157" s="1">
        <v>356</v>
      </c>
      <c r="O157" s="1">
        <v>606</v>
      </c>
      <c r="P157" s="1">
        <v>0</v>
      </c>
      <c r="Q157" s="1">
        <f t="shared" si="28"/>
        <v>79341</v>
      </c>
      <c r="R157" s="1">
        <f t="shared" si="9"/>
        <v>0</v>
      </c>
      <c r="S157" s="1">
        <v>0</v>
      </c>
      <c r="T157" s="16">
        <f t="shared" si="3"/>
        <v>63.285714285714285</v>
      </c>
      <c r="V157" s="20">
        <v>0</v>
      </c>
      <c r="W157" s="16">
        <f t="shared" si="0"/>
        <v>44.335714285714289</v>
      </c>
    </row>
    <row r="158" spans="1:23" ht="13" x14ac:dyDescent="0.15">
      <c r="A158" s="15">
        <v>44191</v>
      </c>
      <c r="B158" s="1">
        <v>349</v>
      </c>
      <c r="D158" s="1">
        <v>0</v>
      </c>
      <c r="E158" s="1">
        <v>0</v>
      </c>
      <c r="F158" s="1">
        <f t="shared" si="6"/>
        <v>0</v>
      </c>
      <c r="G158" s="16">
        <f t="shared" si="1"/>
        <v>0</v>
      </c>
      <c r="H158" s="16">
        <f t="shared" si="27"/>
        <v>0</v>
      </c>
      <c r="I158" s="16">
        <f t="shared" si="4"/>
        <v>73</v>
      </c>
      <c r="J158" s="1"/>
      <c r="N158" s="1">
        <v>356</v>
      </c>
      <c r="O158" s="1">
        <v>606</v>
      </c>
      <c r="P158" s="1">
        <v>0</v>
      </c>
      <c r="Q158" s="1">
        <f t="shared" si="28"/>
        <v>79341</v>
      </c>
      <c r="R158" s="1">
        <f t="shared" si="9"/>
        <v>0</v>
      </c>
      <c r="S158" s="1">
        <f t="shared" ref="S158:S168" si="30">P158-P157</f>
        <v>0</v>
      </c>
      <c r="T158" s="16">
        <f t="shared" si="3"/>
        <v>63.285714285714285</v>
      </c>
      <c r="V158" s="20">
        <v>0</v>
      </c>
      <c r="W158" s="16">
        <f t="shared" si="0"/>
        <v>44.335714285714289</v>
      </c>
    </row>
    <row r="159" spans="1:23" ht="13" x14ac:dyDescent="0.15">
      <c r="A159" s="15">
        <v>44192</v>
      </c>
      <c r="B159" s="1">
        <v>350</v>
      </c>
      <c r="D159" s="1">
        <v>0</v>
      </c>
      <c r="E159" s="1">
        <v>0</v>
      </c>
      <c r="F159" s="1">
        <f t="shared" si="6"/>
        <v>0</v>
      </c>
      <c r="G159" s="16">
        <f t="shared" si="1"/>
        <v>0</v>
      </c>
      <c r="H159" s="16">
        <f t="shared" si="27"/>
        <v>0</v>
      </c>
      <c r="I159" s="16">
        <f t="shared" si="4"/>
        <v>73</v>
      </c>
      <c r="J159" s="1"/>
      <c r="N159" s="1">
        <v>356</v>
      </c>
      <c r="O159" s="1">
        <v>606</v>
      </c>
      <c r="P159" s="1">
        <v>0</v>
      </c>
      <c r="Q159" s="1">
        <f t="shared" si="28"/>
        <v>79341</v>
      </c>
      <c r="R159" s="1">
        <f t="shared" si="9"/>
        <v>0</v>
      </c>
      <c r="S159" s="1">
        <f t="shared" si="30"/>
        <v>0</v>
      </c>
      <c r="T159" s="16">
        <f t="shared" si="3"/>
        <v>63.142857142857146</v>
      </c>
      <c r="V159" s="20">
        <v>0</v>
      </c>
      <c r="W159" s="16">
        <f t="shared" si="0"/>
        <v>44.335714285714289</v>
      </c>
    </row>
    <row r="160" spans="1:23" ht="13" x14ac:dyDescent="0.15">
      <c r="A160" s="15">
        <v>44193</v>
      </c>
      <c r="B160" s="1">
        <v>351</v>
      </c>
      <c r="D160" s="1">
        <v>0</v>
      </c>
      <c r="E160" s="1">
        <v>0</v>
      </c>
      <c r="F160" s="1">
        <f t="shared" si="6"/>
        <v>0</v>
      </c>
      <c r="G160" s="16">
        <f t="shared" si="1"/>
        <v>0</v>
      </c>
      <c r="H160" s="16">
        <f t="shared" si="27"/>
        <v>0</v>
      </c>
      <c r="I160" s="16">
        <f t="shared" si="4"/>
        <v>73</v>
      </c>
      <c r="J160" s="1"/>
      <c r="N160" s="1">
        <v>356</v>
      </c>
      <c r="O160" s="1">
        <v>606</v>
      </c>
      <c r="P160" s="1">
        <v>0</v>
      </c>
      <c r="Q160" s="1">
        <f t="shared" si="28"/>
        <v>79341</v>
      </c>
      <c r="R160" s="1">
        <f t="shared" si="9"/>
        <v>0</v>
      </c>
      <c r="S160" s="1">
        <f t="shared" si="30"/>
        <v>0</v>
      </c>
      <c r="T160" s="16">
        <f t="shared" si="3"/>
        <v>63.142857142857146</v>
      </c>
      <c r="V160" s="20">
        <v>293.82</v>
      </c>
      <c r="W160" s="16">
        <f t="shared" si="0"/>
        <v>66.547142857142859</v>
      </c>
    </row>
    <row r="161" spans="1:23" ht="13" x14ac:dyDescent="0.15">
      <c r="A161" s="15">
        <v>44194</v>
      </c>
      <c r="B161" s="1">
        <v>352</v>
      </c>
      <c r="D161" s="1">
        <v>0</v>
      </c>
      <c r="E161" s="1">
        <v>0</v>
      </c>
      <c r="F161" s="1">
        <f t="shared" si="6"/>
        <v>0</v>
      </c>
      <c r="G161" s="16">
        <f t="shared" si="1"/>
        <v>0</v>
      </c>
      <c r="H161" s="16">
        <f t="shared" si="27"/>
        <v>0</v>
      </c>
      <c r="I161" s="16">
        <f t="shared" si="4"/>
        <v>73</v>
      </c>
      <c r="J161" s="1"/>
      <c r="N161" s="1">
        <v>356</v>
      </c>
      <c r="O161" s="1">
        <v>606</v>
      </c>
      <c r="P161" s="1">
        <v>0</v>
      </c>
      <c r="Q161" s="1">
        <f t="shared" si="28"/>
        <v>79341</v>
      </c>
      <c r="R161" s="1">
        <f t="shared" si="9"/>
        <v>0</v>
      </c>
      <c r="S161" s="1">
        <f t="shared" si="30"/>
        <v>0</v>
      </c>
      <c r="T161" s="16">
        <f t="shared" si="3"/>
        <v>63.142857142857146</v>
      </c>
      <c r="V161" s="20">
        <v>22.65</v>
      </c>
      <c r="W161" s="16">
        <f t="shared" si="0"/>
        <v>62.087142857142851</v>
      </c>
    </row>
    <row r="162" spans="1:23" ht="13" x14ac:dyDescent="0.15">
      <c r="A162" s="15">
        <v>44195</v>
      </c>
      <c r="B162" s="1">
        <v>353</v>
      </c>
      <c r="D162" s="1">
        <v>0</v>
      </c>
      <c r="E162" s="1">
        <v>0</v>
      </c>
      <c r="F162" s="1">
        <f t="shared" si="6"/>
        <v>0</v>
      </c>
      <c r="G162" s="16">
        <f t="shared" si="1"/>
        <v>0</v>
      </c>
      <c r="H162" s="16">
        <f t="shared" si="27"/>
        <v>0</v>
      </c>
      <c r="I162" s="16">
        <f t="shared" si="4"/>
        <v>73</v>
      </c>
      <c r="J162" s="1"/>
      <c r="N162" s="1">
        <v>356</v>
      </c>
      <c r="O162" s="1">
        <v>606</v>
      </c>
      <c r="P162" s="1">
        <v>0</v>
      </c>
      <c r="Q162" s="1">
        <f t="shared" si="28"/>
        <v>79341</v>
      </c>
      <c r="R162" s="1">
        <f t="shared" si="9"/>
        <v>0</v>
      </c>
      <c r="S162" s="1">
        <f t="shared" si="30"/>
        <v>0</v>
      </c>
      <c r="T162" s="16">
        <f t="shared" si="3"/>
        <v>63.142857142857146</v>
      </c>
      <c r="V162" s="20">
        <v>53.87</v>
      </c>
      <c r="W162" s="16">
        <f t="shared" si="0"/>
        <v>62.35</v>
      </c>
    </row>
    <row r="163" spans="1:23" ht="13" x14ac:dyDescent="0.15">
      <c r="A163" s="15">
        <v>44196</v>
      </c>
      <c r="B163" s="1">
        <v>354</v>
      </c>
      <c r="D163" s="1">
        <v>2</v>
      </c>
      <c r="E163" s="1">
        <v>0</v>
      </c>
      <c r="F163" s="1">
        <f t="shared" si="6"/>
        <v>2</v>
      </c>
      <c r="G163" s="16">
        <f t="shared" si="1"/>
        <v>0.2857142857142857</v>
      </c>
      <c r="H163" s="16">
        <f t="shared" si="27"/>
        <v>9.4670074789359067</v>
      </c>
      <c r="I163" s="16">
        <f t="shared" si="4"/>
        <v>75</v>
      </c>
      <c r="J163" s="1"/>
      <c r="N163" s="1">
        <v>508</v>
      </c>
      <c r="O163" s="1">
        <v>784</v>
      </c>
      <c r="P163" s="1">
        <v>330</v>
      </c>
      <c r="Q163" s="1">
        <f t="shared" si="28"/>
        <v>79671</v>
      </c>
      <c r="R163" s="1">
        <f t="shared" si="9"/>
        <v>330</v>
      </c>
      <c r="S163" s="1">
        <f t="shared" si="30"/>
        <v>330</v>
      </c>
      <c r="T163" s="16">
        <f t="shared" si="3"/>
        <v>47.142857142857146</v>
      </c>
      <c r="V163" s="20">
        <v>53.25</v>
      </c>
      <c r="W163" s="16">
        <f t="shared" si="0"/>
        <v>60.512857142857136</v>
      </c>
    </row>
    <row r="164" spans="1:23" ht="13" x14ac:dyDescent="0.15">
      <c r="A164" s="15">
        <v>44197</v>
      </c>
      <c r="B164" s="1">
        <f t="shared" ref="B164:B314" si="31">B163+1</f>
        <v>355</v>
      </c>
      <c r="D164" s="1">
        <v>0</v>
      </c>
      <c r="E164" s="1">
        <v>0</v>
      </c>
      <c r="F164" s="1">
        <f t="shared" si="6"/>
        <v>0</v>
      </c>
      <c r="G164" s="16">
        <f t="shared" si="1"/>
        <v>0.2857142857142857</v>
      </c>
      <c r="H164" s="16">
        <f t="shared" si="27"/>
        <v>9.4670074789359067</v>
      </c>
      <c r="I164" s="16">
        <f t="shared" si="4"/>
        <v>75</v>
      </c>
      <c r="J164" s="16">
        <f>F164</f>
        <v>0</v>
      </c>
      <c r="N164" s="1">
        <v>508</v>
      </c>
      <c r="O164" s="1">
        <v>784</v>
      </c>
      <c r="P164" s="1">
        <v>330</v>
      </c>
      <c r="Q164" s="1">
        <f t="shared" si="28"/>
        <v>79671</v>
      </c>
      <c r="R164" s="1">
        <f t="shared" si="9"/>
        <v>0</v>
      </c>
      <c r="S164" s="1">
        <f t="shared" si="30"/>
        <v>0</v>
      </c>
      <c r="T164" s="16">
        <f t="shared" si="3"/>
        <v>47.142857142857146</v>
      </c>
      <c r="V164" s="20">
        <v>0</v>
      </c>
      <c r="W164" s="16">
        <f t="shared" si="0"/>
        <v>60.512857142857136</v>
      </c>
    </row>
    <row r="165" spans="1:23" ht="13" x14ac:dyDescent="0.15">
      <c r="A165" s="15">
        <v>44198</v>
      </c>
      <c r="B165" s="1">
        <f t="shared" si="31"/>
        <v>356</v>
      </c>
      <c r="D165" s="1">
        <v>0</v>
      </c>
      <c r="E165" s="1">
        <v>0</v>
      </c>
      <c r="F165" s="1">
        <f t="shared" si="6"/>
        <v>0</v>
      </c>
      <c r="G165" s="16">
        <f t="shared" si="1"/>
        <v>0.2857142857142857</v>
      </c>
      <c r="H165" s="16">
        <f t="shared" si="27"/>
        <v>9.4670074789359067</v>
      </c>
      <c r="I165" s="16">
        <f t="shared" si="4"/>
        <v>75</v>
      </c>
      <c r="J165" s="22">
        <f t="shared" ref="J165:J310" si="32">F165+J164</f>
        <v>0</v>
      </c>
      <c r="N165" s="1">
        <v>508</v>
      </c>
      <c r="O165" s="1">
        <v>784</v>
      </c>
      <c r="P165" s="1">
        <v>330</v>
      </c>
      <c r="Q165" s="1">
        <f t="shared" si="28"/>
        <v>79671</v>
      </c>
      <c r="R165" s="1">
        <f t="shared" si="9"/>
        <v>0</v>
      </c>
      <c r="S165" s="1">
        <f t="shared" si="30"/>
        <v>0</v>
      </c>
      <c r="T165" s="16">
        <f t="shared" si="3"/>
        <v>47.142857142857146</v>
      </c>
      <c r="V165" s="20">
        <v>104.67</v>
      </c>
      <c r="W165" s="16">
        <f t="shared" si="0"/>
        <v>75.465714285714284</v>
      </c>
    </row>
    <row r="166" spans="1:23" ht="13" x14ac:dyDescent="0.15">
      <c r="A166" s="15">
        <v>44199</v>
      </c>
      <c r="B166" s="1">
        <f t="shared" si="31"/>
        <v>357</v>
      </c>
      <c r="D166" s="1">
        <v>0</v>
      </c>
      <c r="E166" s="1">
        <v>0</v>
      </c>
      <c r="F166" s="1">
        <f t="shared" si="6"/>
        <v>0</v>
      </c>
      <c r="G166" s="16">
        <f t="shared" si="1"/>
        <v>0.2857142857142857</v>
      </c>
      <c r="H166" s="16">
        <f t="shared" si="27"/>
        <v>9.4670074789359067</v>
      </c>
      <c r="I166" s="16">
        <f t="shared" si="4"/>
        <v>75</v>
      </c>
      <c r="J166" s="22">
        <f t="shared" si="32"/>
        <v>0</v>
      </c>
      <c r="N166" s="1">
        <v>508</v>
      </c>
      <c r="O166" s="1">
        <v>784</v>
      </c>
      <c r="P166" s="1">
        <v>330</v>
      </c>
      <c r="Q166" s="1">
        <f t="shared" si="28"/>
        <v>79671</v>
      </c>
      <c r="R166" s="1">
        <f t="shared" si="9"/>
        <v>0</v>
      </c>
      <c r="S166" s="1">
        <f t="shared" si="30"/>
        <v>0</v>
      </c>
      <c r="T166" s="16">
        <f t="shared" si="3"/>
        <v>47.142857142857146</v>
      </c>
      <c r="V166" s="20">
        <v>0</v>
      </c>
      <c r="W166" s="16">
        <f t="shared" si="0"/>
        <v>75.465714285714284</v>
      </c>
    </row>
    <row r="167" spans="1:23" ht="13" x14ac:dyDescent="0.15">
      <c r="A167" s="15">
        <v>44200</v>
      </c>
      <c r="B167" s="1">
        <f t="shared" si="31"/>
        <v>358</v>
      </c>
      <c r="D167" s="1">
        <v>0</v>
      </c>
      <c r="E167" s="1">
        <v>0</v>
      </c>
      <c r="F167" s="1">
        <f t="shared" si="6"/>
        <v>0</v>
      </c>
      <c r="G167" s="16">
        <f t="shared" si="1"/>
        <v>0.2857142857142857</v>
      </c>
      <c r="H167" s="16">
        <f t="shared" si="27"/>
        <v>9.4670074789359067</v>
      </c>
      <c r="I167" s="16">
        <f t="shared" si="4"/>
        <v>75</v>
      </c>
      <c r="J167" s="22">
        <f t="shared" si="32"/>
        <v>0</v>
      </c>
      <c r="N167" s="1">
        <v>508</v>
      </c>
      <c r="O167" s="1">
        <v>784</v>
      </c>
      <c r="P167" s="1">
        <v>330</v>
      </c>
      <c r="Q167" s="1">
        <f t="shared" si="28"/>
        <v>79671</v>
      </c>
      <c r="R167" s="1">
        <f t="shared" si="9"/>
        <v>0</v>
      </c>
      <c r="S167" s="1">
        <f t="shared" si="30"/>
        <v>0</v>
      </c>
      <c r="T167" s="16">
        <f t="shared" si="3"/>
        <v>47.142857142857146</v>
      </c>
      <c r="V167" s="20">
        <v>118.75</v>
      </c>
      <c r="W167" s="16">
        <f t="shared" si="0"/>
        <v>50.455714285714286</v>
      </c>
    </row>
    <row r="168" spans="1:23" ht="13" x14ac:dyDescent="0.15">
      <c r="A168" s="15">
        <v>44201</v>
      </c>
      <c r="B168" s="1">
        <f t="shared" si="31"/>
        <v>359</v>
      </c>
      <c r="D168" s="1">
        <v>0</v>
      </c>
      <c r="E168" s="1">
        <v>0</v>
      </c>
      <c r="F168" s="1">
        <f t="shared" si="6"/>
        <v>0</v>
      </c>
      <c r="G168" s="16">
        <f t="shared" si="1"/>
        <v>0.2857142857142857</v>
      </c>
      <c r="H168" s="16">
        <f t="shared" si="27"/>
        <v>9.4670074789359067</v>
      </c>
      <c r="I168" s="16">
        <f t="shared" si="4"/>
        <v>75</v>
      </c>
      <c r="J168" s="22">
        <f t="shared" si="32"/>
        <v>0</v>
      </c>
      <c r="N168" s="1">
        <v>508</v>
      </c>
      <c r="O168" s="1">
        <v>784</v>
      </c>
      <c r="P168" s="1">
        <v>330</v>
      </c>
      <c r="Q168" s="1">
        <f t="shared" si="28"/>
        <v>79671</v>
      </c>
      <c r="R168" s="1">
        <f t="shared" si="9"/>
        <v>0</v>
      </c>
      <c r="S168" s="1">
        <f t="shared" si="30"/>
        <v>0</v>
      </c>
      <c r="T168" s="16">
        <f t="shared" si="3"/>
        <v>47.142857142857146</v>
      </c>
      <c r="V168" s="20">
        <v>71.010000000000005</v>
      </c>
      <c r="W168" s="16">
        <f t="shared" si="0"/>
        <v>57.364285714285714</v>
      </c>
    </row>
    <row r="169" spans="1:23" ht="13" x14ac:dyDescent="0.15">
      <c r="A169" s="15">
        <v>44202</v>
      </c>
      <c r="B169" s="1">
        <f t="shared" si="31"/>
        <v>360</v>
      </c>
      <c r="D169" s="1">
        <v>0</v>
      </c>
      <c r="E169" s="1">
        <v>0</v>
      </c>
      <c r="F169" s="1">
        <f t="shared" si="6"/>
        <v>0</v>
      </c>
      <c r="G169" s="16">
        <f t="shared" si="1"/>
        <v>0.2857142857142857</v>
      </c>
      <c r="H169" s="16">
        <f t="shared" si="27"/>
        <v>9.4670074789359067</v>
      </c>
      <c r="I169" s="16">
        <f t="shared" si="4"/>
        <v>75</v>
      </c>
      <c r="J169" s="22">
        <f t="shared" si="32"/>
        <v>0</v>
      </c>
      <c r="N169" s="1">
        <v>508</v>
      </c>
      <c r="O169" s="1">
        <v>784</v>
      </c>
      <c r="P169" s="1">
        <v>0</v>
      </c>
      <c r="Q169" s="1">
        <f t="shared" si="28"/>
        <v>79671</v>
      </c>
      <c r="R169" s="1">
        <f t="shared" si="9"/>
        <v>0</v>
      </c>
      <c r="S169" s="1">
        <v>0</v>
      </c>
      <c r="T169" s="16">
        <f t="shared" si="3"/>
        <v>47.142857142857146</v>
      </c>
      <c r="V169" s="20">
        <v>72.84</v>
      </c>
      <c r="W169" s="16">
        <f t="shared" si="0"/>
        <v>60.074285714285715</v>
      </c>
    </row>
    <row r="170" spans="1:23" ht="13" x14ac:dyDescent="0.15">
      <c r="A170" s="15">
        <v>44203</v>
      </c>
      <c r="B170" s="1">
        <f t="shared" si="31"/>
        <v>361</v>
      </c>
      <c r="D170" s="1">
        <v>1</v>
      </c>
      <c r="E170" s="1">
        <v>1</v>
      </c>
      <c r="F170" s="1">
        <f t="shared" si="6"/>
        <v>2</v>
      </c>
      <c r="G170" s="16">
        <f t="shared" si="1"/>
        <v>0.2857142857142857</v>
      </c>
      <c r="H170" s="16">
        <f t="shared" si="27"/>
        <v>9.4670074789359067</v>
      </c>
      <c r="I170" s="16">
        <f t="shared" si="4"/>
        <v>77</v>
      </c>
      <c r="J170" s="22">
        <f t="shared" si="32"/>
        <v>2</v>
      </c>
      <c r="N170" s="1">
        <v>688</v>
      </c>
      <c r="O170" s="1">
        <v>1009</v>
      </c>
      <c r="P170" s="1">
        <v>405</v>
      </c>
      <c r="Q170" s="1">
        <f t="shared" si="28"/>
        <v>80076</v>
      </c>
      <c r="R170" s="1">
        <f t="shared" si="9"/>
        <v>405</v>
      </c>
      <c r="S170" s="1">
        <f t="shared" ref="S170:S173" si="33">P170-P169</f>
        <v>405</v>
      </c>
      <c r="T170" s="16">
        <f t="shared" si="3"/>
        <v>57.857142857142854</v>
      </c>
      <c r="V170" s="20">
        <v>107.12</v>
      </c>
      <c r="W170" s="16">
        <f t="shared" si="0"/>
        <v>67.77</v>
      </c>
    </row>
    <row r="171" spans="1:23" ht="13" x14ac:dyDescent="0.15">
      <c r="A171" s="15">
        <v>44204</v>
      </c>
      <c r="B171" s="1">
        <f t="shared" si="31"/>
        <v>362</v>
      </c>
      <c r="D171" s="1">
        <v>0</v>
      </c>
      <c r="E171" s="1">
        <v>0</v>
      </c>
      <c r="F171" s="1">
        <f t="shared" si="6"/>
        <v>0</v>
      </c>
      <c r="G171" s="16">
        <f t="shared" si="1"/>
        <v>0.2857142857142857</v>
      </c>
      <c r="H171" s="16">
        <f t="shared" si="27"/>
        <v>9.4670074789359067</v>
      </c>
      <c r="I171" s="16">
        <f t="shared" si="4"/>
        <v>77</v>
      </c>
      <c r="J171" s="22">
        <f t="shared" si="32"/>
        <v>2</v>
      </c>
      <c r="N171" s="1">
        <v>688</v>
      </c>
      <c r="O171" s="1">
        <v>1009</v>
      </c>
      <c r="P171" s="1">
        <v>405</v>
      </c>
      <c r="Q171" s="1">
        <f t="shared" si="28"/>
        <v>80076</v>
      </c>
      <c r="R171" s="1">
        <f t="shared" si="9"/>
        <v>0</v>
      </c>
      <c r="S171" s="1">
        <f t="shared" si="33"/>
        <v>0</v>
      </c>
      <c r="T171" s="16">
        <f t="shared" si="3"/>
        <v>57.857142857142854</v>
      </c>
      <c r="V171" s="20">
        <v>86.92</v>
      </c>
      <c r="W171" s="16">
        <f t="shared" si="0"/>
        <v>80.187142857142845</v>
      </c>
    </row>
    <row r="172" spans="1:23" ht="13" x14ac:dyDescent="0.15">
      <c r="A172" s="15">
        <v>44205</v>
      </c>
      <c r="B172" s="1">
        <f t="shared" si="31"/>
        <v>363</v>
      </c>
      <c r="D172" s="1">
        <v>0</v>
      </c>
      <c r="E172" s="1">
        <v>0</v>
      </c>
      <c r="F172" s="1">
        <f t="shared" si="6"/>
        <v>0</v>
      </c>
      <c r="G172" s="16">
        <f t="shared" si="1"/>
        <v>0.2857142857142857</v>
      </c>
      <c r="H172" s="16">
        <f t="shared" si="27"/>
        <v>9.4670074789359067</v>
      </c>
      <c r="I172" s="16">
        <f t="shared" si="4"/>
        <v>77</v>
      </c>
      <c r="J172" s="22">
        <f t="shared" si="32"/>
        <v>2</v>
      </c>
      <c r="N172" s="1">
        <v>688</v>
      </c>
      <c r="O172" s="1">
        <v>1009</v>
      </c>
      <c r="P172" s="1">
        <v>405</v>
      </c>
      <c r="Q172" s="1">
        <f t="shared" si="28"/>
        <v>80076</v>
      </c>
      <c r="R172" s="1">
        <f t="shared" si="9"/>
        <v>0</v>
      </c>
      <c r="S172" s="1">
        <f t="shared" si="33"/>
        <v>0</v>
      </c>
      <c r="T172" s="16">
        <f t="shared" si="3"/>
        <v>57.857142857142854</v>
      </c>
      <c r="V172" s="20">
        <v>0</v>
      </c>
      <c r="W172" s="16">
        <f t="shared" si="0"/>
        <v>65.234285714285718</v>
      </c>
    </row>
    <row r="173" spans="1:23" ht="13" x14ac:dyDescent="0.15">
      <c r="A173" s="15">
        <v>44206</v>
      </c>
      <c r="B173" s="1">
        <f t="shared" si="31"/>
        <v>364</v>
      </c>
      <c r="D173" s="1">
        <v>0</v>
      </c>
      <c r="E173" s="1">
        <v>0</v>
      </c>
      <c r="F173" s="1">
        <f t="shared" si="6"/>
        <v>0</v>
      </c>
      <c r="G173" s="16">
        <f t="shared" si="1"/>
        <v>0.2857142857142857</v>
      </c>
      <c r="H173" s="16">
        <f t="shared" si="27"/>
        <v>9.4670074789359067</v>
      </c>
      <c r="I173" s="16">
        <f t="shared" si="4"/>
        <v>77</v>
      </c>
      <c r="J173" s="22">
        <f t="shared" si="32"/>
        <v>2</v>
      </c>
      <c r="N173" s="1">
        <v>688</v>
      </c>
      <c r="O173" s="1">
        <v>1009</v>
      </c>
      <c r="P173" s="1">
        <v>405</v>
      </c>
      <c r="Q173" s="1">
        <f t="shared" si="28"/>
        <v>80076</v>
      </c>
      <c r="R173" s="1">
        <f t="shared" si="9"/>
        <v>0</v>
      </c>
      <c r="S173" s="1">
        <f t="shared" si="33"/>
        <v>0</v>
      </c>
      <c r="T173" s="16">
        <f t="shared" si="3"/>
        <v>57.857142857142854</v>
      </c>
      <c r="V173" s="20">
        <v>0</v>
      </c>
      <c r="W173" s="16">
        <f t="shared" si="0"/>
        <v>65.234285714285718</v>
      </c>
    </row>
    <row r="174" spans="1:23" ht="13" x14ac:dyDescent="0.15">
      <c r="A174" s="15">
        <v>44207</v>
      </c>
      <c r="B174" s="1">
        <f t="shared" si="31"/>
        <v>365</v>
      </c>
      <c r="D174" s="1">
        <v>0</v>
      </c>
      <c r="E174" s="1">
        <v>0</v>
      </c>
      <c r="F174" s="1">
        <f t="shared" si="6"/>
        <v>0</v>
      </c>
      <c r="G174" s="16">
        <f t="shared" si="1"/>
        <v>0.2857142857142857</v>
      </c>
      <c r="H174" s="16">
        <f t="shared" si="27"/>
        <v>9.4670074789359067</v>
      </c>
      <c r="I174" s="16">
        <f t="shared" si="4"/>
        <v>77</v>
      </c>
      <c r="J174" s="22">
        <f t="shared" si="32"/>
        <v>2</v>
      </c>
      <c r="N174" s="1">
        <v>688</v>
      </c>
      <c r="O174" s="1">
        <v>1009</v>
      </c>
      <c r="P174" s="1">
        <v>0</v>
      </c>
      <c r="Q174" s="1">
        <f t="shared" si="28"/>
        <v>80076</v>
      </c>
      <c r="R174" s="1">
        <f t="shared" si="9"/>
        <v>0</v>
      </c>
      <c r="S174" s="1">
        <v>0</v>
      </c>
      <c r="T174" s="16">
        <f t="shared" si="3"/>
        <v>57.857142857142854</v>
      </c>
      <c r="V174" s="20">
        <v>167.72</v>
      </c>
      <c r="W174" s="16">
        <f t="shared" si="0"/>
        <v>72.23</v>
      </c>
    </row>
    <row r="175" spans="1:23" ht="13" x14ac:dyDescent="0.15">
      <c r="A175" s="15">
        <v>44208</v>
      </c>
      <c r="B175" s="1">
        <f t="shared" si="31"/>
        <v>366</v>
      </c>
      <c r="D175" s="1">
        <v>0</v>
      </c>
      <c r="E175" s="1">
        <v>0</v>
      </c>
      <c r="F175" s="1">
        <f t="shared" si="6"/>
        <v>0</v>
      </c>
      <c r="G175" s="16">
        <f t="shared" si="1"/>
        <v>0.2857142857142857</v>
      </c>
      <c r="H175" s="16">
        <f t="shared" si="27"/>
        <v>9.4670074789359067</v>
      </c>
      <c r="I175" s="16">
        <f t="shared" si="4"/>
        <v>77</v>
      </c>
      <c r="J175" s="22">
        <f t="shared" si="32"/>
        <v>2</v>
      </c>
      <c r="N175" s="1">
        <v>688</v>
      </c>
      <c r="O175" s="1">
        <v>1009</v>
      </c>
      <c r="P175" s="1">
        <v>0</v>
      </c>
      <c r="Q175" s="1">
        <f t="shared" si="28"/>
        <v>80076</v>
      </c>
      <c r="R175" s="1">
        <f t="shared" si="9"/>
        <v>0</v>
      </c>
      <c r="S175" s="1">
        <f t="shared" ref="S175:S180" si="34">P175-P174</f>
        <v>0</v>
      </c>
      <c r="T175" s="16">
        <f t="shared" si="3"/>
        <v>57.857142857142854</v>
      </c>
      <c r="V175" s="20">
        <v>72.23</v>
      </c>
      <c r="W175" s="16">
        <f t="shared" si="0"/>
        <v>72.40428571428572</v>
      </c>
    </row>
    <row r="176" spans="1:23" ht="13" x14ac:dyDescent="0.15">
      <c r="A176" s="15">
        <v>44209</v>
      </c>
      <c r="B176" s="1">
        <f t="shared" si="31"/>
        <v>367</v>
      </c>
      <c r="D176" s="1">
        <v>0</v>
      </c>
      <c r="E176" s="1">
        <v>0</v>
      </c>
      <c r="F176" s="1">
        <f t="shared" si="6"/>
        <v>0</v>
      </c>
      <c r="G176" s="16">
        <f t="shared" si="1"/>
        <v>0.2857142857142857</v>
      </c>
      <c r="H176" s="16">
        <f t="shared" si="27"/>
        <v>9.4670074789359067</v>
      </c>
      <c r="I176" s="16">
        <f t="shared" si="4"/>
        <v>77</v>
      </c>
      <c r="J176" s="22">
        <f t="shared" si="32"/>
        <v>2</v>
      </c>
      <c r="N176" s="1">
        <v>688</v>
      </c>
      <c r="O176" s="1">
        <v>1009</v>
      </c>
      <c r="P176" s="1">
        <v>0</v>
      </c>
      <c r="Q176" s="1">
        <f t="shared" si="28"/>
        <v>80076</v>
      </c>
      <c r="R176" s="1">
        <f t="shared" si="9"/>
        <v>0</v>
      </c>
      <c r="S176" s="1">
        <f t="shared" si="34"/>
        <v>0</v>
      </c>
      <c r="T176" s="16">
        <f t="shared" si="3"/>
        <v>57.857142857142854</v>
      </c>
      <c r="V176" s="20">
        <v>80.8</v>
      </c>
      <c r="W176" s="16">
        <f t="shared" si="0"/>
        <v>73.541428571428568</v>
      </c>
    </row>
    <row r="177" spans="1:23" ht="13" x14ac:dyDescent="0.15">
      <c r="A177" s="15">
        <v>44210</v>
      </c>
      <c r="B177" s="1">
        <f t="shared" si="31"/>
        <v>368</v>
      </c>
      <c r="D177" s="1">
        <v>0</v>
      </c>
      <c r="E177" s="1">
        <v>0</v>
      </c>
      <c r="F177" s="1">
        <f t="shared" si="6"/>
        <v>0</v>
      </c>
      <c r="G177" s="16">
        <f t="shared" si="1"/>
        <v>0</v>
      </c>
      <c r="H177" s="16">
        <f t="shared" si="27"/>
        <v>0</v>
      </c>
      <c r="I177" s="16">
        <f t="shared" si="4"/>
        <v>77</v>
      </c>
      <c r="J177" s="22">
        <f t="shared" si="32"/>
        <v>2</v>
      </c>
      <c r="N177" s="1">
        <v>688</v>
      </c>
      <c r="O177" s="1">
        <v>1009</v>
      </c>
      <c r="P177" s="1">
        <v>0</v>
      </c>
      <c r="Q177" s="1">
        <f t="shared" si="28"/>
        <v>80076</v>
      </c>
      <c r="R177" s="1">
        <f t="shared" si="9"/>
        <v>0</v>
      </c>
      <c r="S177" s="1">
        <f t="shared" si="34"/>
        <v>0</v>
      </c>
      <c r="T177" s="16">
        <f t="shared" si="3"/>
        <v>0</v>
      </c>
      <c r="V177" s="20">
        <v>20.81</v>
      </c>
      <c r="W177" s="16">
        <f t="shared" si="0"/>
        <v>61.211428571428577</v>
      </c>
    </row>
    <row r="178" spans="1:23" ht="13" x14ac:dyDescent="0.15">
      <c r="A178" s="15">
        <v>44211</v>
      </c>
      <c r="B178" s="1">
        <f t="shared" si="31"/>
        <v>369</v>
      </c>
      <c r="D178" s="1">
        <v>0</v>
      </c>
      <c r="E178" s="1">
        <v>1</v>
      </c>
      <c r="F178" s="1">
        <f t="shared" si="6"/>
        <v>1</v>
      </c>
      <c r="G178" s="16">
        <f t="shared" si="1"/>
        <v>0.14285714285714285</v>
      </c>
      <c r="H178" s="16">
        <f t="shared" si="27"/>
        <v>4.7335037394679533</v>
      </c>
      <c r="I178" s="16">
        <f t="shared" si="4"/>
        <v>78</v>
      </c>
      <c r="J178" s="22">
        <f t="shared" si="32"/>
        <v>3</v>
      </c>
      <c r="N178" s="1">
        <v>878</v>
      </c>
      <c r="O178" s="1">
        <v>1271</v>
      </c>
      <c r="P178" s="1">
        <v>452</v>
      </c>
      <c r="Q178" s="1">
        <f t="shared" si="28"/>
        <v>80528</v>
      </c>
      <c r="R178" s="1">
        <f t="shared" si="9"/>
        <v>452</v>
      </c>
      <c r="S178" s="1">
        <f t="shared" si="34"/>
        <v>452</v>
      </c>
      <c r="T178" s="16">
        <f t="shared" si="3"/>
        <v>64.571428571428569</v>
      </c>
      <c r="V178" s="20">
        <v>42.24</v>
      </c>
      <c r="W178" s="16">
        <f t="shared" si="0"/>
        <v>54.828571428571429</v>
      </c>
    </row>
    <row r="179" spans="1:23" ht="13" x14ac:dyDescent="0.15">
      <c r="A179" s="15">
        <v>44212</v>
      </c>
      <c r="B179" s="1">
        <f t="shared" si="31"/>
        <v>370</v>
      </c>
      <c r="D179" s="1">
        <v>0</v>
      </c>
      <c r="E179" s="1">
        <v>0</v>
      </c>
      <c r="F179" s="1">
        <f t="shared" si="6"/>
        <v>0</v>
      </c>
      <c r="G179" s="16">
        <f t="shared" si="1"/>
        <v>0.14285714285714285</v>
      </c>
      <c r="H179" s="16">
        <f t="shared" si="27"/>
        <v>4.7335037394679533</v>
      </c>
      <c r="I179" s="16">
        <f t="shared" si="4"/>
        <v>78</v>
      </c>
      <c r="J179" s="22">
        <f t="shared" si="32"/>
        <v>3</v>
      </c>
      <c r="N179" s="1">
        <v>878</v>
      </c>
      <c r="O179" s="1">
        <v>1271</v>
      </c>
      <c r="P179" s="1">
        <v>452</v>
      </c>
      <c r="Q179" s="1">
        <f t="shared" si="28"/>
        <v>80528</v>
      </c>
      <c r="R179" s="1">
        <f t="shared" si="9"/>
        <v>0</v>
      </c>
      <c r="S179" s="1">
        <f t="shared" si="34"/>
        <v>0</v>
      </c>
      <c r="T179" s="16">
        <f t="shared" si="3"/>
        <v>64.571428571428569</v>
      </c>
      <c r="V179" s="20">
        <v>0</v>
      </c>
      <c r="W179" s="16">
        <f t="shared" si="0"/>
        <v>54.828571428571429</v>
      </c>
    </row>
    <row r="180" spans="1:23" ht="13" x14ac:dyDescent="0.15">
      <c r="A180" s="15">
        <v>44213</v>
      </c>
      <c r="B180" s="1">
        <f t="shared" si="31"/>
        <v>371</v>
      </c>
      <c r="D180" s="1">
        <v>0</v>
      </c>
      <c r="E180" s="1">
        <v>0</v>
      </c>
      <c r="F180" s="1">
        <f t="shared" si="6"/>
        <v>0</v>
      </c>
      <c r="G180" s="16">
        <f t="shared" si="1"/>
        <v>0.14285714285714285</v>
      </c>
      <c r="H180" s="16">
        <f t="shared" si="27"/>
        <v>4.7335037394679533</v>
      </c>
      <c r="I180" s="16">
        <f t="shared" si="4"/>
        <v>78</v>
      </c>
      <c r="J180" s="22">
        <f t="shared" si="32"/>
        <v>3</v>
      </c>
      <c r="N180" s="1">
        <v>878</v>
      </c>
      <c r="O180" s="1">
        <v>1271</v>
      </c>
      <c r="P180" s="17">
        <v>452</v>
      </c>
      <c r="Q180" s="1">
        <f t="shared" si="28"/>
        <v>80528</v>
      </c>
      <c r="R180" s="1">
        <f t="shared" si="9"/>
        <v>0</v>
      </c>
      <c r="S180" s="1">
        <f t="shared" si="34"/>
        <v>0</v>
      </c>
      <c r="T180" s="16">
        <f t="shared" si="3"/>
        <v>64.571428571428569</v>
      </c>
      <c r="V180" s="20">
        <v>0</v>
      </c>
      <c r="W180" s="16">
        <f t="shared" si="0"/>
        <v>54.828571428571429</v>
      </c>
    </row>
    <row r="181" spans="1:23" ht="13" x14ac:dyDescent="0.15">
      <c r="A181" s="15">
        <v>44214</v>
      </c>
      <c r="B181" s="1">
        <f t="shared" si="31"/>
        <v>372</v>
      </c>
      <c r="D181" s="1">
        <v>0</v>
      </c>
      <c r="E181" s="1">
        <v>0</v>
      </c>
      <c r="F181" s="1">
        <f t="shared" si="6"/>
        <v>0</v>
      </c>
      <c r="G181" s="16">
        <f t="shared" si="1"/>
        <v>0.14285714285714285</v>
      </c>
      <c r="H181" s="16">
        <f t="shared" si="27"/>
        <v>4.7335037394679533</v>
      </c>
      <c r="I181" s="16">
        <f t="shared" si="4"/>
        <v>78</v>
      </c>
      <c r="J181" s="22">
        <f t="shared" si="32"/>
        <v>3</v>
      </c>
      <c r="N181" s="1">
        <v>878</v>
      </c>
      <c r="O181" s="1">
        <v>1271</v>
      </c>
      <c r="P181" s="1">
        <v>0</v>
      </c>
      <c r="Q181" s="1">
        <f t="shared" si="28"/>
        <v>80528</v>
      </c>
      <c r="R181" s="1">
        <f t="shared" si="9"/>
        <v>0</v>
      </c>
      <c r="S181" s="1">
        <v>0</v>
      </c>
      <c r="T181" s="16">
        <f t="shared" si="3"/>
        <v>64.571428571428569</v>
      </c>
      <c r="V181" s="20">
        <v>180.57</v>
      </c>
      <c r="W181" s="16">
        <f t="shared" si="0"/>
        <v>56.664285714285711</v>
      </c>
    </row>
    <row r="182" spans="1:23" ht="13" x14ac:dyDescent="0.15">
      <c r="A182" s="15">
        <v>44215</v>
      </c>
      <c r="B182" s="1">
        <f t="shared" si="31"/>
        <v>373</v>
      </c>
      <c r="D182" s="1">
        <v>0</v>
      </c>
      <c r="E182" s="1">
        <v>0</v>
      </c>
      <c r="F182" s="1">
        <f t="shared" si="6"/>
        <v>0</v>
      </c>
      <c r="G182" s="16">
        <f t="shared" si="1"/>
        <v>0.14285714285714285</v>
      </c>
      <c r="H182" s="16">
        <f t="shared" si="27"/>
        <v>4.7335037394679533</v>
      </c>
      <c r="I182" s="16">
        <f t="shared" si="4"/>
        <v>78</v>
      </c>
      <c r="J182" s="22">
        <f t="shared" si="32"/>
        <v>3</v>
      </c>
      <c r="N182" s="1">
        <v>878</v>
      </c>
      <c r="O182" s="1">
        <v>1271</v>
      </c>
      <c r="P182" s="1">
        <v>0</v>
      </c>
      <c r="Q182" s="1">
        <f t="shared" si="28"/>
        <v>80528</v>
      </c>
      <c r="R182" s="1">
        <f t="shared" si="9"/>
        <v>0</v>
      </c>
      <c r="S182" s="1">
        <f t="shared" ref="S182:S187" si="35">P182-P181</f>
        <v>0</v>
      </c>
      <c r="T182" s="16">
        <f t="shared" si="3"/>
        <v>64.571428571428569</v>
      </c>
      <c r="V182" s="20">
        <v>56.31</v>
      </c>
      <c r="W182" s="16">
        <f t="shared" si="0"/>
        <v>54.389999999999993</v>
      </c>
    </row>
    <row r="183" spans="1:23" ht="13" x14ac:dyDescent="0.15">
      <c r="A183" s="15">
        <v>44216</v>
      </c>
      <c r="B183" s="1">
        <f t="shared" si="31"/>
        <v>374</v>
      </c>
      <c r="D183" s="1">
        <v>0</v>
      </c>
      <c r="E183" s="1">
        <v>0</v>
      </c>
      <c r="F183" s="1">
        <f t="shared" si="6"/>
        <v>0</v>
      </c>
      <c r="G183" s="16">
        <f t="shared" si="1"/>
        <v>0.14285714285714285</v>
      </c>
      <c r="H183" s="16">
        <f t="shared" si="27"/>
        <v>4.7335037394679533</v>
      </c>
      <c r="I183" s="16">
        <f t="shared" si="4"/>
        <v>78</v>
      </c>
      <c r="J183" s="22">
        <f t="shared" si="32"/>
        <v>3</v>
      </c>
      <c r="N183" s="1">
        <v>878</v>
      </c>
      <c r="O183" s="1">
        <v>1271</v>
      </c>
      <c r="P183" s="1">
        <v>0</v>
      </c>
      <c r="Q183" s="1">
        <f t="shared" si="28"/>
        <v>80528</v>
      </c>
      <c r="R183" s="1">
        <f t="shared" si="9"/>
        <v>0</v>
      </c>
      <c r="S183" s="1">
        <f t="shared" si="35"/>
        <v>0</v>
      </c>
      <c r="T183" s="16">
        <f t="shared" si="3"/>
        <v>64.571428571428569</v>
      </c>
      <c r="V183" s="20">
        <v>40.4</v>
      </c>
      <c r="W183" s="16">
        <f t="shared" si="0"/>
        <v>48.618571428571428</v>
      </c>
    </row>
    <row r="184" spans="1:23" ht="13" x14ac:dyDescent="0.15">
      <c r="A184" s="15">
        <v>44217</v>
      </c>
      <c r="B184" s="1">
        <f t="shared" si="31"/>
        <v>375</v>
      </c>
      <c r="D184" s="1">
        <v>0</v>
      </c>
      <c r="E184" s="1">
        <v>0</v>
      </c>
      <c r="F184" s="1">
        <f t="shared" si="6"/>
        <v>0</v>
      </c>
      <c r="G184" s="16">
        <f t="shared" si="1"/>
        <v>0.14285714285714285</v>
      </c>
      <c r="H184" s="16">
        <f t="shared" si="27"/>
        <v>4.7335037394679533</v>
      </c>
      <c r="I184" s="16">
        <f t="shared" si="4"/>
        <v>78</v>
      </c>
      <c r="J184" s="22">
        <f t="shared" si="32"/>
        <v>3</v>
      </c>
      <c r="N184" s="1">
        <v>878</v>
      </c>
      <c r="O184" s="1">
        <v>1271</v>
      </c>
      <c r="P184" s="1">
        <v>0</v>
      </c>
      <c r="Q184" s="1">
        <f t="shared" si="28"/>
        <v>80528</v>
      </c>
      <c r="R184" s="1">
        <f t="shared" si="9"/>
        <v>0</v>
      </c>
      <c r="S184" s="1">
        <f t="shared" si="35"/>
        <v>0</v>
      </c>
      <c r="T184" s="16">
        <f t="shared" si="3"/>
        <v>64.571428571428569</v>
      </c>
      <c r="V184" s="20">
        <v>50.81</v>
      </c>
      <c r="W184" s="16">
        <f t="shared" si="0"/>
        <v>52.904285714285713</v>
      </c>
    </row>
    <row r="185" spans="1:23" ht="13" x14ac:dyDescent="0.15">
      <c r="A185" s="15">
        <v>44218</v>
      </c>
      <c r="B185" s="1">
        <f t="shared" si="31"/>
        <v>376</v>
      </c>
      <c r="D185" s="1">
        <v>0</v>
      </c>
      <c r="E185" s="1">
        <v>0</v>
      </c>
      <c r="F185" s="1">
        <f t="shared" si="6"/>
        <v>0</v>
      </c>
      <c r="G185" s="16">
        <f t="shared" si="1"/>
        <v>0</v>
      </c>
      <c r="H185" s="16">
        <f t="shared" si="27"/>
        <v>0</v>
      </c>
      <c r="I185" s="16">
        <f t="shared" si="4"/>
        <v>78</v>
      </c>
      <c r="J185" s="22">
        <f t="shared" si="32"/>
        <v>3</v>
      </c>
      <c r="N185" s="1">
        <v>878</v>
      </c>
      <c r="O185" s="1">
        <v>1271</v>
      </c>
      <c r="P185" s="1">
        <v>0</v>
      </c>
      <c r="Q185" s="1">
        <f t="shared" si="28"/>
        <v>80528</v>
      </c>
      <c r="R185" s="1">
        <f t="shared" si="9"/>
        <v>0</v>
      </c>
      <c r="S185" s="1">
        <f t="shared" si="35"/>
        <v>0</v>
      </c>
      <c r="T185" s="16">
        <f t="shared" si="3"/>
        <v>0</v>
      </c>
      <c r="V185" s="20">
        <v>40.4</v>
      </c>
      <c r="W185" s="16">
        <f t="shared" si="0"/>
        <v>52.641428571428563</v>
      </c>
    </row>
    <row r="186" spans="1:23" ht="13" x14ac:dyDescent="0.15">
      <c r="A186" s="15">
        <v>44219</v>
      </c>
      <c r="B186" s="1">
        <f t="shared" si="31"/>
        <v>377</v>
      </c>
      <c r="D186" s="1">
        <v>0</v>
      </c>
      <c r="E186" s="1">
        <v>0</v>
      </c>
      <c r="F186" s="1">
        <f t="shared" si="6"/>
        <v>0</v>
      </c>
      <c r="G186" s="16">
        <f t="shared" si="1"/>
        <v>0</v>
      </c>
      <c r="H186" s="16">
        <f t="shared" si="27"/>
        <v>0</v>
      </c>
      <c r="I186" s="16">
        <f t="shared" si="4"/>
        <v>78</v>
      </c>
      <c r="J186" s="22">
        <f t="shared" si="32"/>
        <v>3</v>
      </c>
      <c r="N186" s="1">
        <v>878</v>
      </c>
      <c r="O186" s="1">
        <v>1271</v>
      </c>
      <c r="P186" s="1">
        <v>0</v>
      </c>
      <c r="Q186" s="1">
        <f t="shared" si="28"/>
        <v>80528</v>
      </c>
      <c r="R186" s="1">
        <f t="shared" si="9"/>
        <v>0</v>
      </c>
      <c r="S186" s="1">
        <f t="shared" si="35"/>
        <v>0</v>
      </c>
      <c r="T186" s="16">
        <f t="shared" si="3"/>
        <v>0</v>
      </c>
      <c r="V186" s="20">
        <v>0</v>
      </c>
      <c r="W186" s="16">
        <f t="shared" si="0"/>
        <v>52.641428571428563</v>
      </c>
    </row>
    <row r="187" spans="1:23" ht="13" x14ac:dyDescent="0.15">
      <c r="A187" s="15">
        <v>44220</v>
      </c>
      <c r="B187" s="1">
        <f t="shared" si="31"/>
        <v>378</v>
      </c>
      <c r="D187" s="1">
        <v>1</v>
      </c>
      <c r="E187" s="1">
        <v>1</v>
      </c>
      <c r="F187" s="1">
        <f t="shared" si="6"/>
        <v>2</v>
      </c>
      <c r="G187" s="16">
        <f t="shared" si="1"/>
        <v>0.2857142857142857</v>
      </c>
      <c r="H187" s="16">
        <f t="shared" si="27"/>
        <v>9.4670074789359067</v>
      </c>
      <c r="I187" s="16">
        <f t="shared" si="4"/>
        <v>80</v>
      </c>
      <c r="J187" s="22">
        <f t="shared" si="32"/>
        <v>5</v>
      </c>
      <c r="N187" s="1">
        <v>1117</v>
      </c>
      <c r="O187" s="1">
        <v>1536</v>
      </c>
      <c r="P187" s="17">
        <v>504</v>
      </c>
      <c r="Q187" s="1">
        <f t="shared" si="28"/>
        <v>81032</v>
      </c>
      <c r="R187" s="1">
        <f t="shared" si="9"/>
        <v>504</v>
      </c>
      <c r="S187" s="1">
        <f t="shared" si="35"/>
        <v>504</v>
      </c>
      <c r="T187" s="16">
        <f t="shared" si="3"/>
        <v>72</v>
      </c>
      <c r="V187" s="20">
        <v>0</v>
      </c>
      <c r="W187" s="16">
        <f t="shared" si="0"/>
        <v>52.641428571428563</v>
      </c>
    </row>
    <row r="188" spans="1:23" ht="13" x14ac:dyDescent="0.15">
      <c r="A188" s="15">
        <v>44221</v>
      </c>
      <c r="B188" s="1">
        <f t="shared" si="31"/>
        <v>379</v>
      </c>
      <c r="D188" s="1">
        <v>0</v>
      </c>
      <c r="E188" s="1">
        <v>0</v>
      </c>
      <c r="F188" s="1">
        <f t="shared" si="6"/>
        <v>0</v>
      </c>
      <c r="G188" s="16">
        <f t="shared" si="1"/>
        <v>0.2857142857142857</v>
      </c>
      <c r="H188" s="16">
        <f t="shared" si="27"/>
        <v>9.4670074789359067</v>
      </c>
      <c r="I188" s="16">
        <f t="shared" si="4"/>
        <v>80</v>
      </c>
      <c r="J188" s="22">
        <f t="shared" si="32"/>
        <v>5</v>
      </c>
      <c r="N188" s="1">
        <v>1117</v>
      </c>
      <c r="O188" s="1">
        <v>1536</v>
      </c>
      <c r="P188" s="1">
        <v>0</v>
      </c>
      <c r="Q188" s="1">
        <f t="shared" si="28"/>
        <v>81032</v>
      </c>
      <c r="R188" s="1">
        <f t="shared" si="9"/>
        <v>0</v>
      </c>
      <c r="S188" s="1">
        <v>0</v>
      </c>
      <c r="T188" s="16">
        <f t="shared" si="3"/>
        <v>72</v>
      </c>
      <c r="V188" s="1">
        <v>112.02</v>
      </c>
      <c r="W188" s="16">
        <f t="shared" si="0"/>
        <v>42.848571428571425</v>
      </c>
    </row>
    <row r="189" spans="1:23" ht="13" x14ac:dyDescent="0.15">
      <c r="A189" s="15">
        <v>44222</v>
      </c>
      <c r="B189" s="1">
        <f t="shared" si="31"/>
        <v>380</v>
      </c>
      <c r="D189" s="1">
        <v>0</v>
      </c>
      <c r="E189" s="1">
        <v>0</v>
      </c>
      <c r="F189" s="1">
        <f t="shared" si="6"/>
        <v>0</v>
      </c>
      <c r="G189" s="16">
        <f t="shared" si="1"/>
        <v>0.2857142857142857</v>
      </c>
      <c r="H189" s="16">
        <f t="shared" si="27"/>
        <v>9.4670074789359067</v>
      </c>
      <c r="I189" s="16">
        <f t="shared" si="4"/>
        <v>80</v>
      </c>
      <c r="J189" s="22">
        <f t="shared" si="32"/>
        <v>5</v>
      </c>
      <c r="N189" s="1">
        <v>1117</v>
      </c>
      <c r="O189" s="1">
        <v>1536</v>
      </c>
      <c r="P189" s="1">
        <v>0</v>
      </c>
      <c r="Q189" s="1">
        <f t="shared" si="28"/>
        <v>81032</v>
      </c>
      <c r="R189" s="1">
        <f t="shared" si="9"/>
        <v>0</v>
      </c>
      <c r="S189" s="1">
        <f t="shared" ref="S189:S194" si="36">P189-P188</f>
        <v>0</v>
      </c>
      <c r="T189" s="16">
        <f t="shared" si="3"/>
        <v>72</v>
      </c>
      <c r="V189" s="1">
        <v>37.340000000000003</v>
      </c>
      <c r="W189" s="16">
        <f t="shared" si="0"/>
        <v>40.138571428571431</v>
      </c>
    </row>
    <row r="190" spans="1:23" ht="13" x14ac:dyDescent="0.15">
      <c r="A190" s="15">
        <v>44223</v>
      </c>
      <c r="B190" s="1">
        <f t="shared" si="31"/>
        <v>381</v>
      </c>
      <c r="D190" s="1">
        <v>0</v>
      </c>
      <c r="E190" s="1">
        <v>0</v>
      </c>
      <c r="F190" s="1">
        <f t="shared" si="6"/>
        <v>0</v>
      </c>
      <c r="G190" s="16">
        <f t="shared" si="1"/>
        <v>0.2857142857142857</v>
      </c>
      <c r="H190" s="16">
        <f t="shared" si="27"/>
        <v>9.4670074789359067</v>
      </c>
      <c r="I190" s="16">
        <f t="shared" si="4"/>
        <v>80</v>
      </c>
      <c r="J190" s="22">
        <f t="shared" si="32"/>
        <v>5</v>
      </c>
      <c r="N190" s="1">
        <v>1160</v>
      </c>
      <c r="O190" s="1">
        <v>1539</v>
      </c>
      <c r="P190" s="1">
        <v>46</v>
      </c>
      <c r="Q190" s="1">
        <f t="shared" si="28"/>
        <v>81078</v>
      </c>
      <c r="R190" s="1">
        <f t="shared" si="9"/>
        <v>46</v>
      </c>
      <c r="S190" s="1">
        <f t="shared" si="36"/>
        <v>46</v>
      </c>
      <c r="T190" s="16">
        <f t="shared" si="3"/>
        <v>78.571428571428569</v>
      </c>
      <c r="V190" s="1">
        <v>52.64</v>
      </c>
      <c r="W190" s="16">
        <f t="shared" si="0"/>
        <v>41.887142857142862</v>
      </c>
    </row>
    <row r="191" spans="1:23" ht="13" x14ac:dyDescent="0.15">
      <c r="A191" s="15">
        <v>44224</v>
      </c>
      <c r="B191" s="1">
        <f t="shared" si="31"/>
        <v>382</v>
      </c>
      <c r="D191" s="1">
        <v>0</v>
      </c>
      <c r="E191" s="1">
        <v>0</v>
      </c>
      <c r="F191" s="1">
        <f t="shared" si="6"/>
        <v>0</v>
      </c>
      <c r="G191" s="16">
        <f t="shared" si="1"/>
        <v>0.2857142857142857</v>
      </c>
      <c r="H191" s="16">
        <f t="shared" si="27"/>
        <v>9.4670074789359067</v>
      </c>
      <c r="I191" s="16">
        <f t="shared" si="4"/>
        <v>80</v>
      </c>
      <c r="J191" s="22">
        <f t="shared" si="32"/>
        <v>5</v>
      </c>
      <c r="N191" s="1">
        <v>1160</v>
      </c>
      <c r="O191" s="1">
        <v>1539</v>
      </c>
      <c r="P191" s="1">
        <v>46</v>
      </c>
      <c r="Q191" s="1">
        <f t="shared" si="28"/>
        <v>81078</v>
      </c>
      <c r="R191" s="1">
        <f t="shared" si="9"/>
        <v>0</v>
      </c>
      <c r="S191" s="1">
        <f t="shared" si="36"/>
        <v>0</v>
      </c>
      <c r="T191" s="16">
        <f t="shared" si="3"/>
        <v>78.571428571428569</v>
      </c>
      <c r="V191" s="1">
        <v>60.6</v>
      </c>
      <c r="W191" s="16">
        <f t="shared" si="0"/>
        <v>43.285714285714285</v>
      </c>
    </row>
    <row r="192" spans="1:23" ht="13" x14ac:dyDescent="0.15">
      <c r="A192" s="15">
        <v>44225</v>
      </c>
      <c r="B192" s="1">
        <f t="shared" si="31"/>
        <v>383</v>
      </c>
      <c r="D192" s="1">
        <v>0</v>
      </c>
      <c r="E192" s="1">
        <v>0</v>
      </c>
      <c r="F192" s="1">
        <f t="shared" si="6"/>
        <v>0</v>
      </c>
      <c r="G192" s="16">
        <f t="shared" si="1"/>
        <v>0.2857142857142857</v>
      </c>
      <c r="H192" s="16">
        <f t="shared" si="27"/>
        <v>9.4670074789359067</v>
      </c>
      <c r="I192" s="16">
        <f t="shared" si="4"/>
        <v>80</v>
      </c>
      <c r="J192" s="22">
        <f t="shared" si="32"/>
        <v>5</v>
      </c>
      <c r="N192" s="1">
        <v>1160</v>
      </c>
      <c r="O192" s="1">
        <v>1539</v>
      </c>
      <c r="P192" s="1">
        <v>46</v>
      </c>
      <c r="Q192" s="1">
        <f t="shared" si="28"/>
        <v>81078</v>
      </c>
      <c r="R192" s="1">
        <f t="shared" si="9"/>
        <v>0</v>
      </c>
      <c r="S192" s="1">
        <f t="shared" si="36"/>
        <v>0</v>
      </c>
      <c r="T192" s="16">
        <f t="shared" si="3"/>
        <v>78.571428571428569</v>
      </c>
      <c r="V192" s="1">
        <v>37.340000000000003</v>
      </c>
      <c r="W192" s="16">
        <f t="shared" si="0"/>
        <v>42.848571428571439</v>
      </c>
    </row>
    <row r="193" spans="1:23" ht="13" x14ac:dyDescent="0.15">
      <c r="A193" s="15">
        <v>44226</v>
      </c>
      <c r="B193" s="1">
        <f t="shared" si="31"/>
        <v>384</v>
      </c>
      <c r="D193" s="1">
        <v>0</v>
      </c>
      <c r="E193" s="1">
        <v>0</v>
      </c>
      <c r="F193" s="1">
        <f t="shared" si="6"/>
        <v>0</v>
      </c>
      <c r="G193" s="16">
        <f t="shared" si="1"/>
        <v>0.2857142857142857</v>
      </c>
      <c r="H193" s="16">
        <f t="shared" si="27"/>
        <v>9.4670074789359067</v>
      </c>
      <c r="I193" s="16">
        <f t="shared" si="4"/>
        <v>80</v>
      </c>
      <c r="J193" s="22">
        <f t="shared" si="32"/>
        <v>5</v>
      </c>
      <c r="N193" s="1">
        <v>1160</v>
      </c>
      <c r="O193" s="1">
        <v>1539</v>
      </c>
      <c r="P193" s="1">
        <v>46</v>
      </c>
      <c r="Q193" s="1">
        <f t="shared" si="28"/>
        <v>81078</v>
      </c>
      <c r="R193" s="1">
        <f t="shared" si="9"/>
        <v>0</v>
      </c>
      <c r="S193" s="1">
        <f t="shared" si="36"/>
        <v>0</v>
      </c>
      <c r="T193" s="16">
        <f t="shared" si="3"/>
        <v>78.571428571428569</v>
      </c>
      <c r="V193" s="1">
        <v>0</v>
      </c>
      <c r="W193" s="16">
        <f t="shared" si="0"/>
        <v>42.848571428571439</v>
      </c>
    </row>
    <row r="194" spans="1:23" ht="13" x14ac:dyDescent="0.15">
      <c r="A194" s="15">
        <v>44227</v>
      </c>
      <c r="B194" s="1">
        <f t="shared" si="31"/>
        <v>385</v>
      </c>
      <c r="D194" s="1">
        <v>1</v>
      </c>
      <c r="E194" s="1">
        <v>0</v>
      </c>
      <c r="F194" s="1">
        <f t="shared" si="6"/>
        <v>1</v>
      </c>
      <c r="G194" s="16">
        <f t="shared" si="1"/>
        <v>0.14285714285714285</v>
      </c>
      <c r="H194" s="16">
        <f t="shared" si="27"/>
        <v>4.7335037394679533</v>
      </c>
      <c r="I194" s="16">
        <f t="shared" si="4"/>
        <v>81</v>
      </c>
      <c r="J194" s="22">
        <f t="shared" si="32"/>
        <v>6</v>
      </c>
      <c r="N194" s="1">
        <v>1388</v>
      </c>
      <c r="O194" s="1">
        <v>1816</v>
      </c>
      <c r="P194" s="17">
        <v>551</v>
      </c>
      <c r="Q194" s="1">
        <f t="shared" si="28"/>
        <v>81583</v>
      </c>
      <c r="R194" s="1">
        <f t="shared" si="9"/>
        <v>505</v>
      </c>
      <c r="S194" s="1">
        <f t="shared" si="36"/>
        <v>505</v>
      </c>
      <c r="T194" s="16">
        <f t="shared" si="3"/>
        <v>78.714285714285708</v>
      </c>
      <c r="V194" s="1">
        <v>0</v>
      </c>
      <c r="W194" s="16">
        <f t="shared" si="0"/>
        <v>42.848571428571439</v>
      </c>
    </row>
    <row r="195" spans="1:23" ht="13" x14ac:dyDescent="0.15">
      <c r="A195" s="15">
        <v>44228</v>
      </c>
      <c r="B195" s="1">
        <f t="shared" si="31"/>
        <v>386</v>
      </c>
      <c r="D195" s="1">
        <v>0</v>
      </c>
      <c r="E195" s="1">
        <v>0</v>
      </c>
      <c r="F195" s="1">
        <f t="shared" si="6"/>
        <v>0</v>
      </c>
      <c r="G195" s="16">
        <f t="shared" si="1"/>
        <v>0.14285714285714285</v>
      </c>
      <c r="H195" s="16">
        <f t="shared" si="27"/>
        <v>4.7335037394679533</v>
      </c>
      <c r="I195" s="16">
        <f t="shared" si="4"/>
        <v>81</v>
      </c>
      <c r="J195" s="22">
        <f t="shared" si="32"/>
        <v>6</v>
      </c>
      <c r="N195" s="1">
        <v>0</v>
      </c>
      <c r="O195" s="1">
        <v>0</v>
      </c>
      <c r="P195" s="1">
        <v>0</v>
      </c>
      <c r="Q195" s="1">
        <f t="shared" ref="Q195:Q310" si="37">N195+O195+81583</f>
        <v>81583</v>
      </c>
      <c r="R195" s="1">
        <f t="shared" si="9"/>
        <v>0</v>
      </c>
      <c r="S195" s="1">
        <v>0</v>
      </c>
      <c r="T195" s="16">
        <f t="shared" si="3"/>
        <v>78.714285714285708</v>
      </c>
      <c r="V195" s="1">
        <v>100.39</v>
      </c>
      <c r="W195" s="16">
        <f t="shared" si="0"/>
        <v>41.187142857142859</v>
      </c>
    </row>
    <row r="196" spans="1:23" ht="13" x14ac:dyDescent="0.15">
      <c r="A196" s="15">
        <v>44229</v>
      </c>
      <c r="B196" s="1">
        <f t="shared" si="31"/>
        <v>387</v>
      </c>
      <c r="D196" s="1">
        <v>0</v>
      </c>
      <c r="E196" s="1">
        <v>0</v>
      </c>
      <c r="F196" s="1">
        <f t="shared" si="6"/>
        <v>0</v>
      </c>
      <c r="G196" s="16">
        <f t="shared" si="1"/>
        <v>0.14285714285714285</v>
      </c>
      <c r="H196" s="16">
        <f t="shared" si="27"/>
        <v>4.7335037394679533</v>
      </c>
      <c r="I196" s="16">
        <f t="shared" si="4"/>
        <v>81</v>
      </c>
      <c r="J196" s="22">
        <f t="shared" si="32"/>
        <v>6</v>
      </c>
      <c r="N196" s="1">
        <v>0</v>
      </c>
      <c r="O196" s="1">
        <v>0</v>
      </c>
      <c r="P196" s="1">
        <v>0</v>
      </c>
      <c r="Q196" s="1">
        <f t="shared" si="37"/>
        <v>81583</v>
      </c>
      <c r="R196" s="1">
        <f t="shared" si="9"/>
        <v>0</v>
      </c>
      <c r="S196" s="1">
        <f t="shared" ref="S196:S201" si="38">P196-P195</f>
        <v>0</v>
      </c>
      <c r="T196" s="16">
        <f t="shared" si="3"/>
        <v>78.714285714285708</v>
      </c>
      <c r="V196" s="1">
        <v>61.21</v>
      </c>
      <c r="W196" s="16">
        <f t="shared" si="0"/>
        <v>44.597142857142856</v>
      </c>
    </row>
    <row r="197" spans="1:23" ht="13" x14ac:dyDescent="0.15">
      <c r="A197" s="15">
        <v>44230</v>
      </c>
      <c r="B197" s="1">
        <f t="shared" si="31"/>
        <v>388</v>
      </c>
      <c r="D197" s="1">
        <v>0</v>
      </c>
      <c r="E197" s="1">
        <v>0</v>
      </c>
      <c r="F197" s="1">
        <f t="shared" si="6"/>
        <v>0</v>
      </c>
      <c r="G197" s="16">
        <f t="shared" si="1"/>
        <v>0.14285714285714285</v>
      </c>
      <c r="H197" s="16">
        <f t="shared" si="27"/>
        <v>4.7335037394679533</v>
      </c>
      <c r="I197" s="16">
        <f t="shared" si="4"/>
        <v>81</v>
      </c>
      <c r="J197" s="22">
        <f t="shared" si="32"/>
        <v>6</v>
      </c>
      <c r="N197" s="1">
        <v>124</v>
      </c>
      <c r="O197" s="1">
        <v>8</v>
      </c>
      <c r="P197" s="1">
        <v>132</v>
      </c>
      <c r="Q197" s="1">
        <f t="shared" si="37"/>
        <v>81715</v>
      </c>
      <c r="R197" s="1">
        <f t="shared" si="9"/>
        <v>132</v>
      </c>
      <c r="S197" s="1">
        <f t="shared" si="38"/>
        <v>132</v>
      </c>
      <c r="T197" s="16">
        <f t="shared" si="3"/>
        <v>91</v>
      </c>
      <c r="V197" s="1">
        <v>9.18</v>
      </c>
      <c r="W197" s="16">
        <f t="shared" si="0"/>
        <v>38.388571428571424</v>
      </c>
    </row>
    <row r="198" spans="1:23" ht="13" x14ac:dyDescent="0.15">
      <c r="A198" s="15">
        <v>44231</v>
      </c>
      <c r="B198" s="1">
        <f t="shared" si="31"/>
        <v>389</v>
      </c>
      <c r="D198" s="1">
        <v>0</v>
      </c>
      <c r="E198" s="1">
        <v>0</v>
      </c>
      <c r="F198" s="1">
        <f t="shared" si="6"/>
        <v>0</v>
      </c>
      <c r="G198" s="16">
        <f t="shared" si="1"/>
        <v>0.14285714285714285</v>
      </c>
      <c r="H198" s="16">
        <f t="shared" si="27"/>
        <v>4.7335037394679533</v>
      </c>
      <c r="I198" s="16">
        <f t="shared" si="4"/>
        <v>81</v>
      </c>
      <c r="J198" s="22">
        <f t="shared" si="32"/>
        <v>6</v>
      </c>
      <c r="N198" s="1">
        <v>124</v>
      </c>
      <c r="O198" s="1">
        <v>8</v>
      </c>
      <c r="P198" s="1">
        <v>132</v>
      </c>
      <c r="Q198" s="1">
        <f t="shared" si="37"/>
        <v>81715</v>
      </c>
      <c r="R198" s="1">
        <f t="shared" si="9"/>
        <v>0</v>
      </c>
      <c r="S198" s="1">
        <f t="shared" si="38"/>
        <v>0</v>
      </c>
      <c r="T198" s="16">
        <f t="shared" si="3"/>
        <v>91</v>
      </c>
      <c r="V198" s="1">
        <v>9.7899999999999991</v>
      </c>
      <c r="W198" s="16">
        <f t="shared" si="0"/>
        <v>31.130000000000003</v>
      </c>
    </row>
    <row r="199" spans="1:23" ht="13" x14ac:dyDescent="0.15">
      <c r="A199" s="15">
        <v>44232</v>
      </c>
      <c r="B199" s="1">
        <f t="shared" si="31"/>
        <v>390</v>
      </c>
      <c r="C199" s="1" t="s">
        <v>102</v>
      </c>
      <c r="D199" s="1">
        <v>0</v>
      </c>
      <c r="E199" s="1">
        <v>0</v>
      </c>
      <c r="F199" s="1">
        <f t="shared" si="6"/>
        <v>0</v>
      </c>
      <c r="G199" s="16">
        <f t="shared" si="1"/>
        <v>0.14285714285714285</v>
      </c>
      <c r="H199" s="16">
        <f t="shared" si="27"/>
        <v>4.7335037394679533</v>
      </c>
      <c r="I199" s="16">
        <f t="shared" si="4"/>
        <v>81</v>
      </c>
      <c r="J199" s="22">
        <f t="shared" si="32"/>
        <v>6</v>
      </c>
      <c r="N199" s="1">
        <v>124</v>
      </c>
      <c r="O199" s="1">
        <v>8</v>
      </c>
      <c r="P199" s="1">
        <v>132</v>
      </c>
      <c r="Q199" s="1">
        <f t="shared" si="37"/>
        <v>81715</v>
      </c>
      <c r="R199" s="1">
        <f t="shared" si="9"/>
        <v>0</v>
      </c>
      <c r="S199" s="1">
        <f t="shared" si="38"/>
        <v>0</v>
      </c>
      <c r="T199" s="16">
        <f t="shared" si="3"/>
        <v>91</v>
      </c>
      <c r="V199" s="1">
        <v>31.83</v>
      </c>
      <c r="W199" s="16">
        <f t="shared" si="0"/>
        <v>30.342857142857138</v>
      </c>
    </row>
    <row r="200" spans="1:23" ht="13" x14ac:dyDescent="0.15">
      <c r="A200" s="15">
        <v>44233</v>
      </c>
      <c r="B200" s="1">
        <f t="shared" si="31"/>
        <v>391</v>
      </c>
      <c r="D200" s="1">
        <v>0</v>
      </c>
      <c r="E200" s="1">
        <v>2</v>
      </c>
      <c r="F200" s="1">
        <f t="shared" si="6"/>
        <v>2</v>
      </c>
      <c r="G200" s="16">
        <f t="shared" si="1"/>
        <v>0.42857142857142855</v>
      </c>
      <c r="H200" s="16">
        <f t="shared" si="27"/>
        <v>14.200511218403863</v>
      </c>
      <c r="I200" s="16">
        <f t="shared" si="4"/>
        <v>83</v>
      </c>
      <c r="J200" s="22">
        <f t="shared" si="32"/>
        <v>8</v>
      </c>
      <c r="N200" s="1">
        <v>408</v>
      </c>
      <c r="O200" s="1">
        <v>359</v>
      </c>
      <c r="P200" s="1">
        <v>767</v>
      </c>
      <c r="Q200" s="1">
        <f t="shared" si="37"/>
        <v>82350</v>
      </c>
      <c r="R200" s="1">
        <f t="shared" si="9"/>
        <v>635</v>
      </c>
      <c r="S200" s="1">
        <f t="shared" si="38"/>
        <v>635</v>
      </c>
      <c r="T200" s="16">
        <f t="shared" si="3"/>
        <v>181.71428571428572</v>
      </c>
      <c r="V200" s="1">
        <v>0</v>
      </c>
      <c r="W200" s="16">
        <f t="shared" si="0"/>
        <v>30.342857142857138</v>
      </c>
    </row>
    <row r="201" spans="1:23" ht="13" x14ac:dyDescent="0.15">
      <c r="A201" s="15">
        <v>44234</v>
      </c>
      <c r="B201" s="1">
        <f t="shared" si="31"/>
        <v>392</v>
      </c>
      <c r="D201" s="1">
        <v>0</v>
      </c>
      <c r="E201" s="1">
        <v>0</v>
      </c>
      <c r="F201" s="1">
        <f t="shared" si="6"/>
        <v>0</v>
      </c>
      <c r="G201" s="16">
        <f t="shared" si="1"/>
        <v>0.2857142857142857</v>
      </c>
      <c r="H201" s="16">
        <f t="shared" si="27"/>
        <v>9.4670074789359067</v>
      </c>
      <c r="I201" s="16">
        <f t="shared" si="4"/>
        <v>83</v>
      </c>
      <c r="J201" s="22">
        <f t="shared" si="32"/>
        <v>8</v>
      </c>
      <c r="N201" s="1">
        <v>1973</v>
      </c>
      <c r="O201" s="1">
        <v>395</v>
      </c>
      <c r="P201" s="17">
        <v>2388</v>
      </c>
      <c r="Q201" s="1">
        <f t="shared" si="37"/>
        <v>83951</v>
      </c>
      <c r="R201" s="1">
        <f t="shared" si="9"/>
        <v>1601</v>
      </c>
      <c r="S201" s="1">
        <f t="shared" si="38"/>
        <v>1621</v>
      </c>
      <c r="T201" s="16">
        <f t="shared" si="3"/>
        <v>341.14285714285717</v>
      </c>
      <c r="V201" s="1">
        <v>0</v>
      </c>
      <c r="W201" s="16">
        <f t="shared" si="0"/>
        <v>30.342857142857138</v>
      </c>
    </row>
    <row r="202" spans="1:23" ht="13" x14ac:dyDescent="0.15">
      <c r="A202" s="15">
        <v>44235</v>
      </c>
      <c r="B202" s="1">
        <f t="shared" si="31"/>
        <v>393</v>
      </c>
      <c r="D202" s="1">
        <v>3</v>
      </c>
      <c r="E202" s="1">
        <v>0</v>
      </c>
      <c r="F202" s="1">
        <f t="shared" si="6"/>
        <v>3</v>
      </c>
      <c r="G202" s="16">
        <f t="shared" si="1"/>
        <v>0.7142857142857143</v>
      </c>
      <c r="H202" s="16">
        <f t="shared" si="27"/>
        <v>23.667518697339773</v>
      </c>
      <c r="I202" s="16">
        <f t="shared" si="4"/>
        <v>86</v>
      </c>
      <c r="J202" s="22">
        <f t="shared" si="32"/>
        <v>11</v>
      </c>
      <c r="N202" s="1">
        <v>1973</v>
      </c>
      <c r="O202" s="1">
        <v>395</v>
      </c>
      <c r="P202" s="1">
        <v>0</v>
      </c>
      <c r="Q202" s="1">
        <f t="shared" si="37"/>
        <v>83951</v>
      </c>
      <c r="R202" s="1">
        <f t="shared" si="9"/>
        <v>0</v>
      </c>
      <c r="S202" s="1">
        <v>0</v>
      </c>
      <c r="T202" s="16">
        <f t="shared" si="3"/>
        <v>341.14285714285717</v>
      </c>
      <c r="V202" s="1">
        <v>104.67</v>
      </c>
      <c r="W202" s="16">
        <f t="shared" si="0"/>
        <v>30.954285714285714</v>
      </c>
    </row>
    <row r="203" spans="1:23" ht="13" x14ac:dyDescent="0.15">
      <c r="A203" s="15">
        <v>44236</v>
      </c>
      <c r="B203" s="1">
        <f t="shared" si="31"/>
        <v>394</v>
      </c>
      <c r="D203" s="1">
        <v>0</v>
      </c>
      <c r="E203" s="1">
        <v>0</v>
      </c>
      <c r="F203" s="1">
        <f t="shared" si="6"/>
        <v>0</v>
      </c>
      <c r="G203" s="16">
        <f t="shared" si="1"/>
        <v>0.7142857142857143</v>
      </c>
      <c r="H203" s="16">
        <f t="shared" si="27"/>
        <v>23.667518697339773</v>
      </c>
      <c r="I203" s="16">
        <f t="shared" si="4"/>
        <v>86</v>
      </c>
      <c r="J203" s="22">
        <f t="shared" si="32"/>
        <v>11</v>
      </c>
      <c r="N203" s="1">
        <v>1973</v>
      </c>
      <c r="O203" s="1">
        <v>395</v>
      </c>
      <c r="P203" s="1">
        <v>0</v>
      </c>
      <c r="Q203" s="1">
        <f t="shared" si="37"/>
        <v>83951</v>
      </c>
      <c r="R203" s="1">
        <f t="shared" si="9"/>
        <v>0</v>
      </c>
      <c r="S203" s="1">
        <v>0</v>
      </c>
      <c r="T203" s="16">
        <f t="shared" si="3"/>
        <v>341.14285714285717</v>
      </c>
      <c r="V203" s="1">
        <v>25.71</v>
      </c>
      <c r="W203" s="16">
        <f t="shared" si="0"/>
        <v>25.882857142857144</v>
      </c>
    </row>
    <row r="204" spans="1:23" ht="13" x14ac:dyDescent="0.15">
      <c r="A204" s="15">
        <v>44237</v>
      </c>
      <c r="B204" s="1">
        <f t="shared" si="31"/>
        <v>395</v>
      </c>
      <c r="D204" s="1">
        <v>2</v>
      </c>
      <c r="E204" s="1">
        <v>0</v>
      </c>
      <c r="F204" s="1">
        <f t="shared" si="6"/>
        <v>2</v>
      </c>
      <c r="G204" s="16">
        <f t="shared" si="1"/>
        <v>1</v>
      </c>
      <c r="H204" s="16">
        <f t="shared" si="27"/>
        <v>33.134526176275678</v>
      </c>
      <c r="I204" s="16">
        <f t="shared" si="4"/>
        <v>88</v>
      </c>
      <c r="J204" s="22">
        <f t="shared" si="32"/>
        <v>13</v>
      </c>
      <c r="N204" s="1">
        <v>2756</v>
      </c>
      <c r="O204" s="1">
        <v>467</v>
      </c>
      <c r="P204" s="1">
        <v>855</v>
      </c>
      <c r="Q204" s="1">
        <f t="shared" si="37"/>
        <v>84806</v>
      </c>
      <c r="R204" s="1">
        <f t="shared" si="9"/>
        <v>855</v>
      </c>
      <c r="S204" s="1">
        <f t="shared" ref="S204:S208" si="39">P204-P203</f>
        <v>855</v>
      </c>
      <c r="T204" s="16">
        <f t="shared" si="3"/>
        <v>444.42857142857144</v>
      </c>
      <c r="V204" s="1">
        <v>14.08</v>
      </c>
      <c r="W204" s="16">
        <f t="shared" si="0"/>
        <v>26.582857142857144</v>
      </c>
    </row>
    <row r="205" spans="1:23" ht="13" x14ac:dyDescent="0.15">
      <c r="A205" s="15">
        <v>44238</v>
      </c>
      <c r="B205" s="1">
        <f t="shared" si="31"/>
        <v>396</v>
      </c>
      <c r="D205" s="1">
        <v>2</v>
      </c>
      <c r="E205" s="1">
        <v>1</v>
      </c>
      <c r="F205" s="1">
        <f t="shared" si="6"/>
        <v>3</v>
      </c>
      <c r="G205" s="16">
        <f t="shared" si="1"/>
        <v>1.4285714285714286</v>
      </c>
      <c r="H205" s="16">
        <f t="shared" si="27"/>
        <v>47.335037394679546</v>
      </c>
      <c r="I205" s="16">
        <f t="shared" si="4"/>
        <v>91</v>
      </c>
      <c r="J205" s="22">
        <f t="shared" si="32"/>
        <v>16</v>
      </c>
      <c r="N205" s="1">
        <v>3771</v>
      </c>
      <c r="O205" s="1">
        <v>684</v>
      </c>
      <c r="P205" s="1">
        <v>2087</v>
      </c>
      <c r="Q205" s="1">
        <f t="shared" si="37"/>
        <v>86038</v>
      </c>
      <c r="R205" s="1">
        <f t="shared" si="9"/>
        <v>1232</v>
      </c>
      <c r="S205" s="1">
        <f t="shared" si="39"/>
        <v>1232</v>
      </c>
      <c r="T205" s="16">
        <f t="shared" si="3"/>
        <v>620.42857142857144</v>
      </c>
      <c r="V205" s="1">
        <v>31.83</v>
      </c>
      <c r="W205" s="16">
        <f t="shared" si="0"/>
        <v>29.731428571428573</v>
      </c>
    </row>
    <row r="206" spans="1:23" ht="13" x14ac:dyDescent="0.15">
      <c r="A206" s="15">
        <v>44239</v>
      </c>
      <c r="B206" s="1">
        <f t="shared" si="31"/>
        <v>397</v>
      </c>
      <c r="D206" s="1">
        <v>0</v>
      </c>
      <c r="E206" s="1">
        <v>0</v>
      </c>
      <c r="F206" s="1">
        <f t="shared" si="6"/>
        <v>0</v>
      </c>
      <c r="G206" s="16">
        <f t="shared" si="1"/>
        <v>1.4285714285714286</v>
      </c>
      <c r="H206" s="16">
        <f t="shared" si="27"/>
        <v>47.335037394679546</v>
      </c>
      <c r="I206" s="16">
        <f t="shared" si="4"/>
        <v>91</v>
      </c>
      <c r="J206" s="22">
        <f t="shared" si="32"/>
        <v>16</v>
      </c>
      <c r="N206" s="1">
        <v>3771</v>
      </c>
      <c r="O206" s="1">
        <v>684</v>
      </c>
      <c r="P206" s="1">
        <v>2087</v>
      </c>
      <c r="Q206" s="1">
        <f t="shared" si="37"/>
        <v>86038</v>
      </c>
      <c r="R206" s="1">
        <f t="shared" si="9"/>
        <v>0</v>
      </c>
      <c r="S206" s="1">
        <f t="shared" si="39"/>
        <v>0</v>
      </c>
      <c r="T206" s="16">
        <f t="shared" si="3"/>
        <v>620.42857142857144</v>
      </c>
      <c r="V206" s="1">
        <v>18.98</v>
      </c>
      <c r="W206" s="16">
        <f t="shared" si="0"/>
        <v>27.895714285714288</v>
      </c>
    </row>
    <row r="207" spans="1:23" ht="13" x14ac:dyDescent="0.15">
      <c r="A207" s="15">
        <v>44240</v>
      </c>
      <c r="B207" s="1">
        <f t="shared" si="31"/>
        <v>398</v>
      </c>
      <c r="D207" s="1">
        <v>0</v>
      </c>
      <c r="E207" s="1">
        <v>1</v>
      </c>
      <c r="F207" s="1">
        <f t="shared" si="6"/>
        <v>1</v>
      </c>
      <c r="G207" s="16">
        <f t="shared" si="1"/>
        <v>1.2857142857142858</v>
      </c>
      <c r="H207" s="16">
        <f t="shared" si="27"/>
        <v>42.60153365521159</v>
      </c>
      <c r="I207" s="16">
        <f t="shared" si="4"/>
        <v>92</v>
      </c>
      <c r="J207" s="22">
        <f t="shared" si="32"/>
        <v>17</v>
      </c>
      <c r="N207" s="1">
        <v>5112</v>
      </c>
      <c r="O207" s="1">
        <v>887</v>
      </c>
      <c r="P207" s="1">
        <v>3611</v>
      </c>
      <c r="Q207" s="1">
        <f t="shared" si="37"/>
        <v>87582</v>
      </c>
      <c r="R207" s="1">
        <f t="shared" si="9"/>
        <v>1544</v>
      </c>
      <c r="S207" s="1">
        <f t="shared" si="39"/>
        <v>1524</v>
      </c>
      <c r="T207" s="16">
        <f t="shared" si="3"/>
        <v>747.42857142857144</v>
      </c>
      <c r="V207" s="1">
        <v>0</v>
      </c>
      <c r="W207" s="16">
        <f t="shared" si="0"/>
        <v>27.895714285714288</v>
      </c>
    </row>
    <row r="208" spans="1:23" ht="13" x14ac:dyDescent="0.15">
      <c r="A208" s="15">
        <v>44241</v>
      </c>
      <c r="B208" s="1">
        <f t="shared" si="31"/>
        <v>399</v>
      </c>
      <c r="D208" s="1">
        <v>1</v>
      </c>
      <c r="E208" s="1">
        <v>0</v>
      </c>
      <c r="F208" s="1">
        <f t="shared" si="6"/>
        <v>1</v>
      </c>
      <c r="G208" s="16">
        <f t="shared" si="1"/>
        <v>1.4285714285714286</v>
      </c>
      <c r="H208" s="16">
        <f t="shared" si="27"/>
        <v>47.335037394679546</v>
      </c>
      <c r="I208" s="16">
        <f t="shared" si="4"/>
        <v>93</v>
      </c>
      <c r="J208" s="22">
        <f t="shared" si="32"/>
        <v>18</v>
      </c>
      <c r="N208" s="1">
        <v>6495</v>
      </c>
      <c r="O208" s="1">
        <v>1108</v>
      </c>
      <c r="P208" s="17">
        <v>5215</v>
      </c>
      <c r="Q208" s="1">
        <f t="shared" si="37"/>
        <v>89186</v>
      </c>
      <c r="R208" s="1">
        <f t="shared" si="9"/>
        <v>1604</v>
      </c>
      <c r="S208" s="1">
        <f t="shared" si="39"/>
        <v>1604</v>
      </c>
      <c r="T208" s="16">
        <f t="shared" si="3"/>
        <v>745</v>
      </c>
      <c r="V208" s="1">
        <v>0</v>
      </c>
      <c r="W208" s="16">
        <f t="shared" si="0"/>
        <v>27.895714285714288</v>
      </c>
    </row>
    <row r="209" spans="1:23" ht="13" x14ac:dyDescent="0.15">
      <c r="A209" s="15">
        <v>44242</v>
      </c>
      <c r="B209" s="1">
        <f t="shared" si="31"/>
        <v>400</v>
      </c>
      <c r="D209" s="1">
        <v>0</v>
      </c>
      <c r="E209" s="1">
        <v>0</v>
      </c>
      <c r="F209" s="1">
        <f t="shared" si="6"/>
        <v>0</v>
      </c>
      <c r="G209" s="16">
        <f t="shared" si="1"/>
        <v>1</v>
      </c>
      <c r="H209" s="16">
        <f t="shared" si="27"/>
        <v>33.134526176275678</v>
      </c>
      <c r="I209" s="16">
        <f t="shared" si="4"/>
        <v>93</v>
      </c>
      <c r="J209" s="22">
        <f t="shared" si="32"/>
        <v>18</v>
      </c>
      <c r="N209" s="1">
        <v>6495</v>
      </c>
      <c r="O209" s="1">
        <v>1108</v>
      </c>
      <c r="P209" s="1">
        <v>0</v>
      </c>
      <c r="Q209" s="1">
        <f t="shared" si="37"/>
        <v>89186</v>
      </c>
      <c r="R209" s="1">
        <f t="shared" si="9"/>
        <v>0</v>
      </c>
      <c r="S209" s="1">
        <v>0</v>
      </c>
      <c r="T209" s="16">
        <f t="shared" si="3"/>
        <v>745</v>
      </c>
      <c r="V209" s="1">
        <v>79.569999999999993</v>
      </c>
      <c r="W209" s="16">
        <f t="shared" si="0"/>
        <v>24.310000000000002</v>
      </c>
    </row>
    <row r="210" spans="1:23" ht="13" x14ac:dyDescent="0.15">
      <c r="A210" s="15">
        <v>44243</v>
      </c>
      <c r="B210" s="1">
        <f t="shared" si="31"/>
        <v>401</v>
      </c>
      <c r="D210" s="1">
        <v>0</v>
      </c>
      <c r="E210" s="1">
        <v>0</v>
      </c>
      <c r="F210" s="1">
        <f t="shared" si="6"/>
        <v>0</v>
      </c>
      <c r="G210" s="16">
        <f t="shared" si="1"/>
        <v>1</v>
      </c>
      <c r="H210" s="16">
        <f t="shared" si="27"/>
        <v>33.134526176275678</v>
      </c>
      <c r="I210" s="16">
        <f t="shared" si="4"/>
        <v>93</v>
      </c>
      <c r="J210" s="22">
        <f t="shared" si="32"/>
        <v>18</v>
      </c>
      <c r="N210" s="1">
        <v>6495</v>
      </c>
      <c r="O210" s="1">
        <v>1108</v>
      </c>
      <c r="P210" s="1">
        <v>0</v>
      </c>
      <c r="Q210" s="1">
        <f t="shared" si="37"/>
        <v>89186</v>
      </c>
      <c r="R210" s="1">
        <f t="shared" si="9"/>
        <v>0</v>
      </c>
      <c r="S210" s="1">
        <f t="shared" ref="S210:S215" si="40">P210-P209</f>
        <v>0</v>
      </c>
      <c r="T210" s="16">
        <f t="shared" si="3"/>
        <v>745</v>
      </c>
      <c r="V210" s="1">
        <v>22.04</v>
      </c>
      <c r="W210" s="16">
        <f t="shared" si="0"/>
        <v>23.785714285714281</v>
      </c>
    </row>
    <row r="211" spans="1:23" ht="13" x14ac:dyDescent="0.15">
      <c r="A211" s="15">
        <v>44244</v>
      </c>
      <c r="B211" s="1">
        <f t="shared" si="31"/>
        <v>402</v>
      </c>
      <c r="D211" s="1">
        <v>3</v>
      </c>
      <c r="E211" s="1">
        <v>0</v>
      </c>
      <c r="F211" s="1">
        <f t="shared" si="6"/>
        <v>3</v>
      </c>
      <c r="G211" s="16">
        <f t="shared" si="1"/>
        <v>1.1428571428571428</v>
      </c>
      <c r="H211" s="16">
        <f t="shared" si="27"/>
        <v>37.868029915743627</v>
      </c>
      <c r="I211" s="16">
        <f t="shared" si="4"/>
        <v>96</v>
      </c>
      <c r="J211" s="22">
        <f t="shared" si="32"/>
        <v>21</v>
      </c>
      <c r="N211" s="1">
        <v>7604</v>
      </c>
      <c r="O211" s="1">
        <v>1264</v>
      </c>
      <c r="P211" s="1">
        <v>1265</v>
      </c>
      <c r="Q211" s="1">
        <f t="shared" si="37"/>
        <v>90451</v>
      </c>
      <c r="R211" s="1">
        <f t="shared" si="9"/>
        <v>1265</v>
      </c>
      <c r="S211" s="1">
        <f t="shared" si="40"/>
        <v>1265</v>
      </c>
      <c r="T211" s="16">
        <f t="shared" si="3"/>
        <v>803.57142857142856</v>
      </c>
      <c r="V211" s="1">
        <v>6.12</v>
      </c>
      <c r="W211" s="16">
        <f t="shared" si="0"/>
        <v>22.648571428571426</v>
      </c>
    </row>
    <row r="212" spans="1:23" ht="13" x14ac:dyDescent="0.15">
      <c r="A212" s="15">
        <v>44245</v>
      </c>
      <c r="B212" s="1">
        <f t="shared" si="31"/>
        <v>403</v>
      </c>
      <c r="D212" s="1">
        <v>2</v>
      </c>
      <c r="E212" s="1">
        <v>1</v>
      </c>
      <c r="F212" s="1">
        <f t="shared" si="6"/>
        <v>3</v>
      </c>
      <c r="G212" s="16">
        <f t="shared" si="1"/>
        <v>1.1428571428571428</v>
      </c>
      <c r="H212" s="16">
        <f t="shared" ref="H212:H275" si="41">G212*100000/3018</f>
        <v>37.868029915743627</v>
      </c>
      <c r="I212" s="16">
        <f t="shared" si="4"/>
        <v>99</v>
      </c>
      <c r="J212" s="22">
        <f t="shared" si="32"/>
        <v>24</v>
      </c>
      <c r="N212" s="1">
        <v>8772</v>
      </c>
      <c r="O212" s="1">
        <v>1508</v>
      </c>
      <c r="P212" s="1">
        <v>2677</v>
      </c>
      <c r="Q212" s="1">
        <f t="shared" si="37"/>
        <v>91863</v>
      </c>
      <c r="R212" s="1">
        <f t="shared" si="9"/>
        <v>1412</v>
      </c>
      <c r="S212" s="1">
        <f t="shared" si="40"/>
        <v>1412</v>
      </c>
      <c r="T212" s="16">
        <f t="shared" si="3"/>
        <v>829.28571428571433</v>
      </c>
      <c r="V212" s="1">
        <v>1.84</v>
      </c>
      <c r="W212" s="16">
        <f t="shared" si="0"/>
        <v>18.364285714285717</v>
      </c>
    </row>
    <row r="213" spans="1:23" ht="13" x14ac:dyDescent="0.15">
      <c r="A213" s="15">
        <v>44246</v>
      </c>
      <c r="B213" s="1">
        <f t="shared" si="31"/>
        <v>404</v>
      </c>
      <c r="D213" s="1">
        <v>0</v>
      </c>
      <c r="E213" s="1">
        <v>0</v>
      </c>
      <c r="F213" s="1">
        <f t="shared" si="6"/>
        <v>0</v>
      </c>
      <c r="G213" s="16">
        <f t="shared" si="1"/>
        <v>1.1428571428571428</v>
      </c>
      <c r="H213" s="16">
        <f t="shared" si="41"/>
        <v>37.868029915743627</v>
      </c>
      <c r="I213" s="16">
        <f t="shared" si="4"/>
        <v>99</v>
      </c>
      <c r="J213" s="22">
        <f t="shared" si="32"/>
        <v>24</v>
      </c>
      <c r="N213" s="1">
        <v>8772</v>
      </c>
      <c r="O213" s="1">
        <v>1508</v>
      </c>
      <c r="P213" s="1">
        <v>2677</v>
      </c>
      <c r="Q213" s="1">
        <f t="shared" si="37"/>
        <v>91863</v>
      </c>
      <c r="R213" s="1">
        <f t="shared" si="9"/>
        <v>0</v>
      </c>
      <c r="S213" s="1">
        <f t="shared" si="40"/>
        <v>0</v>
      </c>
      <c r="T213" s="16">
        <f t="shared" si="3"/>
        <v>829.28571428571433</v>
      </c>
      <c r="V213" s="1">
        <v>40.4</v>
      </c>
      <c r="W213" s="16">
        <f t="shared" si="0"/>
        <v>21.424285714285713</v>
      </c>
    </row>
    <row r="214" spans="1:23" ht="13" x14ac:dyDescent="0.15">
      <c r="A214" s="15">
        <v>44247</v>
      </c>
      <c r="B214" s="1">
        <f t="shared" si="31"/>
        <v>405</v>
      </c>
      <c r="D214" s="1">
        <v>1</v>
      </c>
      <c r="E214" s="1">
        <v>1</v>
      </c>
      <c r="F214" s="1">
        <f t="shared" si="6"/>
        <v>2</v>
      </c>
      <c r="G214" s="16">
        <f t="shared" si="1"/>
        <v>1.2857142857142858</v>
      </c>
      <c r="H214" s="16">
        <f t="shared" si="41"/>
        <v>42.60153365521159</v>
      </c>
      <c r="I214" s="16">
        <f t="shared" si="4"/>
        <v>101</v>
      </c>
      <c r="J214" s="22">
        <f t="shared" si="32"/>
        <v>26</v>
      </c>
      <c r="N214" s="1">
        <v>9946</v>
      </c>
      <c r="O214" s="1">
        <v>1710</v>
      </c>
      <c r="P214" s="1">
        <v>4053</v>
      </c>
      <c r="Q214" s="1">
        <f t="shared" si="37"/>
        <v>93239</v>
      </c>
      <c r="R214" s="1">
        <f t="shared" si="9"/>
        <v>1376</v>
      </c>
      <c r="S214" s="1">
        <f t="shared" si="40"/>
        <v>1376</v>
      </c>
      <c r="T214" s="16">
        <f t="shared" si="3"/>
        <v>808.14285714285711</v>
      </c>
      <c r="V214" s="1">
        <v>0</v>
      </c>
      <c r="W214" s="16">
        <f t="shared" si="0"/>
        <v>21.424285714285713</v>
      </c>
    </row>
    <row r="215" spans="1:23" ht="13" x14ac:dyDescent="0.15">
      <c r="A215" s="15">
        <v>44248</v>
      </c>
      <c r="B215" s="1">
        <f t="shared" si="31"/>
        <v>406</v>
      </c>
      <c r="D215" s="1">
        <v>0</v>
      </c>
      <c r="E215" s="1">
        <v>0</v>
      </c>
      <c r="F215" s="1">
        <f t="shared" si="6"/>
        <v>0</v>
      </c>
      <c r="G215" s="16">
        <f t="shared" si="1"/>
        <v>1.1428571428571428</v>
      </c>
      <c r="H215" s="16">
        <f t="shared" si="41"/>
        <v>37.868029915743627</v>
      </c>
      <c r="I215" s="16">
        <f t="shared" si="4"/>
        <v>101</v>
      </c>
      <c r="J215" s="22">
        <f t="shared" si="32"/>
        <v>26</v>
      </c>
      <c r="N215" s="1">
        <v>11239</v>
      </c>
      <c r="O215" s="1">
        <v>1916</v>
      </c>
      <c r="P215" s="17">
        <v>5552</v>
      </c>
      <c r="Q215" s="1">
        <f t="shared" si="37"/>
        <v>94738</v>
      </c>
      <c r="R215" s="1">
        <f t="shared" si="9"/>
        <v>1499</v>
      </c>
      <c r="S215" s="1">
        <f t="shared" si="40"/>
        <v>1499</v>
      </c>
      <c r="T215" s="16">
        <f t="shared" si="3"/>
        <v>793.14285714285711</v>
      </c>
      <c r="V215" s="1">
        <v>0</v>
      </c>
      <c r="W215" s="16">
        <f t="shared" si="0"/>
        <v>21.424285714285713</v>
      </c>
    </row>
    <row r="216" spans="1:23" ht="13" x14ac:dyDescent="0.15">
      <c r="A216" s="15">
        <v>44249</v>
      </c>
      <c r="B216" s="1">
        <f t="shared" si="31"/>
        <v>407</v>
      </c>
      <c r="D216" s="1">
        <v>0</v>
      </c>
      <c r="E216" s="1">
        <v>0</v>
      </c>
      <c r="F216" s="1">
        <f t="shared" si="6"/>
        <v>0</v>
      </c>
      <c r="G216" s="16">
        <f t="shared" si="1"/>
        <v>1.1428571428571428</v>
      </c>
      <c r="H216" s="16">
        <f t="shared" si="41"/>
        <v>37.868029915743627</v>
      </c>
      <c r="I216" s="16">
        <f t="shared" si="4"/>
        <v>101</v>
      </c>
      <c r="J216" s="22">
        <f t="shared" si="32"/>
        <v>26</v>
      </c>
      <c r="N216" s="1">
        <v>11239</v>
      </c>
      <c r="O216" s="1">
        <v>1916</v>
      </c>
      <c r="P216" s="1">
        <v>0</v>
      </c>
      <c r="Q216" s="1">
        <f t="shared" si="37"/>
        <v>94738</v>
      </c>
      <c r="R216" s="1">
        <f t="shared" si="9"/>
        <v>0</v>
      </c>
      <c r="S216" s="1">
        <v>0</v>
      </c>
      <c r="T216" s="16">
        <f t="shared" si="3"/>
        <v>793.14285714285711</v>
      </c>
      <c r="V216" s="1">
        <v>60.6</v>
      </c>
      <c r="W216" s="16">
        <f t="shared" si="0"/>
        <v>18.714285714285715</v>
      </c>
    </row>
    <row r="217" spans="1:23" ht="13" x14ac:dyDescent="0.15">
      <c r="A217" s="15">
        <v>44250</v>
      </c>
      <c r="B217" s="1">
        <f t="shared" si="31"/>
        <v>408</v>
      </c>
      <c r="D217" s="1">
        <v>0</v>
      </c>
      <c r="E217" s="1">
        <v>0</v>
      </c>
      <c r="F217" s="1">
        <f t="shared" si="6"/>
        <v>0</v>
      </c>
      <c r="G217" s="16">
        <f t="shared" si="1"/>
        <v>1.1428571428571428</v>
      </c>
      <c r="H217" s="16">
        <f t="shared" si="41"/>
        <v>37.868029915743627</v>
      </c>
      <c r="I217" s="16">
        <f t="shared" si="4"/>
        <v>101</v>
      </c>
      <c r="J217" s="22">
        <f t="shared" si="32"/>
        <v>26</v>
      </c>
      <c r="N217" s="1">
        <v>11239</v>
      </c>
      <c r="O217" s="1">
        <v>1916</v>
      </c>
      <c r="P217" s="1">
        <v>0</v>
      </c>
      <c r="Q217" s="1">
        <f t="shared" si="37"/>
        <v>94738</v>
      </c>
      <c r="R217" s="1">
        <f t="shared" si="9"/>
        <v>0</v>
      </c>
      <c r="S217" s="1">
        <f t="shared" ref="S217:S222" si="42">P217-P216</f>
        <v>0</v>
      </c>
      <c r="T217" s="16">
        <f t="shared" si="3"/>
        <v>793.14285714285711</v>
      </c>
      <c r="V217" s="1">
        <v>28.77</v>
      </c>
      <c r="W217" s="16">
        <f t="shared" si="0"/>
        <v>19.675714285714289</v>
      </c>
    </row>
    <row r="218" spans="1:23" ht="13" x14ac:dyDescent="0.15">
      <c r="A218" s="15">
        <v>44251</v>
      </c>
      <c r="B218" s="1">
        <f t="shared" si="31"/>
        <v>409</v>
      </c>
      <c r="D218" s="1">
        <v>2</v>
      </c>
      <c r="E218" s="1">
        <v>0</v>
      </c>
      <c r="F218" s="1">
        <f t="shared" si="6"/>
        <v>2</v>
      </c>
      <c r="G218" s="16">
        <f t="shared" si="1"/>
        <v>1</v>
      </c>
      <c r="H218" s="16">
        <f t="shared" si="41"/>
        <v>33.134526176275678</v>
      </c>
      <c r="I218" s="16">
        <f t="shared" si="4"/>
        <v>103</v>
      </c>
      <c r="J218" s="22">
        <f t="shared" si="32"/>
        <v>28</v>
      </c>
      <c r="N218" s="1">
        <v>12392</v>
      </c>
      <c r="O218" s="1">
        <v>2121</v>
      </c>
      <c r="P218" s="1">
        <v>1358</v>
      </c>
      <c r="Q218" s="1">
        <f t="shared" si="37"/>
        <v>96096</v>
      </c>
      <c r="R218" s="1">
        <f t="shared" si="9"/>
        <v>1358</v>
      </c>
      <c r="S218" s="1">
        <f t="shared" si="42"/>
        <v>1358</v>
      </c>
      <c r="T218" s="16">
        <f t="shared" si="3"/>
        <v>806.42857142857144</v>
      </c>
      <c r="V218" s="1">
        <v>20.81</v>
      </c>
      <c r="W218" s="16">
        <f t="shared" si="0"/>
        <v>21.774285714285718</v>
      </c>
    </row>
    <row r="219" spans="1:23" ht="13" x14ac:dyDescent="0.15">
      <c r="A219" s="15">
        <v>44252</v>
      </c>
      <c r="B219" s="1">
        <f t="shared" si="31"/>
        <v>410</v>
      </c>
      <c r="D219" s="1">
        <v>1</v>
      </c>
      <c r="E219" s="1">
        <v>0</v>
      </c>
      <c r="F219" s="1">
        <f t="shared" si="6"/>
        <v>1</v>
      </c>
      <c r="G219" s="16">
        <f t="shared" si="1"/>
        <v>0.7142857142857143</v>
      </c>
      <c r="H219" s="16">
        <f t="shared" si="41"/>
        <v>23.667518697339773</v>
      </c>
      <c r="I219" s="16">
        <f t="shared" si="4"/>
        <v>104</v>
      </c>
      <c r="J219" s="22">
        <f t="shared" si="32"/>
        <v>29</v>
      </c>
      <c r="N219" s="1">
        <v>13570</v>
      </c>
      <c r="O219" s="1">
        <v>2445</v>
      </c>
      <c r="P219" s="1">
        <v>2860</v>
      </c>
      <c r="Q219" s="1">
        <f t="shared" si="37"/>
        <v>97598</v>
      </c>
      <c r="R219" s="1">
        <f t="shared" si="9"/>
        <v>1502</v>
      </c>
      <c r="S219" s="1">
        <f t="shared" si="42"/>
        <v>1502</v>
      </c>
      <c r="T219" s="16">
        <f t="shared" si="3"/>
        <v>819.28571428571433</v>
      </c>
      <c r="V219" s="1">
        <v>26.32</v>
      </c>
      <c r="W219" s="16">
        <f t="shared" si="0"/>
        <v>25.271428571428572</v>
      </c>
    </row>
    <row r="220" spans="1:23" ht="13" x14ac:dyDescent="0.15">
      <c r="A220" s="15">
        <v>44253</v>
      </c>
      <c r="B220" s="1">
        <f t="shared" si="31"/>
        <v>411</v>
      </c>
      <c r="D220" s="1">
        <v>0</v>
      </c>
      <c r="E220" s="1">
        <v>0</v>
      </c>
      <c r="F220" s="1">
        <f t="shared" si="6"/>
        <v>0</v>
      </c>
      <c r="G220" s="16">
        <f t="shared" si="1"/>
        <v>0.7142857142857143</v>
      </c>
      <c r="H220" s="16">
        <f t="shared" si="41"/>
        <v>23.667518697339773</v>
      </c>
      <c r="I220" s="16">
        <f t="shared" si="4"/>
        <v>104</v>
      </c>
      <c r="J220" s="22">
        <f t="shared" si="32"/>
        <v>29</v>
      </c>
      <c r="N220" s="1">
        <v>13570</v>
      </c>
      <c r="O220" s="1">
        <v>2445</v>
      </c>
      <c r="P220" s="1">
        <v>2860</v>
      </c>
      <c r="Q220" s="1">
        <f t="shared" si="37"/>
        <v>97598</v>
      </c>
      <c r="R220" s="1">
        <f t="shared" si="9"/>
        <v>0</v>
      </c>
      <c r="S220" s="1">
        <f t="shared" si="42"/>
        <v>0</v>
      </c>
      <c r="T220" s="16">
        <f t="shared" si="3"/>
        <v>819.28571428571433</v>
      </c>
      <c r="V220" s="1">
        <v>30.61</v>
      </c>
      <c r="W220" s="16">
        <f t="shared" si="0"/>
        <v>23.872857142857146</v>
      </c>
    </row>
    <row r="221" spans="1:23" ht="13" x14ac:dyDescent="0.15">
      <c r="A221" s="15">
        <v>44254</v>
      </c>
      <c r="B221" s="1">
        <f t="shared" si="31"/>
        <v>412</v>
      </c>
      <c r="D221" s="1">
        <v>0</v>
      </c>
      <c r="E221" s="1">
        <v>0</v>
      </c>
      <c r="F221" s="1">
        <f t="shared" si="6"/>
        <v>0</v>
      </c>
      <c r="G221" s="16">
        <f t="shared" si="1"/>
        <v>0.42857142857142855</v>
      </c>
      <c r="H221" s="16">
        <f t="shared" si="41"/>
        <v>14.200511218403863</v>
      </c>
      <c r="I221" s="16">
        <f t="shared" si="4"/>
        <v>104</v>
      </c>
      <c r="J221" s="22">
        <f t="shared" si="32"/>
        <v>29</v>
      </c>
      <c r="N221" s="1">
        <v>14752</v>
      </c>
      <c r="O221" s="1">
        <v>2686</v>
      </c>
      <c r="P221" s="1">
        <v>4270</v>
      </c>
      <c r="Q221" s="1">
        <f t="shared" si="37"/>
        <v>99021</v>
      </c>
      <c r="R221" s="1">
        <f t="shared" si="9"/>
        <v>1423</v>
      </c>
      <c r="S221" s="1">
        <f t="shared" si="42"/>
        <v>1410</v>
      </c>
      <c r="T221" s="16">
        <f t="shared" si="3"/>
        <v>824.14285714285711</v>
      </c>
      <c r="V221" s="1">
        <v>0</v>
      </c>
      <c r="W221" s="16">
        <f t="shared" si="0"/>
        <v>23.872857142857146</v>
      </c>
    </row>
    <row r="222" spans="1:23" ht="13" x14ac:dyDescent="0.15">
      <c r="A222" s="15">
        <v>44255</v>
      </c>
      <c r="B222" s="1">
        <f t="shared" si="31"/>
        <v>413</v>
      </c>
      <c r="D222" s="1">
        <v>0</v>
      </c>
      <c r="E222" s="1">
        <v>1</v>
      </c>
      <c r="F222" s="1">
        <f t="shared" si="6"/>
        <v>1</v>
      </c>
      <c r="G222" s="16">
        <f t="shared" si="1"/>
        <v>0.5714285714285714</v>
      </c>
      <c r="H222" s="16">
        <f t="shared" si="41"/>
        <v>18.934014957871813</v>
      </c>
      <c r="I222" s="16">
        <f t="shared" si="4"/>
        <v>105</v>
      </c>
      <c r="J222" s="22">
        <f t="shared" si="32"/>
        <v>30</v>
      </c>
      <c r="N222" s="1">
        <v>15999</v>
      </c>
      <c r="O222" s="1">
        <v>2967</v>
      </c>
      <c r="P222" s="17">
        <v>5797</v>
      </c>
      <c r="Q222" s="1">
        <f t="shared" si="37"/>
        <v>100549</v>
      </c>
      <c r="R222" s="1">
        <f t="shared" si="9"/>
        <v>1528</v>
      </c>
      <c r="S222" s="1">
        <f t="shared" si="42"/>
        <v>1527</v>
      </c>
      <c r="T222" s="16">
        <f t="shared" si="3"/>
        <v>828.14285714285711</v>
      </c>
      <c r="V222" s="1">
        <v>0</v>
      </c>
      <c r="W222" s="16">
        <f t="shared" si="0"/>
        <v>23.872857142857146</v>
      </c>
    </row>
    <row r="223" spans="1:23" ht="13" x14ac:dyDescent="0.15">
      <c r="A223" s="15">
        <v>44256</v>
      </c>
      <c r="B223" s="1">
        <f t="shared" si="31"/>
        <v>414</v>
      </c>
      <c r="D223" s="1">
        <v>0</v>
      </c>
      <c r="E223" s="1">
        <v>0</v>
      </c>
      <c r="F223" s="1">
        <f t="shared" si="6"/>
        <v>0</v>
      </c>
      <c r="G223" s="16">
        <f t="shared" si="1"/>
        <v>0.5714285714285714</v>
      </c>
      <c r="H223" s="16">
        <f t="shared" si="41"/>
        <v>18.934014957871813</v>
      </c>
      <c r="I223" s="16">
        <f t="shared" si="4"/>
        <v>105</v>
      </c>
      <c r="J223" s="22">
        <f t="shared" si="32"/>
        <v>30</v>
      </c>
      <c r="N223" s="1">
        <v>15999</v>
      </c>
      <c r="O223" s="1">
        <v>2967</v>
      </c>
      <c r="P223" s="1">
        <v>0</v>
      </c>
      <c r="Q223" s="1">
        <f t="shared" si="37"/>
        <v>100549</v>
      </c>
      <c r="R223" s="1">
        <f t="shared" si="9"/>
        <v>0</v>
      </c>
      <c r="S223" s="1">
        <v>0</v>
      </c>
      <c r="T223" s="16">
        <f t="shared" si="3"/>
        <v>828.14285714285711</v>
      </c>
      <c r="V223" s="1">
        <v>66.11</v>
      </c>
      <c r="W223" s="16">
        <f t="shared" si="0"/>
        <v>24.66</v>
      </c>
    </row>
    <row r="224" spans="1:23" ht="13" x14ac:dyDescent="0.15">
      <c r="A224" s="15">
        <v>44257</v>
      </c>
      <c r="B224" s="1">
        <f t="shared" si="31"/>
        <v>415</v>
      </c>
      <c r="D224" s="1">
        <v>0</v>
      </c>
      <c r="E224" s="1">
        <v>0</v>
      </c>
      <c r="F224" s="1">
        <f t="shared" si="6"/>
        <v>0</v>
      </c>
      <c r="G224" s="16">
        <f t="shared" si="1"/>
        <v>0.5714285714285714</v>
      </c>
      <c r="H224" s="16">
        <f t="shared" si="41"/>
        <v>18.934014957871813</v>
      </c>
      <c r="I224" s="16">
        <f t="shared" si="4"/>
        <v>105</v>
      </c>
      <c r="J224" s="22">
        <f t="shared" si="32"/>
        <v>30</v>
      </c>
      <c r="N224" s="1">
        <v>15999</v>
      </c>
      <c r="O224" s="1">
        <v>2967</v>
      </c>
      <c r="P224" s="1">
        <v>0</v>
      </c>
      <c r="Q224" s="1">
        <f t="shared" si="37"/>
        <v>100549</v>
      </c>
      <c r="R224" s="1">
        <f t="shared" si="9"/>
        <v>0</v>
      </c>
      <c r="S224" s="1">
        <f t="shared" ref="S224:S229" si="43">P224-P223</f>
        <v>0</v>
      </c>
      <c r="T224" s="16">
        <f t="shared" si="3"/>
        <v>828.14285714285711</v>
      </c>
      <c r="V224" s="1">
        <v>8.57</v>
      </c>
      <c r="W224" s="16">
        <f t="shared" si="0"/>
        <v>21.774285714285714</v>
      </c>
    </row>
    <row r="225" spans="1:23" ht="13" x14ac:dyDescent="0.15">
      <c r="A225" s="15">
        <v>44258</v>
      </c>
      <c r="B225" s="1">
        <f t="shared" si="31"/>
        <v>416</v>
      </c>
      <c r="D225" s="1">
        <v>1</v>
      </c>
      <c r="E225" s="1">
        <v>0</v>
      </c>
      <c r="F225" s="1">
        <f t="shared" si="6"/>
        <v>1</v>
      </c>
      <c r="G225" s="16">
        <f t="shared" si="1"/>
        <v>0.42857142857142855</v>
      </c>
      <c r="H225" s="16">
        <f t="shared" si="41"/>
        <v>14.200511218403863</v>
      </c>
      <c r="I225" s="16">
        <f t="shared" si="4"/>
        <v>106</v>
      </c>
      <c r="J225" s="22">
        <f t="shared" si="32"/>
        <v>31</v>
      </c>
      <c r="N225" s="1">
        <v>17136</v>
      </c>
      <c r="O225" s="1">
        <v>3184</v>
      </c>
      <c r="P225" s="1">
        <v>1353</v>
      </c>
      <c r="Q225" s="1">
        <f t="shared" si="37"/>
        <v>101903</v>
      </c>
      <c r="R225" s="1">
        <f t="shared" si="9"/>
        <v>1354</v>
      </c>
      <c r="S225" s="1">
        <f t="shared" si="43"/>
        <v>1353</v>
      </c>
      <c r="T225" s="16">
        <f t="shared" si="3"/>
        <v>827.42857142857144</v>
      </c>
      <c r="V225" s="1">
        <v>3.06</v>
      </c>
      <c r="W225" s="16">
        <f t="shared" si="0"/>
        <v>19.238571428571426</v>
      </c>
    </row>
    <row r="226" spans="1:23" ht="13" x14ac:dyDescent="0.15">
      <c r="A226" s="15">
        <v>44259</v>
      </c>
      <c r="B226" s="1">
        <f t="shared" si="31"/>
        <v>417</v>
      </c>
      <c r="D226" s="1">
        <v>0</v>
      </c>
      <c r="E226" s="1">
        <v>1</v>
      </c>
      <c r="F226" s="1">
        <f t="shared" si="6"/>
        <v>1</v>
      </c>
      <c r="G226" s="16">
        <f t="shared" si="1"/>
        <v>0.42857142857142855</v>
      </c>
      <c r="H226" s="16">
        <f t="shared" si="41"/>
        <v>14.200511218403863</v>
      </c>
      <c r="I226" s="16">
        <f t="shared" si="4"/>
        <v>107</v>
      </c>
      <c r="J226" s="22">
        <f t="shared" si="32"/>
        <v>32</v>
      </c>
      <c r="N226" s="1">
        <v>18308</v>
      </c>
      <c r="O226" s="1">
        <v>3492</v>
      </c>
      <c r="P226" s="1">
        <v>2833</v>
      </c>
      <c r="Q226" s="1">
        <f t="shared" si="37"/>
        <v>103383</v>
      </c>
      <c r="R226" s="1">
        <f t="shared" si="9"/>
        <v>1480</v>
      </c>
      <c r="S226" s="1">
        <f t="shared" si="43"/>
        <v>1480</v>
      </c>
      <c r="T226" s="16">
        <f t="shared" si="3"/>
        <v>824.28571428571433</v>
      </c>
      <c r="V226" s="1">
        <v>18.36</v>
      </c>
      <c r="W226" s="16">
        <f t="shared" si="0"/>
        <v>18.101428571428571</v>
      </c>
    </row>
    <row r="227" spans="1:23" ht="13" x14ac:dyDescent="0.15">
      <c r="A227" s="15">
        <v>44260</v>
      </c>
      <c r="B227" s="1">
        <f t="shared" si="31"/>
        <v>418</v>
      </c>
      <c r="D227" s="1">
        <v>3</v>
      </c>
      <c r="E227" s="1">
        <v>0</v>
      </c>
      <c r="F227" s="1">
        <f t="shared" si="6"/>
        <v>3</v>
      </c>
      <c r="G227" s="16">
        <f t="shared" si="1"/>
        <v>0.8571428571428571</v>
      </c>
      <c r="H227" s="16">
        <f t="shared" si="41"/>
        <v>28.401022436807725</v>
      </c>
      <c r="I227" s="16">
        <f t="shared" si="4"/>
        <v>110</v>
      </c>
      <c r="J227" s="22">
        <f t="shared" si="32"/>
        <v>35</v>
      </c>
      <c r="N227" s="1">
        <v>19471</v>
      </c>
      <c r="O227" s="1">
        <v>3751</v>
      </c>
      <c r="P227" s="1">
        <v>4254</v>
      </c>
      <c r="Q227" s="1">
        <f t="shared" si="37"/>
        <v>104805</v>
      </c>
      <c r="R227" s="1">
        <f t="shared" si="9"/>
        <v>1422</v>
      </c>
      <c r="S227" s="1">
        <f t="shared" si="43"/>
        <v>1421</v>
      </c>
      <c r="T227" s="16">
        <f t="shared" si="3"/>
        <v>1027.2857142857142</v>
      </c>
      <c r="V227" s="1">
        <v>31.22</v>
      </c>
      <c r="W227" s="16">
        <f t="shared" si="0"/>
        <v>18.188571428571429</v>
      </c>
    </row>
    <row r="228" spans="1:23" ht="13" x14ac:dyDescent="0.15">
      <c r="A228" s="15">
        <v>44261</v>
      </c>
      <c r="B228" s="1">
        <f t="shared" si="31"/>
        <v>419</v>
      </c>
      <c r="D228" s="1">
        <v>0</v>
      </c>
      <c r="E228" s="1">
        <v>0</v>
      </c>
      <c r="F228" s="1">
        <f t="shared" si="6"/>
        <v>0</v>
      </c>
      <c r="G228" s="16">
        <f t="shared" si="1"/>
        <v>0.8571428571428571</v>
      </c>
      <c r="H228" s="16">
        <f t="shared" si="41"/>
        <v>28.401022436807725</v>
      </c>
      <c r="I228" s="16">
        <f t="shared" si="4"/>
        <v>110</v>
      </c>
      <c r="J228" s="22">
        <f t="shared" si="32"/>
        <v>35</v>
      </c>
      <c r="N228" s="1">
        <v>19471</v>
      </c>
      <c r="O228" s="1">
        <v>3751</v>
      </c>
      <c r="P228" s="1">
        <v>4254</v>
      </c>
      <c r="Q228" s="1">
        <f t="shared" si="37"/>
        <v>104805</v>
      </c>
      <c r="R228" s="1">
        <f t="shared" si="9"/>
        <v>0</v>
      </c>
      <c r="S228" s="1">
        <f t="shared" si="43"/>
        <v>0</v>
      </c>
      <c r="T228" s="16">
        <f t="shared" si="3"/>
        <v>825.85714285714289</v>
      </c>
      <c r="V228" s="1">
        <v>0</v>
      </c>
      <c r="W228" s="16">
        <f t="shared" si="0"/>
        <v>18.188571428571429</v>
      </c>
    </row>
    <row r="229" spans="1:23" ht="13" x14ac:dyDescent="0.15">
      <c r="A229" s="15">
        <v>44262</v>
      </c>
      <c r="B229" s="1">
        <f t="shared" si="31"/>
        <v>420</v>
      </c>
      <c r="D229" s="1">
        <v>0</v>
      </c>
      <c r="E229" s="1">
        <v>0</v>
      </c>
      <c r="F229" s="1">
        <f t="shared" si="6"/>
        <v>0</v>
      </c>
      <c r="G229" s="16">
        <f t="shared" si="1"/>
        <v>0.7142857142857143</v>
      </c>
      <c r="H229" s="16">
        <f t="shared" si="41"/>
        <v>23.667518697339773</v>
      </c>
      <c r="I229" s="16">
        <f t="shared" si="4"/>
        <v>110</v>
      </c>
      <c r="J229" s="22">
        <f t="shared" si="32"/>
        <v>35</v>
      </c>
      <c r="N229" s="1">
        <v>19471</v>
      </c>
      <c r="O229" s="1">
        <v>3751</v>
      </c>
      <c r="P229" s="17">
        <v>5855</v>
      </c>
      <c r="Q229" s="1">
        <f t="shared" si="37"/>
        <v>104805</v>
      </c>
      <c r="R229" s="1">
        <f t="shared" si="9"/>
        <v>0</v>
      </c>
      <c r="S229" s="1">
        <f t="shared" si="43"/>
        <v>1601</v>
      </c>
      <c r="T229" s="16">
        <f t="shared" si="3"/>
        <v>836.42857142857144</v>
      </c>
      <c r="V229" s="1">
        <v>0</v>
      </c>
      <c r="W229" s="16">
        <f t="shared" si="0"/>
        <v>18.188571428571429</v>
      </c>
    </row>
    <row r="230" spans="1:23" ht="13" x14ac:dyDescent="0.15">
      <c r="A230" s="15">
        <v>44263</v>
      </c>
      <c r="B230" s="1">
        <f t="shared" si="31"/>
        <v>421</v>
      </c>
      <c r="D230" s="1">
        <v>4</v>
      </c>
      <c r="E230" s="1">
        <v>0</v>
      </c>
      <c r="F230" s="1">
        <f t="shared" si="6"/>
        <v>4</v>
      </c>
      <c r="G230" s="16">
        <f t="shared" si="1"/>
        <v>1.2857142857142858</v>
      </c>
      <c r="H230" s="16">
        <f t="shared" si="41"/>
        <v>42.60153365521159</v>
      </c>
      <c r="I230" s="16">
        <f t="shared" si="4"/>
        <v>114</v>
      </c>
      <c r="J230" s="22">
        <f t="shared" si="32"/>
        <v>39</v>
      </c>
      <c r="N230" s="1">
        <v>20777</v>
      </c>
      <c r="O230" s="1">
        <v>4047</v>
      </c>
      <c r="P230" s="1">
        <v>0</v>
      </c>
      <c r="Q230" s="1">
        <f t="shared" si="37"/>
        <v>106407</v>
      </c>
      <c r="R230" s="1">
        <f t="shared" si="9"/>
        <v>1602</v>
      </c>
      <c r="S230" s="1">
        <v>0</v>
      </c>
      <c r="T230" s="16">
        <f t="shared" si="3"/>
        <v>836.42857142857144</v>
      </c>
      <c r="V230" s="1">
        <v>48.36</v>
      </c>
      <c r="W230" s="16">
        <f t="shared" si="0"/>
        <v>15.652857142857142</v>
      </c>
    </row>
    <row r="231" spans="1:23" ht="13" x14ac:dyDescent="0.15">
      <c r="A231" s="15">
        <v>44264</v>
      </c>
      <c r="B231" s="1">
        <f t="shared" si="31"/>
        <v>422</v>
      </c>
      <c r="D231" s="1">
        <v>0</v>
      </c>
      <c r="E231" s="1">
        <v>0</v>
      </c>
      <c r="F231" s="1">
        <f t="shared" si="6"/>
        <v>0</v>
      </c>
      <c r="G231" s="16">
        <f t="shared" si="1"/>
        <v>1.2857142857142858</v>
      </c>
      <c r="H231" s="16">
        <f t="shared" si="41"/>
        <v>42.60153365521159</v>
      </c>
      <c r="I231" s="16">
        <f t="shared" si="4"/>
        <v>114</v>
      </c>
      <c r="J231" s="22">
        <f t="shared" si="32"/>
        <v>39</v>
      </c>
      <c r="N231" s="1">
        <v>20777</v>
      </c>
      <c r="O231" s="1">
        <v>4047</v>
      </c>
      <c r="P231" s="1">
        <v>0</v>
      </c>
      <c r="Q231" s="1">
        <f t="shared" si="37"/>
        <v>106407</v>
      </c>
      <c r="R231" s="1">
        <f t="shared" si="9"/>
        <v>0</v>
      </c>
      <c r="S231" s="1">
        <f t="shared" ref="S231:S236" si="44">P231-P230</f>
        <v>0</v>
      </c>
      <c r="T231" s="16">
        <f t="shared" si="3"/>
        <v>836.42857142857144</v>
      </c>
      <c r="V231" s="1">
        <v>19.59</v>
      </c>
      <c r="W231" s="16">
        <f t="shared" si="0"/>
        <v>17.227142857142859</v>
      </c>
    </row>
    <row r="232" spans="1:23" ht="13" x14ac:dyDescent="0.15">
      <c r="A232" s="15">
        <v>44265</v>
      </c>
      <c r="B232" s="1">
        <f t="shared" si="31"/>
        <v>423</v>
      </c>
      <c r="D232" s="1">
        <v>1</v>
      </c>
      <c r="E232" s="1">
        <v>0</v>
      </c>
      <c r="F232" s="1">
        <f t="shared" si="6"/>
        <v>1</v>
      </c>
      <c r="G232" s="16">
        <f t="shared" si="1"/>
        <v>1.2857142857142858</v>
      </c>
      <c r="H232" s="16">
        <f t="shared" si="41"/>
        <v>42.60153365521159</v>
      </c>
      <c r="I232" s="16">
        <f t="shared" si="4"/>
        <v>115</v>
      </c>
      <c r="J232" s="22">
        <f t="shared" si="32"/>
        <v>40</v>
      </c>
      <c r="N232" s="1">
        <v>21990</v>
      </c>
      <c r="O232" s="1">
        <v>4229</v>
      </c>
      <c r="P232" s="1">
        <v>1395</v>
      </c>
      <c r="Q232" s="1">
        <f t="shared" si="37"/>
        <v>107802</v>
      </c>
      <c r="R232" s="1">
        <f t="shared" si="9"/>
        <v>1395</v>
      </c>
      <c r="S232" s="1">
        <f t="shared" si="44"/>
        <v>1395</v>
      </c>
      <c r="T232" s="16">
        <f t="shared" si="3"/>
        <v>842.42857142857144</v>
      </c>
      <c r="V232" s="1">
        <v>12.85</v>
      </c>
      <c r="W232" s="16">
        <f t="shared" si="0"/>
        <v>18.625714285714285</v>
      </c>
    </row>
    <row r="233" spans="1:23" ht="13" x14ac:dyDescent="0.15">
      <c r="A233" s="15">
        <v>44266</v>
      </c>
      <c r="B233" s="1">
        <f t="shared" si="31"/>
        <v>424</v>
      </c>
      <c r="D233" s="1">
        <v>1</v>
      </c>
      <c r="E233" s="1">
        <v>1</v>
      </c>
      <c r="F233" s="1">
        <f t="shared" si="6"/>
        <v>2</v>
      </c>
      <c r="G233" s="16">
        <f t="shared" si="1"/>
        <v>1.4285714285714286</v>
      </c>
      <c r="H233" s="16">
        <f t="shared" si="41"/>
        <v>47.335037394679546</v>
      </c>
      <c r="I233" s="16">
        <f t="shared" si="4"/>
        <v>117</v>
      </c>
      <c r="J233" s="22">
        <f t="shared" si="32"/>
        <v>42</v>
      </c>
      <c r="N233" s="1">
        <v>23124</v>
      </c>
      <c r="O233" s="1">
        <v>4552</v>
      </c>
      <c r="P233" s="1">
        <v>2851</v>
      </c>
      <c r="Q233" s="1">
        <f t="shared" si="37"/>
        <v>109259</v>
      </c>
      <c r="R233" s="1">
        <f t="shared" si="9"/>
        <v>1457</v>
      </c>
      <c r="S233" s="1">
        <f t="shared" si="44"/>
        <v>1456</v>
      </c>
      <c r="T233" s="16">
        <f t="shared" si="3"/>
        <v>839</v>
      </c>
      <c r="V233" s="1">
        <v>11.02</v>
      </c>
      <c r="W233" s="16">
        <f t="shared" si="0"/>
        <v>17.577142857142857</v>
      </c>
    </row>
    <row r="234" spans="1:23" ht="13" x14ac:dyDescent="0.15">
      <c r="A234" s="15">
        <v>44267</v>
      </c>
      <c r="B234" s="1">
        <f t="shared" si="31"/>
        <v>425</v>
      </c>
      <c r="D234" s="1">
        <v>0</v>
      </c>
      <c r="E234" s="1">
        <v>0</v>
      </c>
      <c r="F234" s="1">
        <f t="shared" si="6"/>
        <v>0</v>
      </c>
      <c r="G234" s="16">
        <f t="shared" si="1"/>
        <v>1</v>
      </c>
      <c r="H234" s="16">
        <f t="shared" si="41"/>
        <v>33.134526176275678</v>
      </c>
      <c r="I234" s="16">
        <f t="shared" si="4"/>
        <v>117</v>
      </c>
      <c r="J234" s="22">
        <f t="shared" si="32"/>
        <v>42</v>
      </c>
      <c r="N234" s="1">
        <v>23124</v>
      </c>
      <c r="O234" s="1">
        <v>4552</v>
      </c>
      <c r="P234" s="1">
        <v>2851</v>
      </c>
      <c r="Q234" s="1">
        <f t="shared" si="37"/>
        <v>109259</v>
      </c>
      <c r="R234" s="1">
        <f t="shared" si="9"/>
        <v>0</v>
      </c>
      <c r="S234" s="1">
        <f t="shared" si="44"/>
        <v>0</v>
      </c>
      <c r="T234" s="16">
        <f t="shared" si="3"/>
        <v>636</v>
      </c>
      <c r="V234" s="1">
        <v>37.340000000000003</v>
      </c>
      <c r="W234" s="16">
        <f t="shared" si="0"/>
        <v>18.451428571428572</v>
      </c>
    </row>
    <row r="235" spans="1:23" ht="13" x14ac:dyDescent="0.15">
      <c r="A235" s="15">
        <v>44268</v>
      </c>
      <c r="B235" s="1">
        <f t="shared" si="31"/>
        <v>426</v>
      </c>
      <c r="D235" s="1">
        <v>0</v>
      </c>
      <c r="E235" s="1">
        <v>0</v>
      </c>
      <c r="F235" s="1">
        <f t="shared" si="6"/>
        <v>0</v>
      </c>
      <c r="G235" s="16">
        <f t="shared" si="1"/>
        <v>1</v>
      </c>
      <c r="H235" s="16">
        <f t="shared" si="41"/>
        <v>33.134526176275678</v>
      </c>
      <c r="I235" s="16">
        <f t="shared" si="4"/>
        <v>117</v>
      </c>
      <c r="J235" s="22">
        <f t="shared" si="32"/>
        <v>42</v>
      </c>
      <c r="N235" s="1">
        <v>23124</v>
      </c>
      <c r="O235" s="1">
        <v>4552</v>
      </c>
      <c r="P235" s="1">
        <v>2851</v>
      </c>
      <c r="Q235" s="1">
        <f t="shared" si="37"/>
        <v>109259</v>
      </c>
      <c r="R235" s="1">
        <f t="shared" si="9"/>
        <v>0</v>
      </c>
      <c r="S235" s="1">
        <f t="shared" si="44"/>
        <v>0</v>
      </c>
      <c r="T235" s="16">
        <f t="shared" si="3"/>
        <v>636</v>
      </c>
      <c r="V235" s="1">
        <v>0</v>
      </c>
      <c r="W235" s="16">
        <f t="shared" si="0"/>
        <v>18.451428571428572</v>
      </c>
    </row>
    <row r="236" spans="1:23" ht="13" x14ac:dyDescent="0.15">
      <c r="A236" s="15">
        <v>44269</v>
      </c>
      <c r="B236" s="1">
        <f t="shared" si="31"/>
        <v>427</v>
      </c>
      <c r="D236" s="1">
        <v>3</v>
      </c>
      <c r="E236" s="1">
        <v>0</v>
      </c>
      <c r="F236" s="1">
        <f t="shared" si="6"/>
        <v>3</v>
      </c>
      <c r="G236" s="16">
        <f t="shared" si="1"/>
        <v>1.4285714285714286</v>
      </c>
      <c r="H236" s="16">
        <f t="shared" si="41"/>
        <v>47.335037394679546</v>
      </c>
      <c r="I236" s="16">
        <f t="shared" si="4"/>
        <v>120</v>
      </c>
      <c r="J236" s="22">
        <f t="shared" si="32"/>
        <v>45</v>
      </c>
      <c r="N236" s="1">
        <v>25595</v>
      </c>
      <c r="O236" s="1">
        <v>5107</v>
      </c>
      <c r="P236" s="17">
        <v>5877</v>
      </c>
      <c r="Q236" s="1">
        <f t="shared" si="37"/>
        <v>112285</v>
      </c>
      <c r="R236" s="1">
        <f t="shared" si="9"/>
        <v>3026</v>
      </c>
      <c r="S236" s="1">
        <f t="shared" si="44"/>
        <v>3026</v>
      </c>
      <c r="T236" s="16">
        <f t="shared" si="3"/>
        <v>839.57142857142856</v>
      </c>
      <c r="V236" s="1">
        <v>0</v>
      </c>
      <c r="W236" s="16">
        <f t="shared" si="0"/>
        <v>18.451428571428572</v>
      </c>
    </row>
    <row r="237" spans="1:23" ht="13" x14ac:dyDescent="0.15">
      <c r="A237" s="15">
        <v>44270</v>
      </c>
      <c r="B237" s="1">
        <f t="shared" si="31"/>
        <v>428</v>
      </c>
      <c r="D237" s="1">
        <v>0</v>
      </c>
      <c r="E237" s="1">
        <v>0</v>
      </c>
      <c r="F237" s="1">
        <f t="shared" si="6"/>
        <v>0</v>
      </c>
      <c r="G237" s="16">
        <f t="shared" si="1"/>
        <v>0.8571428571428571</v>
      </c>
      <c r="H237" s="16">
        <f t="shared" si="41"/>
        <v>28.401022436807725</v>
      </c>
      <c r="I237" s="16">
        <f t="shared" si="4"/>
        <v>120</v>
      </c>
      <c r="J237" s="22">
        <f t="shared" si="32"/>
        <v>45</v>
      </c>
      <c r="N237" s="1">
        <v>25595</v>
      </c>
      <c r="O237" s="1">
        <v>5107</v>
      </c>
      <c r="P237" s="1">
        <v>0</v>
      </c>
      <c r="Q237" s="1">
        <f t="shared" si="37"/>
        <v>112285</v>
      </c>
      <c r="R237" s="1">
        <f t="shared" si="9"/>
        <v>0</v>
      </c>
      <c r="S237" s="1">
        <v>0</v>
      </c>
      <c r="T237" s="16">
        <f t="shared" si="3"/>
        <v>839.57142857142856</v>
      </c>
      <c r="V237" s="1">
        <v>74.069999999999993</v>
      </c>
      <c r="W237" s="16">
        <f t="shared" si="0"/>
        <v>22.124285714285715</v>
      </c>
    </row>
    <row r="238" spans="1:23" ht="13" x14ac:dyDescent="0.15">
      <c r="A238" s="15">
        <v>44271</v>
      </c>
      <c r="B238" s="1">
        <f t="shared" si="31"/>
        <v>429</v>
      </c>
      <c r="D238" s="1">
        <v>0</v>
      </c>
      <c r="E238" s="1">
        <v>0</v>
      </c>
      <c r="F238" s="1">
        <f t="shared" si="6"/>
        <v>0</v>
      </c>
      <c r="G238" s="16">
        <f t="shared" si="1"/>
        <v>0.8571428571428571</v>
      </c>
      <c r="H238" s="16">
        <f t="shared" si="41"/>
        <v>28.401022436807725</v>
      </c>
      <c r="I238" s="16">
        <f t="shared" si="4"/>
        <v>120</v>
      </c>
      <c r="J238" s="22">
        <f t="shared" si="32"/>
        <v>45</v>
      </c>
      <c r="N238" s="1">
        <v>25595</v>
      </c>
      <c r="O238" s="1">
        <v>5107</v>
      </c>
      <c r="P238" s="1">
        <v>0</v>
      </c>
      <c r="Q238" s="1">
        <f t="shared" si="37"/>
        <v>112285</v>
      </c>
      <c r="R238" s="1">
        <f t="shared" si="9"/>
        <v>0</v>
      </c>
      <c r="S238" s="1">
        <v>0</v>
      </c>
      <c r="T238" s="16">
        <f t="shared" si="3"/>
        <v>839.57142857142856</v>
      </c>
      <c r="V238" s="1">
        <v>30.61</v>
      </c>
      <c r="W238" s="16">
        <f t="shared" si="0"/>
        <v>23.698571428571427</v>
      </c>
    </row>
    <row r="239" spans="1:23" ht="13" x14ac:dyDescent="0.15">
      <c r="A239" s="15">
        <v>44272</v>
      </c>
      <c r="B239" s="1">
        <f t="shared" si="31"/>
        <v>430</v>
      </c>
      <c r="D239" s="1">
        <v>0</v>
      </c>
      <c r="E239" s="1">
        <v>0</v>
      </c>
      <c r="F239" s="1">
        <f t="shared" si="6"/>
        <v>0</v>
      </c>
      <c r="G239" s="16">
        <f t="shared" si="1"/>
        <v>0.7142857142857143</v>
      </c>
      <c r="H239" s="16">
        <f t="shared" si="41"/>
        <v>23.667518697339773</v>
      </c>
      <c r="I239" s="16">
        <f t="shared" si="4"/>
        <v>120</v>
      </c>
      <c r="J239" s="22">
        <f t="shared" si="32"/>
        <v>45</v>
      </c>
      <c r="N239" s="1">
        <v>26732</v>
      </c>
      <c r="O239" s="1">
        <v>5328</v>
      </c>
      <c r="P239" s="1">
        <v>1358</v>
      </c>
      <c r="Q239" s="1">
        <f t="shared" si="37"/>
        <v>113643</v>
      </c>
      <c r="R239" s="1">
        <f t="shared" si="9"/>
        <v>1358</v>
      </c>
      <c r="S239" s="1">
        <f t="shared" ref="S239:S243" si="45">P239-P238</f>
        <v>1358</v>
      </c>
      <c r="T239" s="16">
        <f t="shared" si="3"/>
        <v>834.28571428571433</v>
      </c>
      <c r="V239" s="1">
        <v>1.84</v>
      </c>
      <c r="W239" s="16">
        <f t="shared" si="0"/>
        <v>22.125714285714285</v>
      </c>
    </row>
    <row r="240" spans="1:23" ht="13" x14ac:dyDescent="0.15">
      <c r="A240" s="15">
        <v>44273</v>
      </c>
      <c r="B240" s="1">
        <f t="shared" si="31"/>
        <v>431</v>
      </c>
      <c r="D240" s="1">
        <v>1</v>
      </c>
      <c r="E240" s="1">
        <v>2</v>
      </c>
      <c r="F240" s="1">
        <f t="shared" si="6"/>
        <v>3</v>
      </c>
      <c r="G240" s="16">
        <f t="shared" si="1"/>
        <v>0.8571428571428571</v>
      </c>
      <c r="H240" s="16">
        <f t="shared" si="41"/>
        <v>28.401022436807725</v>
      </c>
      <c r="I240" s="16">
        <f t="shared" si="4"/>
        <v>123</v>
      </c>
      <c r="J240" s="22">
        <f t="shared" si="32"/>
        <v>48</v>
      </c>
      <c r="N240" s="1">
        <v>27877</v>
      </c>
      <c r="O240" s="1">
        <v>5664</v>
      </c>
      <c r="P240" s="1">
        <v>2838</v>
      </c>
      <c r="Q240" s="1">
        <f t="shared" si="37"/>
        <v>115124</v>
      </c>
      <c r="R240" s="1">
        <f t="shared" si="9"/>
        <v>1481</v>
      </c>
      <c r="S240" s="1">
        <f t="shared" si="45"/>
        <v>1480</v>
      </c>
      <c r="T240" s="16">
        <f t="shared" si="3"/>
        <v>837.71428571428567</v>
      </c>
      <c r="V240" s="1">
        <v>25.1</v>
      </c>
      <c r="W240" s="16">
        <f t="shared" si="0"/>
        <v>24.137142857142855</v>
      </c>
    </row>
    <row r="241" spans="1:23" ht="13" x14ac:dyDescent="0.15">
      <c r="A241" s="15">
        <v>44274</v>
      </c>
      <c r="B241" s="1">
        <f t="shared" si="31"/>
        <v>432</v>
      </c>
      <c r="D241" s="1">
        <v>0</v>
      </c>
      <c r="E241" s="1">
        <v>0</v>
      </c>
      <c r="F241" s="1">
        <f t="shared" si="6"/>
        <v>0</v>
      </c>
      <c r="G241" s="16">
        <f t="shared" si="1"/>
        <v>0.8571428571428571</v>
      </c>
      <c r="H241" s="16">
        <f t="shared" si="41"/>
        <v>28.401022436807725</v>
      </c>
      <c r="I241" s="16">
        <f t="shared" si="4"/>
        <v>123</v>
      </c>
      <c r="J241" s="22">
        <f t="shared" si="32"/>
        <v>48</v>
      </c>
      <c r="N241" s="1">
        <v>27877</v>
      </c>
      <c r="O241" s="1">
        <v>5664</v>
      </c>
      <c r="P241" s="1">
        <v>2838</v>
      </c>
      <c r="Q241" s="1">
        <f t="shared" si="37"/>
        <v>115124</v>
      </c>
      <c r="R241" s="1">
        <f t="shared" si="9"/>
        <v>0</v>
      </c>
      <c r="S241" s="1">
        <f t="shared" si="45"/>
        <v>0</v>
      </c>
      <c r="T241" s="16">
        <f t="shared" si="3"/>
        <v>837.71428571428567</v>
      </c>
      <c r="V241" s="1">
        <v>22.04</v>
      </c>
      <c r="W241" s="16">
        <f t="shared" si="0"/>
        <v>21.951428571428572</v>
      </c>
    </row>
    <row r="242" spans="1:23" ht="13" x14ac:dyDescent="0.15">
      <c r="A242" s="15">
        <v>44275</v>
      </c>
      <c r="B242" s="1">
        <f t="shared" si="31"/>
        <v>433</v>
      </c>
      <c r="D242" s="1">
        <v>1</v>
      </c>
      <c r="E242" s="1">
        <v>1</v>
      </c>
      <c r="F242" s="1">
        <f t="shared" si="6"/>
        <v>2</v>
      </c>
      <c r="G242" s="16">
        <f t="shared" si="1"/>
        <v>1.1428571428571428</v>
      </c>
      <c r="H242" s="16">
        <f t="shared" si="41"/>
        <v>37.868029915743627</v>
      </c>
      <c r="I242" s="16">
        <f t="shared" si="4"/>
        <v>125</v>
      </c>
      <c r="J242" s="22">
        <f t="shared" si="32"/>
        <v>50</v>
      </c>
      <c r="N242" s="1">
        <v>28943</v>
      </c>
      <c r="O242" s="1">
        <v>5895</v>
      </c>
      <c r="P242" s="1">
        <v>4134</v>
      </c>
      <c r="Q242" s="1">
        <f t="shared" si="37"/>
        <v>116421</v>
      </c>
      <c r="R242" s="1">
        <f t="shared" si="9"/>
        <v>1297</v>
      </c>
      <c r="S242" s="1">
        <f t="shared" si="45"/>
        <v>1296</v>
      </c>
      <c r="T242" s="16">
        <f t="shared" si="3"/>
        <v>1022.8571428571429</v>
      </c>
      <c r="V242" s="1">
        <v>0</v>
      </c>
      <c r="W242" s="16">
        <f t="shared" si="0"/>
        <v>21.951428571428572</v>
      </c>
    </row>
    <row r="243" spans="1:23" ht="13" x14ac:dyDescent="0.15">
      <c r="A243" s="15">
        <v>44276</v>
      </c>
      <c r="B243" s="1">
        <f t="shared" si="31"/>
        <v>434</v>
      </c>
      <c r="D243" s="1">
        <v>1</v>
      </c>
      <c r="E243" s="1">
        <v>0</v>
      </c>
      <c r="F243" s="1">
        <f t="shared" si="6"/>
        <v>1</v>
      </c>
      <c r="G243" s="16">
        <f t="shared" si="1"/>
        <v>0.8571428571428571</v>
      </c>
      <c r="H243" s="16">
        <f t="shared" si="41"/>
        <v>28.401022436807725</v>
      </c>
      <c r="I243" s="16">
        <f t="shared" si="4"/>
        <v>126</v>
      </c>
      <c r="J243" s="22">
        <f t="shared" si="32"/>
        <v>51</v>
      </c>
      <c r="N243" s="1">
        <v>30291</v>
      </c>
      <c r="O243" s="1">
        <v>6196</v>
      </c>
      <c r="P243" s="1">
        <v>5801</v>
      </c>
      <c r="Q243" s="1">
        <f t="shared" si="37"/>
        <v>118070</v>
      </c>
      <c r="R243" s="1">
        <f t="shared" si="9"/>
        <v>1649</v>
      </c>
      <c r="S243" s="1">
        <f t="shared" si="45"/>
        <v>1667</v>
      </c>
      <c r="T243" s="16">
        <f t="shared" si="3"/>
        <v>828.71428571428567</v>
      </c>
      <c r="V243" s="1">
        <v>0</v>
      </c>
      <c r="W243" s="16">
        <f t="shared" si="0"/>
        <v>21.951428571428572</v>
      </c>
    </row>
    <row r="244" spans="1:23" ht="13" x14ac:dyDescent="0.15">
      <c r="A244" s="15">
        <v>44277</v>
      </c>
      <c r="B244" s="1">
        <f t="shared" si="31"/>
        <v>435</v>
      </c>
      <c r="D244" s="1">
        <v>0</v>
      </c>
      <c r="E244" s="1">
        <v>0</v>
      </c>
      <c r="F244" s="1">
        <f t="shared" si="6"/>
        <v>0</v>
      </c>
      <c r="G244" s="16">
        <f t="shared" si="1"/>
        <v>0.8571428571428571</v>
      </c>
      <c r="H244" s="16">
        <f t="shared" si="41"/>
        <v>28.401022436807725</v>
      </c>
      <c r="I244" s="16">
        <f t="shared" si="4"/>
        <v>126</v>
      </c>
      <c r="J244" s="22">
        <f t="shared" si="32"/>
        <v>51</v>
      </c>
      <c r="N244" s="1">
        <v>30291</v>
      </c>
      <c r="O244" s="1">
        <v>6196</v>
      </c>
      <c r="P244" s="1">
        <v>0</v>
      </c>
      <c r="Q244" s="1">
        <f t="shared" si="37"/>
        <v>118070</v>
      </c>
      <c r="R244" s="1">
        <f t="shared" si="9"/>
        <v>0</v>
      </c>
      <c r="S244" s="1">
        <v>0</v>
      </c>
      <c r="T244" s="16">
        <f t="shared" si="3"/>
        <v>828.71428571428567</v>
      </c>
      <c r="V244" s="1">
        <v>71.62</v>
      </c>
      <c r="W244" s="16">
        <f t="shared" si="0"/>
        <v>21.601428571428574</v>
      </c>
    </row>
    <row r="245" spans="1:23" ht="13" x14ac:dyDescent="0.15">
      <c r="A245" s="15">
        <v>44278</v>
      </c>
      <c r="B245" s="1">
        <f t="shared" si="31"/>
        <v>436</v>
      </c>
      <c r="D245" s="1">
        <v>0</v>
      </c>
      <c r="E245" s="1">
        <v>0</v>
      </c>
      <c r="F245" s="1">
        <f t="shared" si="6"/>
        <v>0</v>
      </c>
      <c r="G245" s="16">
        <f t="shared" si="1"/>
        <v>0.8571428571428571</v>
      </c>
      <c r="H245" s="16">
        <f t="shared" si="41"/>
        <v>28.401022436807725</v>
      </c>
      <c r="I245" s="16">
        <f t="shared" si="4"/>
        <v>126</v>
      </c>
      <c r="J245" s="22">
        <f t="shared" si="32"/>
        <v>51</v>
      </c>
      <c r="N245" s="1">
        <v>30291</v>
      </c>
      <c r="O245" s="1">
        <v>6196</v>
      </c>
      <c r="P245" s="1">
        <v>0</v>
      </c>
      <c r="Q245" s="1">
        <f t="shared" si="37"/>
        <v>118070</v>
      </c>
      <c r="R245" s="1">
        <f t="shared" si="9"/>
        <v>0</v>
      </c>
      <c r="S245" s="1">
        <f t="shared" ref="S245:S250" si="46">P245-P244</f>
        <v>0</v>
      </c>
      <c r="T245" s="16">
        <f t="shared" si="3"/>
        <v>828.71428571428567</v>
      </c>
      <c r="V245" s="1">
        <v>26.32</v>
      </c>
      <c r="W245" s="16">
        <f t="shared" si="0"/>
        <v>20.988571428571429</v>
      </c>
    </row>
    <row r="246" spans="1:23" ht="13" x14ac:dyDescent="0.15">
      <c r="A246" s="15">
        <v>44279</v>
      </c>
      <c r="B246" s="1">
        <f t="shared" si="31"/>
        <v>437</v>
      </c>
      <c r="D246" s="1">
        <v>3</v>
      </c>
      <c r="E246" s="1">
        <v>0</v>
      </c>
      <c r="F246" s="1">
        <f t="shared" si="6"/>
        <v>3</v>
      </c>
      <c r="G246" s="16">
        <f t="shared" si="1"/>
        <v>1.2857142857142858</v>
      </c>
      <c r="H246" s="16">
        <f t="shared" si="41"/>
        <v>42.60153365521159</v>
      </c>
      <c r="I246" s="16">
        <f t="shared" si="4"/>
        <v>129</v>
      </c>
      <c r="J246" s="22">
        <f t="shared" si="32"/>
        <v>54</v>
      </c>
      <c r="N246" s="1">
        <v>31601</v>
      </c>
      <c r="O246" s="1">
        <v>6415</v>
      </c>
      <c r="P246" s="1">
        <v>1511</v>
      </c>
      <c r="Q246" s="1">
        <f t="shared" si="37"/>
        <v>119599</v>
      </c>
      <c r="R246" s="1">
        <f t="shared" si="9"/>
        <v>1529</v>
      </c>
      <c r="S246" s="1">
        <f t="shared" si="46"/>
        <v>1511</v>
      </c>
      <c r="T246" s="16">
        <f t="shared" si="3"/>
        <v>850.57142857142856</v>
      </c>
      <c r="V246" s="1">
        <v>19.59</v>
      </c>
      <c r="W246" s="16">
        <f t="shared" si="0"/>
        <v>23.524285714285718</v>
      </c>
    </row>
    <row r="247" spans="1:23" ht="13" x14ac:dyDescent="0.15">
      <c r="A247" s="15">
        <v>44280</v>
      </c>
      <c r="B247" s="1">
        <f t="shared" si="31"/>
        <v>438</v>
      </c>
      <c r="D247" s="1">
        <v>2</v>
      </c>
      <c r="E247" s="1">
        <v>0</v>
      </c>
      <c r="F247" s="1">
        <f t="shared" si="6"/>
        <v>2</v>
      </c>
      <c r="G247" s="16">
        <f t="shared" si="1"/>
        <v>1.1428571428571428</v>
      </c>
      <c r="H247" s="16">
        <f t="shared" si="41"/>
        <v>37.868029915743627</v>
      </c>
      <c r="I247" s="16">
        <f t="shared" si="4"/>
        <v>131</v>
      </c>
      <c r="J247" s="22">
        <f t="shared" si="32"/>
        <v>56</v>
      </c>
      <c r="N247" s="1">
        <v>32482</v>
      </c>
      <c r="O247" s="1">
        <v>6719</v>
      </c>
      <c r="P247" s="1">
        <v>2696</v>
      </c>
      <c r="Q247" s="1">
        <f t="shared" si="37"/>
        <v>120784</v>
      </c>
      <c r="R247" s="1">
        <f t="shared" si="9"/>
        <v>1185</v>
      </c>
      <c r="S247" s="1">
        <f t="shared" si="46"/>
        <v>1185</v>
      </c>
      <c r="T247" s="16">
        <f t="shared" si="3"/>
        <v>808.42857142857144</v>
      </c>
      <c r="V247" s="1">
        <v>31.22</v>
      </c>
      <c r="W247" s="16">
        <f t="shared" si="0"/>
        <v>24.398571428571426</v>
      </c>
    </row>
    <row r="248" spans="1:23" ht="13" x14ac:dyDescent="0.15">
      <c r="A248" s="15">
        <v>44281</v>
      </c>
      <c r="B248" s="1">
        <f t="shared" si="31"/>
        <v>439</v>
      </c>
      <c r="D248" s="1">
        <v>0</v>
      </c>
      <c r="E248" s="1">
        <v>0</v>
      </c>
      <c r="F248" s="1">
        <f t="shared" si="6"/>
        <v>0</v>
      </c>
      <c r="G248" s="16">
        <f t="shared" si="1"/>
        <v>1.1428571428571428</v>
      </c>
      <c r="H248" s="16">
        <f t="shared" si="41"/>
        <v>37.868029915743627</v>
      </c>
      <c r="I248" s="16">
        <f t="shared" si="4"/>
        <v>131</v>
      </c>
      <c r="J248" s="22">
        <f t="shared" si="32"/>
        <v>56</v>
      </c>
      <c r="N248" s="1">
        <v>32482</v>
      </c>
      <c r="O248" s="1">
        <v>6719</v>
      </c>
      <c r="P248" s="1">
        <v>2696</v>
      </c>
      <c r="Q248" s="1">
        <f t="shared" si="37"/>
        <v>120784</v>
      </c>
      <c r="R248" s="1">
        <f t="shared" si="9"/>
        <v>0</v>
      </c>
      <c r="S248" s="1">
        <f t="shared" si="46"/>
        <v>0</v>
      </c>
      <c r="T248" s="16">
        <f t="shared" si="3"/>
        <v>808.42857142857144</v>
      </c>
      <c r="V248" s="1">
        <v>39.79</v>
      </c>
      <c r="W248" s="16">
        <f t="shared" si="0"/>
        <v>26.934285714285714</v>
      </c>
    </row>
    <row r="249" spans="1:23" ht="13" x14ac:dyDescent="0.15">
      <c r="A249" s="15">
        <v>44282</v>
      </c>
      <c r="B249" s="1">
        <f t="shared" si="31"/>
        <v>440</v>
      </c>
      <c r="D249" s="1">
        <v>0</v>
      </c>
      <c r="E249" s="1">
        <v>1</v>
      </c>
      <c r="F249" s="1">
        <f t="shared" si="6"/>
        <v>1</v>
      </c>
      <c r="G249" s="16">
        <f t="shared" si="1"/>
        <v>1</v>
      </c>
      <c r="H249" s="16">
        <f t="shared" si="41"/>
        <v>33.134526176275678</v>
      </c>
      <c r="I249" s="16">
        <f t="shared" si="4"/>
        <v>132</v>
      </c>
      <c r="J249" s="22">
        <f t="shared" si="32"/>
        <v>57</v>
      </c>
      <c r="N249" s="1">
        <v>33860</v>
      </c>
      <c r="O249" s="1">
        <v>6968</v>
      </c>
      <c r="P249" s="1">
        <v>4322</v>
      </c>
      <c r="Q249" s="1">
        <f t="shared" si="37"/>
        <v>122411</v>
      </c>
      <c r="R249" s="1">
        <f t="shared" si="9"/>
        <v>1627</v>
      </c>
      <c r="S249" s="1">
        <f t="shared" si="46"/>
        <v>1626</v>
      </c>
      <c r="T249" s="16">
        <f t="shared" si="3"/>
        <v>855.57142857142856</v>
      </c>
      <c r="V249" s="1">
        <v>0</v>
      </c>
      <c r="W249" s="16">
        <f t="shared" si="0"/>
        <v>26.934285714285714</v>
      </c>
    </row>
    <row r="250" spans="1:23" ht="13" x14ac:dyDescent="0.15">
      <c r="A250" s="15">
        <v>44283</v>
      </c>
      <c r="B250" s="1">
        <f t="shared" si="31"/>
        <v>441</v>
      </c>
      <c r="D250" s="1">
        <v>0</v>
      </c>
      <c r="E250" s="1">
        <v>0</v>
      </c>
      <c r="F250" s="1">
        <f t="shared" si="6"/>
        <v>0</v>
      </c>
      <c r="G250" s="16">
        <f t="shared" si="1"/>
        <v>0.8571428571428571</v>
      </c>
      <c r="H250" s="16">
        <f t="shared" si="41"/>
        <v>28.401022436807725</v>
      </c>
      <c r="I250" s="16">
        <f t="shared" si="4"/>
        <v>132</v>
      </c>
      <c r="J250" s="22">
        <f t="shared" si="32"/>
        <v>57</v>
      </c>
      <c r="N250" s="1">
        <v>35021</v>
      </c>
      <c r="O250" s="1">
        <v>7255</v>
      </c>
      <c r="P250" s="17">
        <v>5770</v>
      </c>
      <c r="Q250" s="1">
        <f t="shared" si="37"/>
        <v>123859</v>
      </c>
      <c r="R250" s="1">
        <f t="shared" si="9"/>
        <v>1448</v>
      </c>
      <c r="S250" s="1">
        <f t="shared" si="46"/>
        <v>1448</v>
      </c>
      <c r="T250" s="16">
        <f t="shared" si="3"/>
        <v>824.28571428571433</v>
      </c>
      <c r="V250" s="1">
        <v>0</v>
      </c>
      <c r="W250" s="16">
        <f t="shared" si="0"/>
        <v>26.934285714285714</v>
      </c>
    </row>
    <row r="251" spans="1:23" ht="13" x14ac:dyDescent="0.15">
      <c r="A251" s="15">
        <v>44284</v>
      </c>
      <c r="B251" s="1">
        <f t="shared" si="31"/>
        <v>442</v>
      </c>
      <c r="D251" s="1">
        <v>1</v>
      </c>
      <c r="E251" s="1">
        <v>0</v>
      </c>
      <c r="F251" s="1">
        <f t="shared" si="6"/>
        <v>1</v>
      </c>
      <c r="G251" s="16">
        <f t="shared" si="1"/>
        <v>1</v>
      </c>
      <c r="H251" s="16">
        <f t="shared" si="41"/>
        <v>33.134526176275678</v>
      </c>
      <c r="I251" s="16">
        <f t="shared" si="4"/>
        <v>133</v>
      </c>
      <c r="J251" s="22">
        <f t="shared" si="32"/>
        <v>58</v>
      </c>
      <c r="N251" s="1">
        <v>35021</v>
      </c>
      <c r="O251" s="1">
        <v>7255</v>
      </c>
      <c r="P251" s="1">
        <v>0</v>
      </c>
      <c r="Q251" s="1">
        <f t="shared" si="37"/>
        <v>123859</v>
      </c>
      <c r="R251" s="1">
        <f t="shared" si="9"/>
        <v>0</v>
      </c>
      <c r="S251" s="1">
        <v>0</v>
      </c>
      <c r="T251" s="16">
        <f t="shared" si="3"/>
        <v>824.28571428571433</v>
      </c>
      <c r="V251" s="1">
        <v>67.94</v>
      </c>
      <c r="W251" s="16">
        <f t="shared" si="0"/>
        <v>26.408571428571427</v>
      </c>
    </row>
    <row r="252" spans="1:23" ht="13" x14ac:dyDescent="0.15">
      <c r="A252" s="15">
        <v>44285</v>
      </c>
      <c r="B252" s="1">
        <f t="shared" si="31"/>
        <v>443</v>
      </c>
      <c r="D252" s="1">
        <v>0</v>
      </c>
      <c r="E252" s="1">
        <v>0</v>
      </c>
      <c r="F252" s="1">
        <f t="shared" si="6"/>
        <v>0</v>
      </c>
      <c r="G252" s="16">
        <f t="shared" si="1"/>
        <v>1</v>
      </c>
      <c r="H252" s="16">
        <f t="shared" si="41"/>
        <v>33.134526176275678</v>
      </c>
      <c r="I252" s="16">
        <f t="shared" si="4"/>
        <v>133</v>
      </c>
      <c r="J252" s="22">
        <f t="shared" si="32"/>
        <v>58</v>
      </c>
      <c r="N252" s="1">
        <v>35021</v>
      </c>
      <c r="O252" s="1">
        <v>7255</v>
      </c>
      <c r="P252" s="1">
        <v>0</v>
      </c>
      <c r="Q252" s="1">
        <f t="shared" si="37"/>
        <v>123859</v>
      </c>
      <c r="R252" s="1">
        <f t="shared" si="9"/>
        <v>0</v>
      </c>
      <c r="S252" s="1">
        <v>0</v>
      </c>
      <c r="T252" s="16">
        <f t="shared" si="3"/>
        <v>824.28571428571433</v>
      </c>
      <c r="V252" s="1">
        <v>33.049999999999997</v>
      </c>
      <c r="W252" s="16">
        <f t="shared" si="0"/>
        <v>27.369999999999997</v>
      </c>
    </row>
    <row r="253" spans="1:23" ht="13" x14ac:dyDescent="0.15">
      <c r="A253" s="15">
        <v>44286</v>
      </c>
      <c r="B253" s="1">
        <f t="shared" si="31"/>
        <v>444</v>
      </c>
      <c r="D253" s="1">
        <v>2</v>
      </c>
      <c r="E253" s="1">
        <v>0</v>
      </c>
      <c r="F253" s="1">
        <f t="shared" si="6"/>
        <v>2</v>
      </c>
      <c r="G253" s="16">
        <f t="shared" si="1"/>
        <v>0.8571428571428571</v>
      </c>
      <c r="H253" s="16">
        <f t="shared" si="41"/>
        <v>28.401022436807725</v>
      </c>
      <c r="I253" s="16">
        <f t="shared" si="4"/>
        <v>135</v>
      </c>
      <c r="J253" s="22">
        <f t="shared" si="32"/>
        <v>60</v>
      </c>
      <c r="N253" s="1">
        <v>36290</v>
      </c>
      <c r="O253" s="1">
        <v>7464</v>
      </c>
      <c r="P253" s="1">
        <v>1475</v>
      </c>
      <c r="Q253" s="1">
        <f t="shared" si="37"/>
        <v>125337</v>
      </c>
      <c r="R253" s="1">
        <f t="shared" si="9"/>
        <v>1478</v>
      </c>
      <c r="S253" s="1">
        <f t="shared" ref="S253:S257" si="47">P253-P252</f>
        <v>1475</v>
      </c>
      <c r="T253" s="16">
        <f t="shared" si="3"/>
        <v>819.14285714285711</v>
      </c>
      <c r="V253" s="1">
        <v>14.08</v>
      </c>
      <c r="W253" s="16">
        <f t="shared" si="0"/>
        <v>26.582857142857144</v>
      </c>
    </row>
    <row r="254" spans="1:23" ht="13" x14ac:dyDescent="0.15">
      <c r="A254" s="15">
        <v>44287</v>
      </c>
      <c r="B254" s="1">
        <f t="shared" si="31"/>
        <v>445</v>
      </c>
      <c r="D254" s="1">
        <v>5</v>
      </c>
      <c r="E254" s="1">
        <v>1</v>
      </c>
      <c r="F254" s="1">
        <f t="shared" si="6"/>
        <v>6</v>
      </c>
      <c r="G254" s="16">
        <f t="shared" si="1"/>
        <v>1.4285714285714286</v>
      </c>
      <c r="H254" s="16">
        <f t="shared" si="41"/>
        <v>47.335037394679546</v>
      </c>
      <c r="I254" s="16">
        <f t="shared" si="4"/>
        <v>141</v>
      </c>
      <c r="J254" s="22">
        <f t="shared" si="32"/>
        <v>66</v>
      </c>
      <c r="N254" s="1">
        <v>37317</v>
      </c>
      <c r="O254" s="1">
        <v>7774</v>
      </c>
      <c r="P254" s="1">
        <v>2812</v>
      </c>
      <c r="Q254" s="1">
        <f t="shared" si="37"/>
        <v>126674</v>
      </c>
      <c r="R254" s="1">
        <f t="shared" si="9"/>
        <v>1337</v>
      </c>
      <c r="S254" s="1">
        <f t="shared" si="47"/>
        <v>1337</v>
      </c>
      <c r="T254" s="16">
        <f t="shared" si="3"/>
        <v>840.85714285714289</v>
      </c>
      <c r="V254" s="1">
        <v>36.11</v>
      </c>
      <c r="W254" s="16">
        <f t="shared" si="0"/>
        <v>27.281428571428567</v>
      </c>
    </row>
    <row r="255" spans="1:23" ht="13" x14ac:dyDescent="0.15">
      <c r="A255" s="15">
        <v>44288</v>
      </c>
      <c r="B255" s="1">
        <f t="shared" si="31"/>
        <v>446</v>
      </c>
      <c r="D255" s="1">
        <v>0</v>
      </c>
      <c r="E255" s="1">
        <v>0</v>
      </c>
      <c r="F255" s="1">
        <f t="shared" si="6"/>
        <v>0</v>
      </c>
      <c r="G255" s="16">
        <f t="shared" si="1"/>
        <v>1.4285714285714286</v>
      </c>
      <c r="H255" s="16">
        <f t="shared" si="41"/>
        <v>47.335037394679546</v>
      </c>
      <c r="I255" s="16">
        <f t="shared" si="4"/>
        <v>141</v>
      </c>
      <c r="J255" s="22">
        <f t="shared" si="32"/>
        <v>66</v>
      </c>
      <c r="N255" s="1">
        <v>37317</v>
      </c>
      <c r="O255" s="1">
        <v>7774</v>
      </c>
      <c r="P255" s="1">
        <v>2812</v>
      </c>
      <c r="Q255" s="1">
        <f t="shared" si="37"/>
        <v>126674</v>
      </c>
      <c r="R255" s="1">
        <f t="shared" si="9"/>
        <v>0</v>
      </c>
      <c r="S255" s="1">
        <f t="shared" si="47"/>
        <v>0</v>
      </c>
      <c r="T255" s="16">
        <f t="shared" si="3"/>
        <v>840.85714285714289</v>
      </c>
      <c r="V255" s="1">
        <v>34.89</v>
      </c>
      <c r="W255" s="16">
        <f t="shared" si="0"/>
        <v>26.581428571428571</v>
      </c>
    </row>
    <row r="256" spans="1:23" ht="13" x14ac:dyDescent="0.15">
      <c r="A256" s="15">
        <v>44289</v>
      </c>
      <c r="B256" s="1">
        <f t="shared" si="31"/>
        <v>447</v>
      </c>
      <c r="D256" s="1">
        <v>2</v>
      </c>
      <c r="E256" s="1">
        <v>0</v>
      </c>
      <c r="F256" s="1">
        <f t="shared" si="6"/>
        <v>2</v>
      </c>
      <c r="G256" s="16">
        <f t="shared" si="1"/>
        <v>1.5714285714285714</v>
      </c>
      <c r="H256" s="16">
        <f t="shared" si="41"/>
        <v>52.068541134147495</v>
      </c>
      <c r="I256" s="16">
        <f t="shared" si="4"/>
        <v>143</v>
      </c>
      <c r="J256" s="22">
        <f t="shared" si="32"/>
        <v>68</v>
      </c>
      <c r="N256" s="1">
        <v>38501</v>
      </c>
      <c r="O256" s="1">
        <v>8023</v>
      </c>
      <c r="P256" s="1">
        <v>4243</v>
      </c>
      <c r="Q256" s="1">
        <f t="shared" si="37"/>
        <v>128107</v>
      </c>
      <c r="R256" s="1">
        <f t="shared" si="9"/>
        <v>1433</v>
      </c>
      <c r="S256" s="1">
        <f t="shared" si="47"/>
        <v>1431</v>
      </c>
      <c r="T256" s="16">
        <f t="shared" si="3"/>
        <v>813</v>
      </c>
      <c r="V256" s="1">
        <v>0</v>
      </c>
      <c r="W256" s="16">
        <f t="shared" si="0"/>
        <v>26.581428571428571</v>
      </c>
    </row>
    <row r="257" spans="1:23" ht="13" x14ac:dyDescent="0.15">
      <c r="A257" s="15">
        <v>44290</v>
      </c>
      <c r="B257" s="1">
        <f t="shared" si="31"/>
        <v>448</v>
      </c>
      <c r="D257" s="1">
        <v>1</v>
      </c>
      <c r="E257" s="1">
        <v>1</v>
      </c>
      <c r="F257" s="1">
        <f t="shared" si="6"/>
        <v>2</v>
      </c>
      <c r="G257" s="16">
        <f t="shared" si="1"/>
        <v>1.8571428571428572</v>
      </c>
      <c r="H257" s="16">
        <f t="shared" si="41"/>
        <v>61.5355486130834</v>
      </c>
      <c r="I257" s="16">
        <f t="shared" si="4"/>
        <v>145</v>
      </c>
      <c r="J257" s="22">
        <f t="shared" si="32"/>
        <v>70</v>
      </c>
      <c r="N257" s="1">
        <v>39712</v>
      </c>
      <c r="O257" s="1">
        <v>8283</v>
      </c>
      <c r="P257" s="17">
        <v>5714</v>
      </c>
      <c r="Q257" s="1">
        <f t="shared" si="37"/>
        <v>129578</v>
      </c>
      <c r="R257" s="1">
        <f t="shared" si="9"/>
        <v>1471</v>
      </c>
      <c r="S257" s="1">
        <f t="shared" si="47"/>
        <v>1471</v>
      </c>
      <c r="T257" s="16">
        <f t="shared" si="3"/>
        <v>816.28571428571433</v>
      </c>
      <c r="V257" s="1">
        <v>0</v>
      </c>
      <c r="W257" s="16">
        <f t="shared" si="0"/>
        <v>26.581428571428571</v>
      </c>
    </row>
    <row r="258" spans="1:23" ht="13" x14ac:dyDescent="0.15">
      <c r="A258" s="15">
        <v>44291</v>
      </c>
      <c r="B258" s="1">
        <f t="shared" si="31"/>
        <v>449</v>
      </c>
      <c r="D258" s="1">
        <v>0</v>
      </c>
      <c r="E258" s="1">
        <v>0</v>
      </c>
      <c r="F258" s="1">
        <f t="shared" si="6"/>
        <v>0</v>
      </c>
      <c r="G258" s="16">
        <f t="shared" si="1"/>
        <v>1.7142857142857142</v>
      </c>
      <c r="H258" s="16">
        <f t="shared" si="41"/>
        <v>56.802044873615451</v>
      </c>
      <c r="I258" s="16">
        <f t="shared" si="4"/>
        <v>145</v>
      </c>
      <c r="J258" s="22">
        <f t="shared" si="32"/>
        <v>70</v>
      </c>
      <c r="N258" s="1">
        <v>39712</v>
      </c>
      <c r="O258" s="1">
        <v>8283</v>
      </c>
      <c r="P258" s="1">
        <v>0</v>
      </c>
      <c r="Q258" s="1">
        <f t="shared" si="37"/>
        <v>129578</v>
      </c>
      <c r="R258" s="1">
        <f t="shared" si="9"/>
        <v>0</v>
      </c>
      <c r="S258" s="1">
        <v>0</v>
      </c>
      <c r="T258" s="16">
        <f t="shared" si="3"/>
        <v>816.28571428571433</v>
      </c>
      <c r="V258" s="1">
        <v>69.17</v>
      </c>
      <c r="W258" s="16">
        <f t="shared" si="0"/>
        <v>26.75714285714286</v>
      </c>
    </row>
    <row r="259" spans="1:23" ht="13" x14ac:dyDescent="0.15">
      <c r="A259" s="15">
        <v>44292</v>
      </c>
      <c r="B259" s="1">
        <f t="shared" si="31"/>
        <v>450</v>
      </c>
      <c r="D259" s="1">
        <v>0</v>
      </c>
      <c r="E259" s="1">
        <v>0</v>
      </c>
      <c r="F259" s="1">
        <f t="shared" si="6"/>
        <v>0</v>
      </c>
      <c r="G259" s="16">
        <f t="shared" si="1"/>
        <v>1.7142857142857142</v>
      </c>
      <c r="H259" s="16">
        <f t="shared" si="41"/>
        <v>56.802044873615451</v>
      </c>
      <c r="I259" s="16">
        <f t="shared" si="4"/>
        <v>145</v>
      </c>
      <c r="J259" s="22">
        <f t="shared" si="32"/>
        <v>70</v>
      </c>
      <c r="N259" s="1">
        <v>39712</v>
      </c>
      <c r="O259" s="1">
        <v>8283</v>
      </c>
      <c r="P259" s="1">
        <v>0</v>
      </c>
      <c r="Q259" s="1">
        <f t="shared" si="37"/>
        <v>129578</v>
      </c>
      <c r="R259" s="1">
        <f t="shared" si="9"/>
        <v>0</v>
      </c>
      <c r="S259" s="1">
        <v>0</v>
      </c>
      <c r="T259" s="16">
        <f t="shared" si="3"/>
        <v>816.28571428571433</v>
      </c>
      <c r="V259" s="1">
        <v>23.87</v>
      </c>
      <c r="W259" s="16">
        <f t="shared" si="0"/>
        <v>25.445714285714285</v>
      </c>
    </row>
    <row r="260" spans="1:23" ht="13" x14ac:dyDescent="0.15">
      <c r="A260" s="15">
        <v>44293</v>
      </c>
      <c r="B260" s="1">
        <f t="shared" si="31"/>
        <v>451</v>
      </c>
      <c r="D260" s="1">
        <v>3</v>
      </c>
      <c r="E260" s="1">
        <v>0</v>
      </c>
      <c r="F260" s="1">
        <f t="shared" si="6"/>
        <v>3</v>
      </c>
      <c r="G260" s="16">
        <f t="shared" si="1"/>
        <v>1.8571428571428572</v>
      </c>
      <c r="H260" s="16">
        <f t="shared" si="41"/>
        <v>61.5355486130834</v>
      </c>
      <c r="I260" s="16">
        <f t="shared" si="4"/>
        <v>148</v>
      </c>
      <c r="J260" s="22">
        <f t="shared" si="32"/>
        <v>73</v>
      </c>
      <c r="N260" s="1">
        <v>41001</v>
      </c>
      <c r="O260" s="1">
        <v>8528</v>
      </c>
      <c r="P260" s="1">
        <v>1534</v>
      </c>
      <c r="Q260" s="1">
        <f t="shared" si="37"/>
        <v>131112</v>
      </c>
      <c r="R260" s="1">
        <f t="shared" si="9"/>
        <v>1534</v>
      </c>
      <c r="S260" s="1">
        <f t="shared" ref="S260:S264" si="48">P260-P259</f>
        <v>1534</v>
      </c>
      <c r="T260" s="16">
        <f t="shared" si="3"/>
        <v>824.71428571428567</v>
      </c>
      <c r="V260" s="1">
        <v>11.02</v>
      </c>
      <c r="W260" s="16">
        <f t="shared" si="0"/>
        <v>25.008571428571432</v>
      </c>
    </row>
    <row r="261" spans="1:23" ht="13" x14ac:dyDescent="0.15">
      <c r="A261" s="15">
        <v>44294</v>
      </c>
      <c r="B261" s="1">
        <f t="shared" si="31"/>
        <v>452</v>
      </c>
      <c r="D261" s="1">
        <v>0</v>
      </c>
      <c r="E261" s="1">
        <v>0</v>
      </c>
      <c r="F261" s="1">
        <f t="shared" si="6"/>
        <v>0</v>
      </c>
      <c r="G261" s="16">
        <f t="shared" si="1"/>
        <v>1</v>
      </c>
      <c r="H261" s="16">
        <f t="shared" si="41"/>
        <v>33.134526176275678</v>
      </c>
      <c r="I261" s="16">
        <f t="shared" si="4"/>
        <v>148</v>
      </c>
      <c r="J261" s="22">
        <f t="shared" si="32"/>
        <v>73</v>
      </c>
      <c r="N261" s="1">
        <v>42029</v>
      </c>
      <c r="O261" s="1">
        <v>8835</v>
      </c>
      <c r="P261" s="1">
        <v>2869</v>
      </c>
      <c r="Q261" s="1">
        <f t="shared" si="37"/>
        <v>132447</v>
      </c>
      <c r="R261" s="1">
        <f t="shared" si="9"/>
        <v>1335</v>
      </c>
      <c r="S261" s="1">
        <f t="shared" si="48"/>
        <v>1335</v>
      </c>
      <c r="T261" s="16">
        <f t="shared" si="3"/>
        <v>824.42857142857144</v>
      </c>
      <c r="V261" s="1">
        <v>32.44</v>
      </c>
      <c r="W261" s="16">
        <f t="shared" si="0"/>
        <v>24.484285714285715</v>
      </c>
    </row>
    <row r="262" spans="1:23" ht="13" x14ac:dyDescent="0.15">
      <c r="A262" s="15">
        <v>44295</v>
      </c>
      <c r="B262" s="1">
        <f t="shared" si="31"/>
        <v>453</v>
      </c>
      <c r="D262" s="1">
        <v>0</v>
      </c>
      <c r="E262" s="1">
        <v>0</v>
      </c>
      <c r="F262" s="1">
        <f t="shared" si="6"/>
        <v>0</v>
      </c>
      <c r="G262" s="16">
        <f t="shared" si="1"/>
        <v>1</v>
      </c>
      <c r="H262" s="16">
        <f t="shared" si="41"/>
        <v>33.134526176275678</v>
      </c>
      <c r="I262" s="16">
        <f t="shared" si="4"/>
        <v>148</v>
      </c>
      <c r="J262" s="22">
        <f t="shared" si="32"/>
        <v>73</v>
      </c>
      <c r="N262" s="1">
        <v>42029</v>
      </c>
      <c r="O262" s="1">
        <v>8835</v>
      </c>
      <c r="P262" s="1">
        <v>2869</v>
      </c>
      <c r="Q262" s="1">
        <f t="shared" si="37"/>
        <v>132447</v>
      </c>
      <c r="R262" s="1">
        <f t="shared" si="9"/>
        <v>0</v>
      </c>
      <c r="S262" s="1">
        <f t="shared" si="48"/>
        <v>0</v>
      </c>
      <c r="T262" s="16">
        <f t="shared" si="3"/>
        <v>824.42857142857144</v>
      </c>
      <c r="V262" s="1">
        <v>25.1</v>
      </c>
      <c r="W262" s="16">
        <f t="shared" si="0"/>
        <v>23.085714285714285</v>
      </c>
    </row>
    <row r="263" spans="1:23" ht="13" x14ac:dyDescent="0.15">
      <c r="A263" s="15">
        <v>44296</v>
      </c>
      <c r="B263" s="1">
        <f t="shared" si="31"/>
        <v>454</v>
      </c>
      <c r="D263" s="1">
        <v>1</v>
      </c>
      <c r="E263" s="1">
        <v>0</v>
      </c>
      <c r="F263" s="1">
        <f t="shared" si="6"/>
        <v>1</v>
      </c>
      <c r="G263" s="16">
        <f t="shared" si="1"/>
        <v>0.8571428571428571</v>
      </c>
      <c r="H263" s="16">
        <f t="shared" si="41"/>
        <v>28.401022436807725</v>
      </c>
      <c r="I263" s="16">
        <f t="shared" si="4"/>
        <v>149</v>
      </c>
      <c r="J263" s="22">
        <f t="shared" si="32"/>
        <v>74</v>
      </c>
      <c r="N263" s="1">
        <v>43350</v>
      </c>
      <c r="O263" s="1">
        <v>9084</v>
      </c>
      <c r="P263" s="1">
        <v>4439</v>
      </c>
      <c r="Q263" s="1">
        <f t="shared" si="37"/>
        <v>134017</v>
      </c>
      <c r="R263" s="1">
        <f t="shared" si="9"/>
        <v>1570</v>
      </c>
      <c r="S263" s="1">
        <f t="shared" si="48"/>
        <v>1570</v>
      </c>
      <c r="T263" s="16">
        <f t="shared" si="3"/>
        <v>844.28571428571433</v>
      </c>
      <c r="V263" s="1">
        <v>0</v>
      </c>
      <c r="W263" s="16">
        <f t="shared" si="0"/>
        <v>23.085714285714285</v>
      </c>
    </row>
    <row r="264" spans="1:23" ht="13" x14ac:dyDescent="0.15">
      <c r="A264" s="15">
        <v>44297</v>
      </c>
      <c r="B264" s="1">
        <f t="shared" si="31"/>
        <v>455</v>
      </c>
      <c r="D264" s="1">
        <v>0</v>
      </c>
      <c r="E264" s="1">
        <v>0</v>
      </c>
      <c r="F264" s="1">
        <f t="shared" si="6"/>
        <v>0</v>
      </c>
      <c r="G264" s="16">
        <f t="shared" si="1"/>
        <v>0.5714285714285714</v>
      </c>
      <c r="H264" s="16">
        <f t="shared" si="41"/>
        <v>18.934014957871813</v>
      </c>
      <c r="I264" s="16">
        <f t="shared" si="4"/>
        <v>149</v>
      </c>
      <c r="J264" s="22">
        <f t="shared" si="32"/>
        <v>74</v>
      </c>
      <c r="N264" s="1">
        <v>44415</v>
      </c>
      <c r="O264" s="1">
        <v>9350</v>
      </c>
      <c r="P264" s="1">
        <v>5770</v>
      </c>
      <c r="Q264" s="1">
        <f t="shared" si="37"/>
        <v>135348</v>
      </c>
      <c r="R264" s="1">
        <f t="shared" si="9"/>
        <v>1331</v>
      </c>
      <c r="S264" s="1">
        <f t="shared" si="48"/>
        <v>1331</v>
      </c>
      <c r="T264" s="16">
        <f t="shared" si="3"/>
        <v>824.28571428571433</v>
      </c>
      <c r="V264" s="1">
        <v>0</v>
      </c>
      <c r="W264" s="16">
        <f t="shared" si="0"/>
        <v>23.085714285714285</v>
      </c>
    </row>
    <row r="265" spans="1:23" ht="13" x14ac:dyDescent="0.15">
      <c r="A265" s="15">
        <v>44298</v>
      </c>
      <c r="B265" s="1">
        <f t="shared" si="31"/>
        <v>456</v>
      </c>
      <c r="D265" s="1">
        <v>0</v>
      </c>
      <c r="E265" s="1">
        <v>0</v>
      </c>
      <c r="F265" s="1">
        <f t="shared" si="6"/>
        <v>0</v>
      </c>
      <c r="G265" s="16">
        <f t="shared" si="1"/>
        <v>0.5714285714285714</v>
      </c>
      <c r="H265" s="16">
        <f t="shared" si="41"/>
        <v>18.934014957871813</v>
      </c>
      <c r="I265" s="16">
        <f t="shared" si="4"/>
        <v>149</v>
      </c>
      <c r="J265" s="22">
        <f t="shared" si="32"/>
        <v>74</v>
      </c>
      <c r="N265" s="1">
        <v>44415</v>
      </c>
      <c r="O265" s="1">
        <v>9350</v>
      </c>
      <c r="P265" s="1">
        <v>0</v>
      </c>
      <c r="Q265" s="1">
        <f t="shared" si="37"/>
        <v>135348</v>
      </c>
      <c r="R265" s="1">
        <f t="shared" si="9"/>
        <v>0</v>
      </c>
      <c r="S265" s="1">
        <v>0</v>
      </c>
      <c r="T265" s="16">
        <f t="shared" si="3"/>
        <v>824.28571428571433</v>
      </c>
      <c r="V265" s="1">
        <v>58.76</v>
      </c>
      <c r="W265" s="16">
        <f t="shared" si="0"/>
        <v>21.598571428571429</v>
      </c>
    </row>
    <row r="266" spans="1:23" ht="13" x14ac:dyDescent="0.15">
      <c r="A266" s="15">
        <v>44299</v>
      </c>
      <c r="B266" s="1">
        <f t="shared" si="31"/>
        <v>457</v>
      </c>
      <c r="D266" s="1">
        <v>0</v>
      </c>
      <c r="E266" s="1">
        <v>0</v>
      </c>
      <c r="F266" s="1">
        <f t="shared" si="6"/>
        <v>0</v>
      </c>
      <c r="G266" s="16">
        <f t="shared" si="1"/>
        <v>0.5714285714285714</v>
      </c>
      <c r="H266" s="16">
        <f t="shared" si="41"/>
        <v>18.934014957871813</v>
      </c>
      <c r="I266" s="16">
        <f t="shared" si="4"/>
        <v>149</v>
      </c>
      <c r="J266" s="22">
        <f t="shared" si="32"/>
        <v>74</v>
      </c>
      <c r="N266" s="1">
        <v>44415</v>
      </c>
      <c r="O266" s="1">
        <v>9350</v>
      </c>
      <c r="P266" s="1">
        <v>0</v>
      </c>
      <c r="Q266" s="1">
        <f t="shared" si="37"/>
        <v>135348</v>
      </c>
      <c r="R266" s="1">
        <f t="shared" si="9"/>
        <v>0</v>
      </c>
      <c r="S266" s="1">
        <v>0</v>
      </c>
      <c r="T266" s="16">
        <f t="shared" si="3"/>
        <v>824.28571428571433</v>
      </c>
      <c r="V266" s="1">
        <v>48.97</v>
      </c>
      <c r="W266" s="16">
        <f t="shared" si="0"/>
        <v>25.184285714285714</v>
      </c>
    </row>
    <row r="267" spans="1:23" ht="13" x14ac:dyDescent="0.15">
      <c r="A267" s="15">
        <v>44300</v>
      </c>
      <c r="B267" s="1">
        <f t="shared" si="31"/>
        <v>458</v>
      </c>
      <c r="D267" s="1">
        <v>0</v>
      </c>
      <c r="E267" s="1">
        <v>1</v>
      </c>
      <c r="F267" s="1">
        <f t="shared" si="6"/>
        <v>1</v>
      </c>
      <c r="G267" s="16">
        <f t="shared" si="1"/>
        <v>0.2857142857142857</v>
      </c>
      <c r="H267" s="16">
        <f t="shared" si="41"/>
        <v>9.4670074789359067</v>
      </c>
      <c r="I267" s="16">
        <f t="shared" si="4"/>
        <v>150</v>
      </c>
      <c r="J267" s="22">
        <f t="shared" si="32"/>
        <v>75</v>
      </c>
      <c r="N267" s="1">
        <v>45644</v>
      </c>
      <c r="O267" s="1">
        <v>9562</v>
      </c>
      <c r="P267" s="1">
        <v>1441</v>
      </c>
      <c r="Q267" s="1">
        <f t="shared" si="37"/>
        <v>136789</v>
      </c>
      <c r="R267" s="1">
        <f t="shared" si="9"/>
        <v>1441</v>
      </c>
      <c r="S267" s="1">
        <f t="shared" ref="S267:S271" si="49">P267-P266</f>
        <v>1441</v>
      </c>
      <c r="T267" s="16">
        <f t="shared" si="3"/>
        <v>811</v>
      </c>
      <c r="V267" s="1">
        <v>23.87</v>
      </c>
      <c r="W267" s="16">
        <f t="shared" si="0"/>
        <v>27.02</v>
      </c>
    </row>
    <row r="268" spans="1:23" ht="13" x14ac:dyDescent="0.15">
      <c r="A268" s="15">
        <v>44301</v>
      </c>
      <c r="B268" s="1">
        <f t="shared" si="31"/>
        <v>459</v>
      </c>
      <c r="D268" s="1">
        <v>0</v>
      </c>
      <c r="E268" s="1">
        <v>0</v>
      </c>
      <c r="F268" s="1">
        <f t="shared" si="6"/>
        <v>0</v>
      </c>
      <c r="G268" s="16">
        <f t="shared" si="1"/>
        <v>0.2857142857142857</v>
      </c>
      <c r="H268" s="16">
        <f t="shared" si="41"/>
        <v>9.4670074789359067</v>
      </c>
      <c r="I268" s="16">
        <f t="shared" si="4"/>
        <v>150</v>
      </c>
      <c r="J268" s="22">
        <f t="shared" si="32"/>
        <v>75</v>
      </c>
      <c r="N268" s="1">
        <v>45644</v>
      </c>
      <c r="O268" s="1">
        <v>9562</v>
      </c>
      <c r="P268" s="1">
        <v>1441</v>
      </c>
      <c r="Q268" s="1">
        <f t="shared" si="37"/>
        <v>136789</v>
      </c>
      <c r="R268" s="1">
        <f t="shared" si="9"/>
        <v>0</v>
      </c>
      <c r="S268" s="1">
        <f t="shared" si="49"/>
        <v>0</v>
      </c>
      <c r="T268" s="16">
        <f t="shared" si="3"/>
        <v>620.28571428571433</v>
      </c>
      <c r="V268" s="1">
        <v>17.14</v>
      </c>
      <c r="W268" s="16">
        <f t="shared" si="0"/>
        <v>24.834285714285709</v>
      </c>
    </row>
    <row r="269" spans="1:23" ht="13" x14ac:dyDescent="0.15">
      <c r="A269" s="15">
        <v>44302</v>
      </c>
      <c r="B269" s="1">
        <f t="shared" si="31"/>
        <v>460</v>
      </c>
      <c r="D269" s="1">
        <v>0</v>
      </c>
      <c r="E269" s="1">
        <v>1</v>
      </c>
      <c r="F269" s="1">
        <f t="shared" si="6"/>
        <v>1</v>
      </c>
      <c r="G269" s="16">
        <f t="shared" si="1"/>
        <v>0.42857142857142855</v>
      </c>
      <c r="H269" s="16">
        <f t="shared" si="41"/>
        <v>14.200511218403863</v>
      </c>
      <c r="I269" s="16">
        <f t="shared" si="4"/>
        <v>151</v>
      </c>
      <c r="J269" s="22">
        <f t="shared" si="32"/>
        <v>76</v>
      </c>
      <c r="N269" s="1">
        <v>46698</v>
      </c>
      <c r="O269" s="1">
        <v>9870</v>
      </c>
      <c r="P269" s="1">
        <v>2803</v>
      </c>
      <c r="Q269" s="1">
        <f t="shared" si="37"/>
        <v>138151</v>
      </c>
      <c r="R269" s="1">
        <f t="shared" si="9"/>
        <v>1362</v>
      </c>
      <c r="S269" s="1">
        <f t="shared" si="49"/>
        <v>1362</v>
      </c>
      <c r="T269" s="16">
        <f t="shared" si="3"/>
        <v>814.85714285714289</v>
      </c>
      <c r="V269" s="1">
        <v>23.26</v>
      </c>
      <c r="W269" s="16">
        <f t="shared" si="0"/>
        <v>24.571428571428573</v>
      </c>
    </row>
    <row r="270" spans="1:23" ht="13" x14ac:dyDescent="0.15">
      <c r="A270" s="15">
        <v>44303</v>
      </c>
      <c r="B270" s="1">
        <f t="shared" si="31"/>
        <v>461</v>
      </c>
      <c r="D270" s="1">
        <v>0</v>
      </c>
      <c r="E270" s="1">
        <v>0</v>
      </c>
      <c r="F270" s="1">
        <f t="shared" si="6"/>
        <v>0</v>
      </c>
      <c r="G270" s="16">
        <f t="shared" si="1"/>
        <v>0.2857142857142857</v>
      </c>
      <c r="H270" s="16">
        <f t="shared" si="41"/>
        <v>9.4670074789359067</v>
      </c>
      <c r="I270" s="16">
        <f t="shared" si="4"/>
        <v>151</v>
      </c>
      <c r="J270" s="22">
        <f t="shared" si="32"/>
        <v>76</v>
      </c>
      <c r="N270" s="1">
        <v>46698</v>
      </c>
      <c r="O270" s="1">
        <v>9870</v>
      </c>
      <c r="P270" s="1">
        <v>2803</v>
      </c>
      <c r="Q270" s="1">
        <f t="shared" si="37"/>
        <v>138151</v>
      </c>
      <c r="R270" s="1">
        <f t="shared" si="9"/>
        <v>0</v>
      </c>
      <c r="S270" s="1">
        <f t="shared" si="49"/>
        <v>0</v>
      </c>
      <c r="T270" s="16">
        <f t="shared" si="3"/>
        <v>590.57142857142856</v>
      </c>
      <c r="V270" s="1">
        <v>0</v>
      </c>
      <c r="W270" s="16">
        <f t="shared" si="0"/>
        <v>24.571428571428573</v>
      </c>
    </row>
    <row r="271" spans="1:23" ht="13" x14ac:dyDescent="0.15">
      <c r="A271" s="15">
        <v>44304</v>
      </c>
      <c r="B271" s="1">
        <f t="shared" si="31"/>
        <v>462</v>
      </c>
      <c r="D271" s="1">
        <v>0</v>
      </c>
      <c r="E271" s="1">
        <v>2</v>
      </c>
      <c r="F271" s="1">
        <f t="shared" si="6"/>
        <v>2</v>
      </c>
      <c r="G271" s="16">
        <f t="shared" si="1"/>
        <v>0.5714285714285714</v>
      </c>
      <c r="H271" s="16">
        <f t="shared" si="41"/>
        <v>18.934014957871813</v>
      </c>
      <c r="I271" s="16">
        <f t="shared" si="4"/>
        <v>153</v>
      </c>
      <c r="J271" s="22">
        <f t="shared" si="32"/>
        <v>78</v>
      </c>
      <c r="N271" s="1">
        <v>49065</v>
      </c>
      <c r="O271" s="1">
        <v>10354</v>
      </c>
      <c r="P271" s="1">
        <v>5654</v>
      </c>
      <c r="Q271" s="1">
        <f t="shared" si="37"/>
        <v>141002</v>
      </c>
      <c r="R271" s="1">
        <f t="shared" si="9"/>
        <v>2851</v>
      </c>
      <c r="S271" s="1">
        <f t="shared" si="49"/>
        <v>2851</v>
      </c>
      <c r="T271" s="16">
        <f t="shared" si="3"/>
        <v>807.71428571428567</v>
      </c>
      <c r="V271" s="1">
        <v>0</v>
      </c>
      <c r="W271" s="16">
        <f t="shared" si="0"/>
        <v>24.571428571428573</v>
      </c>
    </row>
    <row r="272" spans="1:23" ht="13" x14ac:dyDescent="0.15">
      <c r="A272" s="15">
        <v>44305</v>
      </c>
      <c r="B272" s="1">
        <f t="shared" si="31"/>
        <v>463</v>
      </c>
      <c r="D272" s="1">
        <v>0</v>
      </c>
      <c r="E272" s="1">
        <v>0</v>
      </c>
      <c r="F272" s="1">
        <f t="shared" si="6"/>
        <v>0</v>
      </c>
      <c r="G272" s="16">
        <f t="shared" si="1"/>
        <v>0.5714285714285714</v>
      </c>
      <c r="H272" s="16">
        <f t="shared" si="41"/>
        <v>18.934014957871813</v>
      </c>
      <c r="I272" s="16">
        <f t="shared" si="4"/>
        <v>153</v>
      </c>
      <c r="J272" s="22">
        <f t="shared" si="32"/>
        <v>78</v>
      </c>
      <c r="N272" s="1">
        <v>49065</v>
      </c>
      <c r="O272" s="1">
        <v>10354</v>
      </c>
      <c r="P272" s="1">
        <v>0</v>
      </c>
      <c r="Q272" s="1">
        <f t="shared" si="37"/>
        <v>141002</v>
      </c>
      <c r="R272" s="1">
        <f t="shared" si="9"/>
        <v>0</v>
      </c>
      <c r="S272" s="1">
        <v>0</v>
      </c>
      <c r="T272" s="16">
        <f t="shared" si="3"/>
        <v>807.71428571428567</v>
      </c>
      <c r="V272" s="1">
        <v>46.52</v>
      </c>
      <c r="W272" s="16">
        <f t="shared" si="0"/>
        <v>22.822857142857146</v>
      </c>
    </row>
    <row r="273" spans="1:23" ht="13" x14ac:dyDescent="0.15">
      <c r="A273" s="15">
        <v>44306</v>
      </c>
      <c r="B273" s="1">
        <f t="shared" si="31"/>
        <v>464</v>
      </c>
      <c r="D273" s="1">
        <v>0</v>
      </c>
      <c r="E273" s="1">
        <v>0</v>
      </c>
      <c r="F273" s="1">
        <f t="shared" si="6"/>
        <v>0</v>
      </c>
      <c r="G273" s="16">
        <f t="shared" si="1"/>
        <v>0.5714285714285714</v>
      </c>
      <c r="H273" s="16">
        <f t="shared" si="41"/>
        <v>18.934014957871813</v>
      </c>
      <c r="I273" s="16">
        <f t="shared" si="4"/>
        <v>153</v>
      </c>
      <c r="J273" s="22">
        <f t="shared" si="32"/>
        <v>78</v>
      </c>
      <c r="N273" s="1">
        <v>49065</v>
      </c>
      <c r="O273" s="1">
        <v>10354</v>
      </c>
      <c r="P273" s="1">
        <v>0</v>
      </c>
      <c r="Q273" s="1">
        <f t="shared" si="37"/>
        <v>141002</v>
      </c>
      <c r="R273" s="1">
        <f t="shared" si="9"/>
        <v>0</v>
      </c>
      <c r="S273" s="1">
        <f t="shared" ref="S273:S278" si="50">P273-P272</f>
        <v>0</v>
      </c>
      <c r="T273" s="16">
        <f t="shared" si="3"/>
        <v>807.71428571428567</v>
      </c>
      <c r="V273" s="1">
        <v>12.85</v>
      </c>
      <c r="W273" s="16">
        <f t="shared" si="0"/>
        <v>17.662857142857145</v>
      </c>
    </row>
    <row r="274" spans="1:23" ht="13" x14ac:dyDescent="0.15">
      <c r="A274" s="15">
        <v>44307</v>
      </c>
      <c r="B274" s="1">
        <f t="shared" si="31"/>
        <v>465</v>
      </c>
      <c r="D274" s="1">
        <v>0</v>
      </c>
      <c r="E274" s="1">
        <v>0</v>
      </c>
      <c r="F274" s="1">
        <f t="shared" si="6"/>
        <v>0</v>
      </c>
      <c r="G274" s="16">
        <f t="shared" si="1"/>
        <v>0.42857142857142855</v>
      </c>
      <c r="H274" s="16">
        <f t="shared" si="41"/>
        <v>14.200511218403863</v>
      </c>
      <c r="I274" s="16">
        <f t="shared" si="4"/>
        <v>153</v>
      </c>
      <c r="J274" s="22">
        <f t="shared" si="32"/>
        <v>78</v>
      </c>
      <c r="N274" s="1">
        <v>50302</v>
      </c>
      <c r="O274" s="1">
        <v>10575</v>
      </c>
      <c r="P274" s="1">
        <v>1458</v>
      </c>
      <c r="Q274" s="1">
        <f t="shared" si="37"/>
        <v>142460</v>
      </c>
      <c r="R274" s="1">
        <f t="shared" si="9"/>
        <v>1458</v>
      </c>
      <c r="S274" s="1">
        <f t="shared" si="50"/>
        <v>1458</v>
      </c>
      <c r="T274" s="16">
        <f t="shared" si="3"/>
        <v>810.14285714285711</v>
      </c>
      <c r="V274" s="1">
        <v>14.69</v>
      </c>
      <c r="W274" s="16">
        <f t="shared" si="0"/>
        <v>16.351428571428574</v>
      </c>
    </row>
    <row r="275" spans="1:23" ht="13" x14ac:dyDescent="0.15">
      <c r="A275" s="15">
        <v>44308</v>
      </c>
      <c r="B275" s="1">
        <f t="shared" si="31"/>
        <v>466</v>
      </c>
      <c r="D275" s="1">
        <v>0</v>
      </c>
      <c r="E275" s="1">
        <v>0</v>
      </c>
      <c r="F275" s="1">
        <f t="shared" si="6"/>
        <v>0</v>
      </c>
      <c r="G275" s="16">
        <f t="shared" si="1"/>
        <v>0.42857142857142855</v>
      </c>
      <c r="H275" s="16">
        <f t="shared" si="41"/>
        <v>14.200511218403863</v>
      </c>
      <c r="I275" s="16">
        <f t="shared" si="4"/>
        <v>153</v>
      </c>
      <c r="J275" s="22">
        <f t="shared" si="32"/>
        <v>78</v>
      </c>
      <c r="K275" s="16">
        <f t="shared" ref="K275:K310" si="51">SUM(F269:F275)</f>
        <v>3</v>
      </c>
      <c r="N275" s="1">
        <v>51287</v>
      </c>
      <c r="O275" s="1">
        <v>10879</v>
      </c>
      <c r="P275" s="1">
        <v>2747</v>
      </c>
      <c r="Q275" s="1">
        <f t="shared" si="37"/>
        <v>143749</v>
      </c>
      <c r="R275" s="1">
        <f t="shared" si="9"/>
        <v>1289</v>
      </c>
      <c r="S275" s="1">
        <f t="shared" si="50"/>
        <v>1289</v>
      </c>
      <c r="T275" s="16">
        <f t="shared" si="3"/>
        <v>994.28571428571433</v>
      </c>
      <c r="U275" s="16">
        <f t="shared" ref="U275:U310" si="52">SUM(S269:S275)</f>
        <v>6960</v>
      </c>
      <c r="V275" s="1">
        <v>15.3</v>
      </c>
      <c r="W275" s="16">
        <f t="shared" si="0"/>
        <v>16.088571428571427</v>
      </c>
    </row>
    <row r="276" spans="1:23" ht="13" x14ac:dyDescent="0.15">
      <c r="A276" s="15">
        <v>44309</v>
      </c>
      <c r="B276" s="1">
        <f t="shared" si="31"/>
        <v>467</v>
      </c>
      <c r="D276" s="1">
        <v>0</v>
      </c>
      <c r="E276" s="1">
        <v>0</v>
      </c>
      <c r="F276" s="1">
        <f t="shared" si="6"/>
        <v>0</v>
      </c>
      <c r="G276" s="16">
        <f t="shared" si="1"/>
        <v>0.2857142857142857</v>
      </c>
      <c r="H276" s="16">
        <f t="shared" ref="H276:H310" si="53">G276*100000/3018</f>
        <v>9.4670074789359067</v>
      </c>
      <c r="I276" s="16">
        <f t="shared" si="4"/>
        <v>153</v>
      </c>
      <c r="J276" s="22">
        <f t="shared" si="32"/>
        <v>78</v>
      </c>
      <c r="K276" s="16">
        <f t="shared" si="51"/>
        <v>2</v>
      </c>
      <c r="N276" s="1">
        <v>51287</v>
      </c>
      <c r="O276" s="1">
        <v>10879</v>
      </c>
      <c r="P276" s="1">
        <v>2747</v>
      </c>
      <c r="Q276" s="1">
        <f t="shared" si="37"/>
        <v>143749</v>
      </c>
      <c r="R276" s="1">
        <f t="shared" si="9"/>
        <v>0</v>
      </c>
      <c r="S276" s="1">
        <f t="shared" si="50"/>
        <v>0</v>
      </c>
      <c r="T276" s="16">
        <f t="shared" si="3"/>
        <v>799.71428571428567</v>
      </c>
      <c r="U276" s="16">
        <f t="shared" si="52"/>
        <v>5598</v>
      </c>
      <c r="V276" s="1">
        <v>18.98</v>
      </c>
      <c r="W276" s="16">
        <f t="shared" si="0"/>
        <v>15.477142857142857</v>
      </c>
    </row>
    <row r="277" spans="1:23" ht="13" x14ac:dyDescent="0.15">
      <c r="A277" s="15">
        <v>44310</v>
      </c>
      <c r="B277" s="1">
        <f t="shared" si="31"/>
        <v>468</v>
      </c>
      <c r="D277" s="1">
        <v>0</v>
      </c>
      <c r="E277" s="1">
        <v>0</v>
      </c>
      <c r="F277" s="1">
        <f t="shared" si="6"/>
        <v>0</v>
      </c>
      <c r="G277" s="16">
        <f t="shared" si="1"/>
        <v>0.2857142857142857</v>
      </c>
      <c r="H277" s="16">
        <f t="shared" si="53"/>
        <v>9.4670074789359067</v>
      </c>
      <c r="I277" s="16">
        <f t="shared" si="4"/>
        <v>153</v>
      </c>
      <c r="J277" s="22">
        <f t="shared" si="32"/>
        <v>78</v>
      </c>
      <c r="K277" s="16">
        <f t="shared" si="51"/>
        <v>2</v>
      </c>
      <c r="N277" s="1">
        <v>51287</v>
      </c>
      <c r="O277" s="1">
        <v>10879</v>
      </c>
      <c r="P277" s="1">
        <v>2747</v>
      </c>
      <c r="Q277" s="1">
        <f t="shared" si="37"/>
        <v>143749</v>
      </c>
      <c r="R277" s="1">
        <f t="shared" si="9"/>
        <v>0</v>
      </c>
      <c r="S277" s="1">
        <f t="shared" si="50"/>
        <v>0</v>
      </c>
      <c r="T277" s="16">
        <f t="shared" si="3"/>
        <v>799.71428571428567</v>
      </c>
      <c r="U277" s="16">
        <f t="shared" si="52"/>
        <v>5598</v>
      </c>
      <c r="V277" s="1">
        <v>0</v>
      </c>
      <c r="W277" s="16">
        <f t="shared" si="0"/>
        <v>15.477142857142857</v>
      </c>
    </row>
    <row r="278" spans="1:23" ht="13" x14ac:dyDescent="0.15">
      <c r="A278" s="15">
        <v>44311</v>
      </c>
      <c r="B278" s="1">
        <f t="shared" si="31"/>
        <v>469</v>
      </c>
      <c r="D278" s="1">
        <v>0</v>
      </c>
      <c r="E278" s="1">
        <v>0</v>
      </c>
      <c r="F278" s="1">
        <f t="shared" si="6"/>
        <v>0</v>
      </c>
      <c r="G278" s="16">
        <f t="shared" si="1"/>
        <v>0</v>
      </c>
      <c r="H278" s="16">
        <f t="shared" si="53"/>
        <v>0</v>
      </c>
      <c r="I278" s="16">
        <f t="shared" si="4"/>
        <v>153</v>
      </c>
      <c r="J278" s="22">
        <f t="shared" si="32"/>
        <v>78</v>
      </c>
      <c r="K278" s="16">
        <f t="shared" si="51"/>
        <v>0</v>
      </c>
      <c r="N278" s="1">
        <v>51287</v>
      </c>
      <c r="O278" s="1">
        <v>10879</v>
      </c>
      <c r="P278" s="1">
        <v>5691</v>
      </c>
      <c r="Q278" s="1">
        <f t="shared" si="37"/>
        <v>143749</v>
      </c>
      <c r="R278" s="1">
        <f t="shared" si="9"/>
        <v>0</v>
      </c>
      <c r="S278" s="1">
        <f t="shared" si="50"/>
        <v>2944</v>
      </c>
      <c r="T278" s="16">
        <f t="shared" si="3"/>
        <v>813</v>
      </c>
      <c r="U278" s="16">
        <f t="shared" si="52"/>
        <v>5691</v>
      </c>
      <c r="V278" s="1">
        <v>0</v>
      </c>
      <c r="W278" s="16">
        <f t="shared" si="0"/>
        <v>15.477142857142857</v>
      </c>
    </row>
    <row r="279" spans="1:23" ht="13" x14ac:dyDescent="0.15">
      <c r="A279" s="15">
        <v>44312</v>
      </c>
      <c r="B279" s="1">
        <f t="shared" si="31"/>
        <v>470</v>
      </c>
      <c r="D279" s="1">
        <v>0</v>
      </c>
      <c r="E279" s="1">
        <v>0</v>
      </c>
      <c r="F279" s="1">
        <f t="shared" si="6"/>
        <v>0</v>
      </c>
      <c r="G279" s="16">
        <f t="shared" si="1"/>
        <v>0</v>
      </c>
      <c r="H279" s="16">
        <f t="shared" si="53"/>
        <v>0</v>
      </c>
      <c r="I279" s="16">
        <f t="shared" si="4"/>
        <v>153</v>
      </c>
      <c r="J279" s="22">
        <f t="shared" si="32"/>
        <v>78</v>
      </c>
      <c r="K279" s="16">
        <f t="shared" si="51"/>
        <v>0</v>
      </c>
      <c r="N279" s="1">
        <v>51287</v>
      </c>
      <c r="O279" s="1">
        <v>10879</v>
      </c>
      <c r="P279" s="1">
        <v>0</v>
      </c>
      <c r="Q279" s="1">
        <f t="shared" si="37"/>
        <v>143749</v>
      </c>
      <c r="R279" s="1">
        <f t="shared" si="9"/>
        <v>0</v>
      </c>
      <c r="S279" s="1">
        <v>0</v>
      </c>
      <c r="T279" s="16">
        <f t="shared" si="3"/>
        <v>813</v>
      </c>
      <c r="U279" s="16">
        <f t="shared" si="52"/>
        <v>5691</v>
      </c>
      <c r="V279" s="1">
        <v>37.950000000000003</v>
      </c>
      <c r="W279" s="16">
        <f t="shared" si="0"/>
        <v>14.252857142857144</v>
      </c>
    </row>
    <row r="280" spans="1:23" ht="13" x14ac:dyDescent="0.15">
      <c r="A280" s="15">
        <v>44313</v>
      </c>
      <c r="B280" s="1">
        <f t="shared" si="31"/>
        <v>471</v>
      </c>
      <c r="D280" s="1">
        <v>0</v>
      </c>
      <c r="E280" s="1">
        <v>0</v>
      </c>
      <c r="F280" s="1">
        <f t="shared" si="6"/>
        <v>0</v>
      </c>
      <c r="G280" s="16">
        <f t="shared" si="1"/>
        <v>0</v>
      </c>
      <c r="H280" s="16">
        <f t="shared" si="53"/>
        <v>0</v>
      </c>
      <c r="I280" s="16">
        <f t="shared" si="4"/>
        <v>153</v>
      </c>
      <c r="J280" s="22">
        <f t="shared" si="32"/>
        <v>78</v>
      </c>
      <c r="K280" s="16">
        <f t="shared" si="51"/>
        <v>0</v>
      </c>
      <c r="N280" s="1">
        <v>51287</v>
      </c>
      <c r="O280" s="1">
        <v>10879</v>
      </c>
      <c r="P280" s="1">
        <v>0</v>
      </c>
      <c r="Q280" s="1">
        <f t="shared" si="37"/>
        <v>143749</v>
      </c>
      <c r="R280" s="1">
        <f t="shared" si="9"/>
        <v>0</v>
      </c>
      <c r="S280" s="1">
        <f t="shared" ref="S280:S285" si="54">P280-P279</f>
        <v>0</v>
      </c>
      <c r="T280" s="16">
        <f t="shared" si="3"/>
        <v>813</v>
      </c>
      <c r="U280" s="16">
        <f t="shared" si="52"/>
        <v>5691</v>
      </c>
      <c r="V280" s="1">
        <v>13.47</v>
      </c>
      <c r="W280" s="16">
        <f t="shared" si="0"/>
        <v>14.341428571428571</v>
      </c>
    </row>
    <row r="281" spans="1:23" ht="13" x14ac:dyDescent="0.15">
      <c r="A281" s="15">
        <v>44314</v>
      </c>
      <c r="B281" s="1">
        <f t="shared" si="31"/>
        <v>472</v>
      </c>
      <c r="D281" s="1">
        <v>0</v>
      </c>
      <c r="E281" s="1">
        <v>0</v>
      </c>
      <c r="F281" s="1">
        <f t="shared" si="6"/>
        <v>0</v>
      </c>
      <c r="G281" s="16">
        <f t="shared" si="1"/>
        <v>0</v>
      </c>
      <c r="H281" s="16">
        <f t="shared" si="53"/>
        <v>0</v>
      </c>
      <c r="I281" s="16">
        <f t="shared" si="4"/>
        <v>153</v>
      </c>
      <c r="J281" s="22">
        <f t="shared" si="32"/>
        <v>78</v>
      </c>
      <c r="K281" s="16">
        <f t="shared" si="51"/>
        <v>0</v>
      </c>
      <c r="N281" s="1">
        <v>54982</v>
      </c>
      <c r="O281" s="1">
        <v>11587</v>
      </c>
      <c r="P281" s="1">
        <v>1459</v>
      </c>
      <c r="Q281" s="1">
        <f t="shared" si="37"/>
        <v>148152</v>
      </c>
      <c r="R281" s="1">
        <f t="shared" si="9"/>
        <v>4403</v>
      </c>
      <c r="S281" s="1">
        <f t="shared" si="54"/>
        <v>1459</v>
      </c>
      <c r="T281" s="16">
        <f t="shared" si="3"/>
        <v>813.14285714285711</v>
      </c>
      <c r="U281" s="16">
        <f t="shared" si="52"/>
        <v>5692</v>
      </c>
      <c r="V281" s="1">
        <v>7.35</v>
      </c>
      <c r="W281" s="16">
        <f t="shared" si="0"/>
        <v>13.292857142857143</v>
      </c>
    </row>
    <row r="282" spans="1:23" ht="13" x14ac:dyDescent="0.15">
      <c r="A282" s="15">
        <v>44315</v>
      </c>
      <c r="B282" s="1">
        <f t="shared" si="31"/>
        <v>473</v>
      </c>
      <c r="D282" s="1">
        <v>0</v>
      </c>
      <c r="E282" s="1">
        <v>0</v>
      </c>
      <c r="F282" s="1">
        <f t="shared" si="6"/>
        <v>0</v>
      </c>
      <c r="G282" s="16">
        <f t="shared" si="1"/>
        <v>0</v>
      </c>
      <c r="H282" s="16">
        <f t="shared" si="53"/>
        <v>0</v>
      </c>
      <c r="I282" s="16">
        <f t="shared" si="4"/>
        <v>153</v>
      </c>
      <c r="J282" s="22">
        <f t="shared" si="32"/>
        <v>78</v>
      </c>
      <c r="K282" s="16">
        <f t="shared" si="51"/>
        <v>0</v>
      </c>
      <c r="N282" s="1">
        <v>55987</v>
      </c>
      <c r="O282" s="1">
        <v>11879</v>
      </c>
      <c r="P282" s="1">
        <v>2756</v>
      </c>
      <c r="Q282" s="1">
        <f t="shared" si="37"/>
        <v>149449</v>
      </c>
      <c r="R282" s="1">
        <f t="shared" si="9"/>
        <v>1297</v>
      </c>
      <c r="S282" s="1">
        <f t="shared" si="54"/>
        <v>1297</v>
      </c>
      <c r="T282" s="16">
        <f t="shared" si="3"/>
        <v>814.28571428571433</v>
      </c>
      <c r="U282" s="16">
        <f t="shared" si="52"/>
        <v>5700</v>
      </c>
      <c r="V282" s="1">
        <v>16.53</v>
      </c>
      <c r="W282" s="16">
        <f t="shared" si="0"/>
        <v>13.468571428571428</v>
      </c>
    </row>
    <row r="283" spans="1:23" ht="13" x14ac:dyDescent="0.15">
      <c r="A283" s="15">
        <v>44316</v>
      </c>
      <c r="B283" s="1">
        <f t="shared" si="31"/>
        <v>474</v>
      </c>
      <c r="D283" s="1">
        <v>0</v>
      </c>
      <c r="E283" s="1">
        <v>0</v>
      </c>
      <c r="F283" s="1">
        <f t="shared" si="6"/>
        <v>0</v>
      </c>
      <c r="G283" s="16">
        <f t="shared" si="1"/>
        <v>0</v>
      </c>
      <c r="H283" s="16">
        <f t="shared" si="53"/>
        <v>0</v>
      </c>
      <c r="I283" s="16">
        <f t="shared" si="4"/>
        <v>153</v>
      </c>
      <c r="J283" s="22">
        <f t="shared" si="32"/>
        <v>78</v>
      </c>
      <c r="K283" s="16">
        <f t="shared" si="51"/>
        <v>0</v>
      </c>
      <c r="N283" s="1">
        <v>55987</v>
      </c>
      <c r="O283" s="1">
        <v>11879</v>
      </c>
      <c r="P283" s="1">
        <v>2756</v>
      </c>
      <c r="Q283" s="1">
        <f t="shared" si="37"/>
        <v>149449</v>
      </c>
      <c r="R283" s="1">
        <f t="shared" si="9"/>
        <v>0</v>
      </c>
      <c r="S283" s="1">
        <f t="shared" si="54"/>
        <v>0</v>
      </c>
      <c r="T283" s="16">
        <f t="shared" si="3"/>
        <v>814.28571428571433</v>
      </c>
      <c r="U283" s="16">
        <f t="shared" si="52"/>
        <v>5700</v>
      </c>
      <c r="V283" s="1">
        <v>20.81</v>
      </c>
      <c r="W283" s="16">
        <f t="shared" si="0"/>
        <v>13.730000000000002</v>
      </c>
    </row>
    <row r="284" spans="1:23" ht="13" x14ac:dyDescent="0.15">
      <c r="A284" s="15">
        <v>44317</v>
      </c>
      <c r="B284" s="1">
        <f t="shared" si="31"/>
        <v>475</v>
      </c>
      <c r="D284" s="1">
        <v>0</v>
      </c>
      <c r="E284" s="1">
        <v>1</v>
      </c>
      <c r="F284" s="1">
        <f t="shared" si="6"/>
        <v>1</v>
      </c>
      <c r="G284" s="16">
        <f t="shared" si="1"/>
        <v>0.14285714285714285</v>
      </c>
      <c r="H284" s="16">
        <f t="shared" si="53"/>
        <v>4.7335037394679533</v>
      </c>
      <c r="I284" s="16">
        <f t="shared" si="4"/>
        <v>154</v>
      </c>
      <c r="J284" s="22">
        <f t="shared" si="32"/>
        <v>79</v>
      </c>
      <c r="K284" s="16">
        <f t="shared" si="51"/>
        <v>1</v>
      </c>
      <c r="N284" s="1">
        <v>57234</v>
      </c>
      <c r="O284" s="1">
        <v>12113</v>
      </c>
      <c r="P284" s="1">
        <v>4237</v>
      </c>
      <c r="Q284" s="1">
        <f t="shared" si="37"/>
        <v>150930</v>
      </c>
      <c r="R284" s="1">
        <f t="shared" si="9"/>
        <v>1481</v>
      </c>
      <c r="S284" s="1">
        <f t="shared" si="54"/>
        <v>1481</v>
      </c>
      <c r="T284" s="16">
        <f t="shared" si="3"/>
        <v>1025.8571428571429</v>
      </c>
      <c r="U284" s="16">
        <f t="shared" si="52"/>
        <v>7181</v>
      </c>
      <c r="V284" s="1">
        <v>0</v>
      </c>
      <c r="W284" s="16">
        <f t="shared" si="0"/>
        <v>13.730000000000002</v>
      </c>
    </row>
    <row r="285" spans="1:23" ht="13" x14ac:dyDescent="0.15">
      <c r="A285" s="15">
        <v>44318</v>
      </c>
      <c r="B285" s="1">
        <f t="shared" si="31"/>
        <v>476</v>
      </c>
      <c r="D285" s="1">
        <v>0</v>
      </c>
      <c r="E285" s="1">
        <v>0</v>
      </c>
      <c r="F285" s="1">
        <f t="shared" si="6"/>
        <v>0</v>
      </c>
      <c r="G285" s="16">
        <f t="shared" si="1"/>
        <v>0.14285714285714285</v>
      </c>
      <c r="H285" s="16">
        <f t="shared" si="53"/>
        <v>4.7335037394679533</v>
      </c>
      <c r="I285" s="16">
        <f t="shared" si="4"/>
        <v>154</v>
      </c>
      <c r="J285" s="22">
        <f t="shared" si="32"/>
        <v>79</v>
      </c>
      <c r="K285" s="16">
        <f t="shared" si="51"/>
        <v>1</v>
      </c>
      <c r="N285" s="1">
        <v>58395</v>
      </c>
      <c r="O285" s="1">
        <v>12373</v>
      </c>
      <c r="P285" s="17">
        <v>5658</v>
      </c>
      <c r="Q285" s="1">
        <f t="shared" si="37"/>
        <v>152351</v>
      </c>
      <c r="R285" s="1">
        <f t="shared" si="9"/>
        <v>1421</v>
      </c>
      <c r="S285" s="1">
        <f t="shared" si="54"/>
        <v>1421</v>
      </c>
      <c r="T285" s="16">
        <f t="shared" si="3"/>
        <v>808.28571428571433</v>
      </c>
      <c r="U285" s="16">
        <f t="shared" si="52"/>
        <v>5658</v>
      </c>
      <c r="V285" s="1">
        <v>0</v>
      </c>
      <c r="W285" s="16">
        <f t="shared" si="0"/>
        <v>13.730000000000002</v>
      </c>
    </row>
    <row r="286" spans="1:23" ht="13" x14ac:dyDescent="0.15">
      <c r="A286" s="15">
        <v>44319</v>
      </c>
      <c r="B286" s="1">
        <f t="shared" si="31"/>
        <v>477</v>
      </c>
      <c r="D286" s="1">
        <v>0</v>
      </c>
      <c r="E286" s="1">
        <v>0</v>
      </c>
      <c r="F286" s="1">
        <f t="shared" si="6"/>
        <v>0</v>
      </c>
      <c r="G286" s="16">
        <f t="shared" si="1"/>
        <v>0.14285714285714285</v>
      </c>
      <c r="H286" s="16">
        <f t="shared" si="53"/>
        <v>4.7335037394679533</v>
      </c>
      <c r="I286" s="16">
        <f t="shared" si="4"/>
        <v>154</v>
      </c>
      <c r="J286" s="22">
        <f t="shared" si="32"/>
        <v>79</v>
      </c>
      <c r="K286" s="16">
        <f t="shared" si="51"/>
        <v>1</v>
      </c>
      <c r="N286" s="1">
        <v>58395</v>
      </c>
      <c r="O286" s="1">
        <v>12373</v>
      </c>
      <c r="P286" s="1">
        <v>0</v>
      </c>
      <c r="Q286" s="1">
        <f t="shared" si="37"/>
        <v>152351</v>
      </c>
      <c r="R286" s="1">
        <f t="shared" si="9"/>
        <v>0</v>
      </c>
      <c r="S286" s="1">
        <v>0</v>
      </c>
      <c r="T286" s="16">
        <f t="shared" si="3"/>
        <v>808.28571428571433</v>
      </c>
      <c r="U286" s="16">
        <f t="shared" si="52"/>
        <v>5658</v>
      </c>
      <c r="V286" s="1">
        <v>12.85</v>
      </c>
      <c r="W286" s="16">
        <f t="shared" si="0"/>
        <v>10.144285714285713</v>
      </c>
    </row>
    <row r="287" spans="1:23" ht="13" x14ac:dyDescent="0.15">
      <c r="A287" s="15">
        <v>44320</v>
      </c>
      <c r="B287" s="1">
        <f t="shared" si="31"/>
        <v>478</v>
      </c>
      <c r="D287" s="1">
        <v>0</v>
      </c>
      <c r="E287" s="1">
        <v>0</v>
      </c>
      <c r="F287" s="1">
        <f t="shared" si="6"/>
        <v>0</v>
      </c>
      <c r="G287" s="16">
        <f t="shared" si="1"/>
        <v>0.14285714285714285</v>
      </c>
      <c r="H287" s="16">
        <f t="shared" si="53"/>
        <v>4.7335037394679533</v>
      </c>
      <c r="I287" s="16">
        <f t="shared" si="4"/>
        <v>154</v>
      </c>
      <c r="J287" s="22">
        <f t="shared" si="32"/>
        <v>79</v>
      </c>
      <c r="K287" s="16">
        <f t="shared" si="51"/>
        <v>1</v>
      </c>
      <c r="N287" s="1">
        <v>58395</v>
      </c>
      <c r="O287" s="1">
        <v>12373</v>
      </c>
      <c r="P287" s="1">
        <v>0</v>
      </c>
      <c r="Q287" s="1">
        <f t="shared" si="37"/>
        <v>152351</v>
      </c>
      <c r="R287" s="1">
        <f t="shared" si="9"/>
        <v>0</v>
      </c>
      <c r="S287" s="1">
        <f t="shared" ref="S287:S292" si="55">P287-P286</f>
        <v>0</v>
      </c>
      <c r="T287" s="16">
        <f t="shared" si="3"/>
        <v>808.28571428571433</v>
      </c>
      <c r="U287" s="16">
        <f t="shared" si="52"/>
        <v>5658</v>
      </c>
      <c r="V287" s="1">
        <v>9.18</v>
      </c>
      <c r="W287" s="16">
        <f t="shared" si="0"/>
        <v>9.531428571428572</v>
      </c>
    </row>
    <row r="288" spans="1:23" ht="13" x14ac:dyDescent="0.15">
      <c r="A288" s="15">
        <v>44321</v>
      </c>
      <c r="B288" s="1">
        <f t="shared" si="31"/>
        <v>479</v>
      </c>
      <c r="D288" s="1">
        <v>0</v>
      </c>
      <c r="E288" s="1">
        <v>0</v>
      </c>
      <c r="F288" s="1">
        <f t="shared" si="6"/>
        <v>0</v>
      </c>
      <c r="G288" s="16">
        <f t="shared" si="1"/>
        <v>0.14285714285714285</v>
      </c>
      <c r="H288" s="16">
        <f t="shared" si="53"/>
        <v>4.7335037394679533</v>
      </c>
      <c r="I288" s="16">
        <f t="shared" si="4"/>
        <v>154</v>
      </c>
      <c r="J288" s="22">
        <f t="shared" si="32"/>
        <v>79</v>
      </c>
      <c r="K288" s="16">
        <f t="shared" si="51"/>
        <v>1</v>
      </c>
      <c r="N288" s="1">
        <v>59558</v>
      </c>
      <c r="O288" s="1">
        <v>12565</v>
      </c>
      <c r="P288" s="1">
        <v>1355</v>
      </c>
      <c r="Q288" s="1">
        <f t="shared" si="37"/>
        <v>153706</v>
      </c>
      <c r="R288" s="1">
        <f t="shared" si="9"/>
        <v>1355</v>
      </c>
      <c r="S288" s="1">
        <f t="shared" si="55"/>
        <v>1355</v>
      </c>
      <c r="T288" s="16">
        <f t="shared" si="3"/>
        <v>793.42857142857144</v>
      </c>
      <c r="U288" s="16">
        <f t="shared" si="52"/>
        <v>5554</v>
      </c>
      <c r="V288" s="1">
        <v>10.41</v>
      </c>
      <c r="W288" s="16">
        <f t="shared" si="0"/>
        <v>9.968571428571428</v>
      </c>
    </row>
    <row r="289" spans="1:23" ht="13" x14ac:dyDescent="0.15">
      <c r="A289" s="15">
        <v>44322</v>
      </c>
      <c r="B289" s="1">
        <f t="shared" si="31"/>
        <v>480</v>
      </c>
      <c r="D289" s="1">
        <v>0</v>
      </c>
      <c r="E289" s="1">
        <v>1</v>
      </c>
      <c r="F289" s="1">
        <f t="shared" si="6"/>
        <v>1</v>
      </c>
      <c r="G289" s="16">
        <f t="shared" si="1"/>
        <v>0.2857142857142857</v>
      </c>
      <c r="H289" s="16">
        <f t="shared" si="53"/>
        <v>9.4670074789359067</v>
      </c>
      <c r="I289" s="16">
        <f t="shared" si="4"/>
        <v>155</v>
      </c>
      <c r="J289" s="22">
        <f t="shared" si="32"/>
        <v>80</v>
      </c>
      <c r="K289" s="16">
        <f t="shared" si="51"/>
        <v>2</v>
      </c>
      <c r="N289" s="1">
        <v>60594</v>
      </c>
      <c r="O289" s="1">
        <v>12852</v>
      </c>
      <c r="P289" s="1">
        <v>2678</v>
      </c>
      <c r="Q289" s="1">
        <f t="shared" si="37"/>
        <v>155029</v>
      </c>
      <c r="R289" s="1">
        <f t="shared" si="9"/>
        <v>1323</v>
      </c>
      <c r="S289" s="1">
        <f t="shared" si="55"/>
        <v>1323</v>
      </c>
      <c r="T289" s="16">
        <f t="shared" si="3"/>
        <v>797.14285714285711</v>
      </c>
      <c r="U289" s="16">
        <f t="shared" si="52"/>
        <v>5580</v>
      </c>
      <c r="V289" s="1">
        <v>6.73</v>
      </c>
      <c r="W289" s="16">
        <f t="shared" si="0"/>
        <v>8.5685714285714294</v>
      </c>
    </row>
    <row r="290" spans="1:23" ht="13" x14ac:dyDescent="0.15">
      <c r="A290" s="15">
        <v>44323</v>
      </c>
      <c r="B290" s="1">
        <f t="shared" si="31"/>
        <v>481</v>
      </c>
      <c r="D290" s="1">
        <v>0</v>
      </c>
      <c r="E290" s="1">
        <v>0</v>
      </c>
      <c r="F290" s="1">
        <f t="shared" si="6"/>
        <v>0</v>
      </c>
      <c r="G290" s="16">
        <f t="shared" si="1"/>
        <v>0.2857142857142857</v>
      </c>
      <c r="H290" s="16">
        <f t="shared" si="53"/>
        <v>9.4670074789359067</v>
      </c>
      <c r="I290" s="16">
        <f t="shared" si="4"/>
        <v>155</v>
      </c>
      <c r="J290" s="22">
        <f t="shared" si="32"/>
        <v>80</v>
      </c>
      <c r="K290" s="16">
        <f t="shared" si="51"/>
        <v>2</v>
      </c>
      <c r="N290" s="1">
        <v>60594</v>
      </c>
      <c r="O290" s="1">
        <v>12852</v>
      </c>
      <c r="P290" s="1">
        <v>2678</v>
      </c>
      <c r="Q290" s="1">
        <f t="shared" si="37"/>
        <v>155029</v>
      </c>
      <c r="R290" s="1">
        <f t="shared" si="9"/>
        <v>0</v>
      </c>
      <c r="S290" s="1">
        <f t="shared" si="55"/>
        <v>0</v>
      </c>
      <c r="T290" s="16">
        <f t="shared" si="3"/>
        <v>797.14285714285711</v>
      </c>
      <c r="U290" s="16">
        <f t="shared" si="52"/>
        <v>5580</v>
      </c>
      <c r="V290" s="1">
        <v>6.73</v>
      </c>
      <c r="W290" s="16">
        <f t="shared" si="0"/>
        <v>6.5571428571428578</v>
      </c>
    </row>
    <row r="291" spans="1:23" ht="13" x14ac:dyDescent="0.15">
      <c r="A291" s="15">
        <v>44324</v>
      </c>
      <c r="B291" s="1">
        <f t="shared" si="31"/>
        <v>482</v>
      </c>
      <c r="D291" s="1">
        <v>0</v>
      </c>
      <c r="E291" s="1">
        <v>0</v>
      </c>
      <c r="F291" s="1">
        <f t="shared" si="6"/>
        <v>0</v>
      </c>
      <c r="G291" s="16">
        <f t="shared" si="1"/>
        <v>0.14285714285714285</v>
      </c>
      <c r="H291" s="16">
        <f t="shared" si="53"/>
        <v>4.7335037394679533</v>
      </c>
      <c r="I291" s="16">
        <f t="shared" si="4"/>
        <v>155</v>
      </c>
      <c r="J291" s="22">
        <f t="shared" si="32"/>
        <v>80</v>
      </c>
      <c r="K291" s="16">
        <f t="shared" si="51"/>
        <v>1</v>
      </c>
      <c r="N291" s="1">
        <v>61828</v>
      </c>
      <c r="O291" s="1">
        <v>13096</v>
      </c>
      <c r="P291" s="1">
        <v>4156</v>
      </c>
      <c r="Q291" s="1">
        <f t="shared" si="37"/>
        <v>156507</v>
      </c>
      <c r="R291" s="1">
        <f t="shared" si="9"/>
        <v>1478</v>
      </c>
      <c r="S291" s="1">
        <f t="shared" si="55"/>
        <v>1478</v>
      </c>
      <c r="T291" s="16">
        <f t="shared" si="3"/>
        <v>796.71428571428567</v>
      </c>
      <c r="U291" s="16">
        <f t="shared" si="52"/>
        <v>5577</v>
      </c>
      <c r="V291" s="1">
        <v>0</v>
      </c>
      <c r="W291" s="16">
        <f t="shared" si="0"/>
        <v>6.5571428571428578</v>
      </c>
    </row>
    <row r="292" spans="1:23" ht="13" x14ac:dyDescent="0.15">
      <c r="A292" s="15">
        <v>44325</v>
      </c>
      <c r="B292" s="1">
        <f t="shared" si="31"/>
        <v>483</v>
      </c>
      <c r="D292" s="1">
        <v>0</v>
      </c>
      <c r="E292" s="1">
        <v>0</v>
      </c>
      <c r="F292" s="1">
        <f t="shared" si="6"/>
        <v>0</v>
      </c>
      <c r="G292" s="16">
        <f t="shared" si="1"/>
        <v>0.14285714285714285</v>
      </c>
      <c r="H292" s="16">
        <f t="shared" si="53"/>
        <v>4.7335037394679533</v>
      </c>
      <c r="I292" s="16">
        <f t="shared" si="4"/>
        <v>155</v>
      </c>
      <c r="J292" s="22">
        <f t="shared" si="32"/>
        <v>80</v>
      </c>
      <c r="K292" s="16">
        <f t="shared" si="51"/>
        <v>1</v>
      </c>
      <c r="N292" s="1">
        <v>61828</v>
      </c>
      <c r="O292" s="1">
        <v>13096</v>
      </c>
      <c r="P292" s="17">
        <v>5560</v>
      </c>
      <c r="Q292" s="1">
        <f t="shared" si="37"/>
        <v>156507</v>
      </c>
      <c r="R292" s="1">
        <f t="shared" si="9"/>
        <v>0</v>
      </c>
      <c r="S292" s="1">
        <f t="shared" si="55"/>
        <v>1404</v>
      </c>
      <c r="T292" s="16">
        <f t="shared" si="3"/>
        <v>794.28571428571433</v>
      </c>
      <c r="U292" s="16">
        <f t="shared" si="52"/>
        <v>5560</v>
      </c>
      <c r="V292" s="1">
        <v>0</v>
      </c>
      <c r="W292" s="16">
        <f t="shared" si="0"/>
        <v>6.5571428571428578</v>
      </c>
    </row>
    <row r="293" spans="1:23" ht="13" x14ac:dyDescent="0.15">
      <c r="A293" s="15">
        <v>44326</v>
      </c>
      <c r="B293" s="1">
        <f t="shared" si="31"/>
        <v>484</v>
      </c>
      <c r="D293" s="1">
        <v>0</v>
      </c>
      <c r="E293" s="1">
        <v>0</v>
      </c>
      <c r="F293" s="1">
        <f t="shared" si="6"/>
        <v>0</v>
      </c>
      <c r="G293" s="16">
        <f t="shared" si="1"/>
        <v>0.14285714285714285</v>
      </c>
      <c r="H293" s="16">
        <f t="shared" si="53"/>
        <v>4.7335037394679533</v>
      </c>
      <c r="I293" s="16">
        <f t="shared" si="4"/>
        <v>155</v>
      </c>
      <c r="J293" s="22">
        <f t="shared" si="32"/>
        <v>80</v>
      </c>
      <c r="K293" s="16">
        <f t="shared" si="51"/>
        <v>1</v>
      </c>
      <c r="N293" s="1">
        <v>62992</v>
      </c>
      <c r="O293" s="1">
        <v>13336</v>
      </c>
      <c r="P293" s="1">
        <v>0</v>
      </c>
      <c r="Q293" s="1">
        <f t="shared" si="37"/>
        <v>157911</v>
      </c>
      <c r="R293" s="1">
        <f t="shared" si="9"/>
        <v>1404</v>
      </c>
      <c r="S293" s="1">
        <v>0</v>
      </c>
      <c r="T293" s="16">
        <f t="shared" si="3"/>
        <v>794.28571428571433</v>
      </c>
      <c r="U293" s="16">
        <f t="shared" si="52"/>
        <v>5560</v>
      </c>
      <c r="V293" s="1">
        <v>12.24</v>
      </c>
      <c r="W293" s="16">
        <f t="shared" si="0"/>
        <v>6.47</v>
      </c>
    </row>
    <row r="294" spans="1:23" ht="13" x14ac:dyDescent="0.15">
      <c r="A294" s="15">
        <v>44327</v>
      </c>
      <c r="B294" s="1">
        <f t="shared" si="31"/>
        <v>485</v>
      </c>
      <c r="D294" s="1">
        <v>0</v>
      </c>
      <c r="E294" s="1">
        <v>0</v>
      </c>
      <c r="F294" s="1">
        <f t="shared" si="6"/>
        <v>0</v>
      </c>
      <c r="G294" s="16">
        <f t="shared" si="1"/>
        <v>0.14285714285714285</v>
      </c>
      <c r="H294" s="16">
        <f t="shared" si="53"/>
        <v>4.7335037394679533</v>
      </c>
      <c r="I294" s="16">
        <f t="shared" si="4"/>
        <v>155</v>
      </c>
      <c r="J294" s="22">
        <f t="shared" si="32"/>
        <v>80</v>
      </c>
      <c r="K294" s="16">
        <f t="shared" si="51"/>
        <v>1</v>
      </c>
      <c r="N294" s="1">
        <v>62992</v>
      </c>
      <c r="O294" s="1">
        <v>13336</v>
      </c>
      <c r="P294" s="1">
        <v>0</v>
      </c>
      <c r="Q294" s="1">
        <f t="shared" si="37"/>
        <v>157911</v>
      </c>
      <c r="R294" s="1">
        <f t="shared" si="9"/>
        <v>0</v>
      </c>
      <c r="S294" s="1">
        <f t="shared" ref="S294:S299" si="56">P294-P293</f>
        <v>0</v>
      </c>
      <c r="T294" s="16">
        <f t="shared" si="3"/>
        <v>794.28571428571433</v>
      </c>
      <c r="U294" s="16">
        <f t="shared" si="52"/>
        <v>5560</v>
      </c>
      <c r="V294" s="1">
        <v>1.84</v>
      </c>
      <c r="W294" s="16">
        <f t="shared" si="0"/>
        <v>5.4214285714285717</v>
      </c>
    </row>
    <row r="295" spans="1:23" ht="13" x14ac:dyDescent="0.15">
      <c r="A295" s="15">
        <v>44328</v>
      </c>
      <c r="B295" s="1">
        <f t="shared" si="31"/>
        <v>486</v>
      </c>
      <c r="D295" s="1">
        <v>1</v>
      </c>
      <c r="E295" s="1">
        <v>0</v>
      </c>
      <c r="F295" s="1">
        <f t="shared" si="6"/>
        <v>1</v>
      </c>
      <c r="G295" s="16">
        <f t="shared" si="1"/>
        <v>0.2857142857142857</v>
      </c>
      <c r="H295" s="16">
        <f t="shared" si="53"/>
        <v>9.4670074789359067</v>
      </c>
      <c r="I295" s="16">
        <f t="shared" si="4"/>
        <v>156</v>
      </c>
      <c r="J295" s="22">
        <f t="shared" si="32"/>
        <v>81</v>
      </c>
      <c r="K295" s="16">
        <f t="shared" si="51"/>
        <v>2</v>
      </c>
      <c r="N295" s="1">
        <v>64035</v>
      </c>
      <c r="O295" s="1">
        <v>13515</v>
      </c>
      <c r="P295" s="1">
        <v>1222</v>
      </c>
      <c r="Q295" s="1">
        <f t="shared" si="37"/>
        <v>159133</v>
      </c>
      <c r="R295" s="1">
        <f t="shared" si="9"/>
        <v>1222</v>
      </c>
      <c r="S295" s="1">
        <f t="shared" si="56"/>
        <v>1222</v>
      </c>
      <c r="T295" s="16">
        <f t="shared" si="3"/>
        <v>775.28571428571433</v>
      </c>
      <c r="U295" s="16">
        <f t="shared" si="52"/>
        <v>5427</v>
      </c>
      <c r="V295" s="1">
        <v>7.35</v>
      </c>
      <c r="W295" s="16">
        <f t="shared" si="0"/>
        <v>4.984285714285714</v>
      </c>
    </row>
    <row r="296" spans="1:23" ht="13" x14ac:dyDescent="0.15">
      <c r="A296" s="15">
        <v>44329</v>
      </c>
      <c r="B296" s="1">
        <f t="shared" si="31"/>
        <v>487</v>
      </c>
      <c r="D296" s="1">
        <v>0</v>
      </c>
      <c r="E296" s="1">
        <v>0</v>
      </c>
      <c r="F296" s="1">
        <f t="shared" si="6"/>
        <v>0</v>
      </c>
      <c r="G296" s="16">
        <f t="shared" si="1"/>
        <v>0.14285714285714285</v>
      </c>
      <c r="H296" s="16">
        <f t="shared" si="53"/>
        <v>4.7335037394679533</v>
      </c>
      <c r="I296" s="16">
        <f t="shared" si="4"/>
        <v>156</v>
      </c>
      <c r="J296" s="22">
        <f t="shared" si="32"/>
        <v>81</v>
      </c>
      <c r="K296" s="16">
        <f t="shared" si="51"/>
        <v>1</v>
      </c>
      <c r="N296" s="1">
        <v>65154</v>
      </c>
      <c r="O296" s="1">
        <v>13777</v>
      </c>
      <c r="P296" s="1">
        <v>2603</v>
      </c>
      <c r="Q296" s="1">
        <f t="shared" si="37"/>
        <v>160514</v>
      </c>
      <c r="R296" s="1">
        <f t="shared" si="9"/>
        <v>1381</v>
      </c>
      <c r="S296" s="1">
        <f t="shared" si="56"/>
        <v>1381</v>
      </c>
      <c r="T296" s="16">
        <f t="shared" si="3"/>
        <v>783.57142857142856</v>
      </c>
      <c r="U296" s="16">
        <f t="shared" si="52"/>
        <v>5485</v>
      </c>
      <c r="V296" s="1">
        <v>7.96</v>
      </c>
      <c r="W296" s="16">
        <f t="shared" si="0"/>
        <v>5.1599999999999993</v>
      </c>
    </row>
    <row r="297" spans="1:23" ht="13" x14ac:dyDescent="0.15">
      <c r="A297" s="15">
        <v>44330</v>
      </c>
      <c r="B297" s="1">
        <f t="shared" si="31"/>
        <v>488</v>
      </c>
      <c r="D297" s="1">
        <v>0</v>
      </c>
      <c r="E297" s="1">
        <v>0</v>
      </c>
      <c r="F297" s="1">
        <f t="shared" si="6"/>
        <v>0</v>
      </c>
      <c r="G297" s="16">
        <f t="shared" si="1"/>
        <v>0.14285714285714285</v>
      </c>
      <c r="H297" s="16">
        <f t="shared" si="53"/>
        <v>4.7335037394679533</v>
      </c>
      <c r="I297" s="16">
        <f t="shared" si="4"/>
        <v>156</v>
      </c>
      <c r="J297" s="22">
        <f t="shared" si="32"/>
        <v>81</v>
      </c>
      <c r="K297" s="16">
        <f t="shared" si="51"/>
        <v>1</v>
      </c>
      <c r="N297" s="1">
        <v>65154</v>
      </c>
      <c r="O297" s="1">
        <v>13777</v>
      </c>
      <c r="P297" s="1">
        <v>2603</v>
      </c>
      <c r="Q297" s="1">
        <f t="shared" si="37"/>
        <v>160514</v>
      </c>
      <c r="R297" s="1">
        <f t="shared" si="9"/>
        <v>0</v>
      </c>
      <c r="S297" s="1">
        <f t="shared" si="56"/>
        <v>0</v>
      </c>
      <c r="T297" s="16">
        <f t="shared" si="3"/>
        <v>783.57142857142856</v>
      </c>
      <c r="U297" s="16">
        <f t="shared" si="52"/>
        <v>5485</v>
      </c>
      <c r="V297" s="1">
        <v>8.57</v>
      </c>
      <c r="W297" s="16">
        <f t="shared" si="0"/>
        <v>5.4228571428571426</v>
      </c>
    </row>
    <row r="298" spans="1:23" ht="13" x14ac:dyDescent="0.15">
      <c r="A298" s="15">
        <v>44331</v>
      </c>
      <c r="B298" s="1">
        <f t="shared" si="31"/>
        <v>489</v>
      </c>
      <c r="D298" s="1">
        <v>0</v>
      </c>
      <c r="E298" s="1">
        <v>0</v>
      </c>
      <c r="F298" s="1">
        <f t="shared" si="6"/>
        <v>0</v>
      </c>
      <c r="G298" s="16">
        <f t="shared" si="1"/>
        <v>0.14285714285714285</v>
      </c>
      <c r="H298" s="16">
        <f t="shared" si="53"/>
        <v>4.7335037394679533</v>
      </c>
      <c r="I298" s="16">
        <f t="shared" si="4"/>
        <v>156</v>
      </c>
      <c r="J298" s="22">
        <f t="shared" si="32"/>
        <v>81</v>
      </c>
      <c r="K298" s="16">
        <f t="shared" si="51"/>
        <v>1</v>
      </c>
      <c r="N298" s="1">
        <v>66126</v>
      </c>
      <c r="O298" s="1">
        <v>13958</v>
      </c>
      <c r="P298" s="1">
        <v>3760</v>
      </c>
      <c r="Q298" s="1">
        <f t="shared" si="37"/>
        <v>161667</v>
      </c>
      <c r="R298" s="1">
        <f t="shared" si="9"/>
        <v>1153</v>
      </c>
      <c r="S298" s="1">
        <f t="shared" si="56"/>
        <v>1157</v>
      </c>
      <c r="T298" s="16">
        <f t="shared" si="3"/>
        <v>737.71428571428567</v>
      </c>
      <c r="U298" s="16">
        <f t="shared" si="52"/>
        <v>5164</v>
      </c>
      <c r="V298" s="1">
        <v>0</v>
      </c>
      <c r="W298" s="16">
        <f t="shared" si="0"/>
        <v>5.4228571428571426</v>
      </c>
    </row>
    <row r="299" spans="1:23" ht="13" x14ac:dyDescent="0.15">
      <c r="A299" s="15">
        <v>44332</v>
      </c>
      <c r="B299" s="1">
        <f t="shared" si="31"/>
        <v>490</v>
      </c>
      <c r="D299" s="1">
        <v>0</v>
      </c>
      <c r="E299" s="1">
        <v>0</v>
      </c>
      <c r="F299" s="1">
        <f t="shared" si="6"/>
        <v>0</v>
      </c>
      <c r="G299" s="16">
        <f t="shared" si="1"/>
        <v>0.14285714285714285</v>
      </c>
      <c r="H299" s="16">
        <f t="shared" si="53"/>
        <v>4.7335037394679533</v>
      </c>
      <c r="I299" s="16">
        <f t="shared" si="4"/>
        <v>156</v>
      </c>
      <c r="J299" s="22">
        <f t="shared" si="32"/>
        <v>81</v>
      </c>
      <c r="K299" s="16">
        <f t="shared" si="51"/>
        <v>1</v>
      </c>
      <c r="N299" s="1">
        <v>67381</v>
      </c>
      <c r="O299" s="1">
        <v>14176</v>
      </c>
      <c r="P299" s="17">
        <v>5233</v>
      </c>
      <c r="Q299" s="1">
        <f t="shared" si="37"/>
        <v>163140</v>
      </c>
      <c r="R299" s="1">
        <f t="shared" si="9"/>
        <v>1473</v>
      </c>
      <c r="S299" s="1">
        <f t="shared" si="56"/>
        <v>1473</v>
      </c>
      <c r="T299" s="16">
        <f t="shared" si="3"/>
        <v>747.57142857142856</v>
      </c>
      <c r="U299" s="16">
        <f t="shared" si="52"/>
        <v>5233</v>
      </c>
      <c r="V299" s="1">
        <v>0</v>
      </c>
      <c r="W299" s="16">
        <f t="shared" si="0"/>
        <v>5.4228571428571426</v>
      </c>
    </row>
    <row r="300" spans="1:23" ht="13" x14ac:dyDescent="0.15">
      <c r="A300" s="15">
        <v>44333</v>
      </c>
      <c r="B300" s="1">
        <f t="shared" si="31"/>
        <v>491</v>
      </c>
      <c r="D300" s="1">
        <v>0</v>
      </c>
      <c r="E300" s="1">
        <v>0</v>
      </c>
      <c r="F300" s="1">
        <f t="shared" si="6"/>
        <v>0</v>
      </c>
      <c r="G300" s="16">
        <f t="shared" si="1"/>
        <v>0.14285714285714285</v>
      </c>
      <c r="H300" s="16">
        <f t="shared" si="53"/>
        <v>4.7335037394679533</v>
      </c>
      <c r="I300" s="16">
        <f t="shared" si="4"/>
        <v>156</v>
      </c>
      <c r="J300" s="22">
        <f t="shared" si="32"/>
        <v>81</v>
      </c>
      <c r="K300" s="16">
        <f t="shared" si="51"/>
        <v>1</v>
      </c>
      <c r="N300" s="1">
        <v>67381</v>
      </c>
      <c r="O300" s="1">
        <v>14176</v>
      </c>
      <c r="P300" s="1">
        <v>0</v>
      </c>
      <c r="Q300" s="1">
        <f t="shared" si="37"/>
        <v>163140</v>
      </c>
      <c r="R300" s="1">
        <f t="shared" si="9"/>
        <v>0</v>
      </c>
      <c r="S300" s="1">
        <v>0</v>
      </c>
      <c r="T300" s="16">
        <f t="shared" si="3"/>
        <v>747.57142857142856</v>
      </c>
      <c r="U300" s="16">
        <f t="shared" si="52"/>
        <v>5233</v>
      </c>
      <c r="V300" s="1">
        <v>20.81</v>
      </c>
      <c r="W300" s="16">
        <f t="shared" si="0"/>
        <v>6.6471428571428577</v>
      </c>
    </row>
    <row r="301" spans="1:23" ht="13" x14ac:dyDescent="0.15">
      <c r="A301" s="15">
        <v>44334</v>
      </c>
      <c r="B301" s="1">
        <f t="shared" si="31"/>
        <v>492</v>
      </c>
      <c r="D301" s="1">
        <v>0</v>
      </c>
      <c r="E301" s="1">
        <v>0</v>
      </c>
      <c r="F301" s="1">
        <f t="shared" si="6"/>
        <v>0</v>
      </c>
      <c r="G301" s="16">
        <f t="shared" si="1"/>
        <v>0.14285714285714285</v>
      </c>
      <c r="H301" s="16">
        <f t="shared" si="53"/>
        <v>4.7335037394679533</v>
      </c>
      <c r="I301" s="16">
        <f t="shared" si="4"/>
        <v>156</v>
      </c>
      <c r="J301" s="22">
        <f t="shared" si="32"/>
        <v>81</v>
      </c>
      <c r="K301" s="16">
        <f t="shared" si="51"/>
        <v>1</v>
      </c>
      <c r="N301" s="1">
        <v>67381</v>
      </c>
      <c r="O301" s="1">
        <v>14176</v>
      </c>
      <c r="P301" s="1">
        <v>0</v>
      </c>
      <c r="Q301" s="1">
        <f t="shared" si="37"/>
        <v>163140</v>
      </c>
      <c r="R301" s="1">
        <f t="shared" si="9"/>
        <v>0</v>
      </c>
      <c r="S301" s="1">
        <f t="shared" ref="S301:S306" si="57">P301-P300</f>
        <v>0</v>
      </c>
      <c r="T301" s="16">
        <f t="shared" si="3"/>
        <v>747.57142857142856</v>
      </c>
      <c r="U301" s="16">
        <f t="shared" si="52"/>
        <v>5233</v>
      </c>
      <c r="V301" s="1">
        <v>1.84</v>
      </c>
      <c r="W301" s="16">
        <f t="shared" si="0"/>
        <v>6.6471428571428577</v>
      </c>
    </row>
    <row r="302" spans="1:23" ht="13" x14ac:dyDescent="0.15">
      <c r="A302" s="15">
        <v>44335</v>
      </c>
      <c r="B302" s="1">
        <f t="shared" si="31"/>
        <v>493</v>
      </c>
      <c r="D302" s="1">
        <v>0</v>
      </c>
      <c r="E302" s="1">
        <v>0</v>
      </c>
      <c r="F302" s="1">
        <f t="shared" si="6"/>
        <v>0</v>
      </c>
      <c r="G302" s="16">
        <f t="shared" si="1"/>
        <v>0</v>
      </c>
      <c r="H302" s="16">
        <f t="shared" si="53"/>
        <v>0</v>
      </c>
      <c r="I302" s="16">
        <f t="shared" si="4"/>
        <v>156</v>
      </c>
      <c r="J302" s="22">
        <f t="shared" si="32"/>
        <v>81</v>
      </c>
      <c r="K302" s="16">
        <f t="shared" si="51"/>
        <v>0</v>
      </c>
      <c r="N302" s="1">
        <v>68144</v>
      </c>
      <c r="O302" s="1">
        <v>14307</v>
      </c>
      <c r="P302" s="1">
        <v>894</v>
      </c>
      <c r="Q302" s="1">
        <f t="shared" si="37"/>
        <v>164034</v>
      </c>
      <c r="R302" s="1">
        <f t="shared" si="9"/>
        <v>894</v>
      </c>
      <c r="S302" s="1">
        <f t="shared" si="57"/>
        <v>894</v>
      </c>
      <c r="T302" s="16">
        <f t="shared" si="3"/>
        <v>700.71428571428567</v>
      </c>
      <c r="U302" s="16">
        <f t="shared" si="52"/>
        <v>4905</v>
      </c>
      <c r="V302" s="1">
        <v>4.9000000000000004</v>
      </c>
      <c r="W302" s="16">
        <f t="shared" si="0"/>
        <v>6.297142857142858</v>
      </c>
    </row>
    <row r="303" spans="1:23" ht="13" x14ac:dyDescent="0.15">
      <c r="A303" s="15">
        <v>44336</v>
      </c>
      <c r="B303" s="1">
        <f t="shared" si="31"/>
        <v>494</v>
      </c>
      <c r="D303" s="1">
        <v>0</v>
      </c>
      <c r="E303" s="1">
        <v>0</v>
      </c>
      <c r="F303" s="1">
        <f t="shared" si="6"/>
        <v>0</v>
      </c>
      <c r="G303" s="16">
        <f t="shared" si="1"/>
        <v>0</v>
      </c>
      <c r="H303" s="16">
        <f t="shared" si="53"/>
        <v>0</v>
      </c>
      <c r="I303" s="16">
        <f t="shared" si="4"/>
        <v>156</v>
      </c>
      <c r="J303" s="22">
        <f t="shared" si="32"/>
        <v>81</v>
      </c>
      <c r="K303" s="16">
        <f t="shared" si="51"/>
        <v>0</v>
      </c>
      <c r="N303" s="1">
        <v>68974</v>
      </c>
      <c r="O303" s="1">
        <v>14531</v>
      </c>
      <c r="P303" s="1">
        <v>1948</v>
      </c>
      <c r="Q303" s="1">
        <f t="shared" si="37"/>
        <v>165088</v>
      </c>
      <c r="R303" s="1">
        <f t="shared" si="9"/>
        <v>1054</v>
      </c>
      <c r="S303" s="1">
        <f t="shared" si="57"/>
        <v>1054</v>
      </c>
      <c r="T303" s="16">
        <f t="shared" si="3"/>
        <v>654</v>
      </c>
      <c r="U303" s="16">
        <f t="shared" si="52"/>
        <v>4578</v>
      </c>
      <c r="V303" s="1">
        <v>9.7899999999999991</v>
      </c>
      <c r="W303" s="16">
        <f t="shared" si="0"/>
        <v>6.5585714285714278</v>
      </c>
    </row>
    <row r="304" spans="1:23" ht="13" x14ac:dyDescent="0.15">
      <c r="A304" s="15">
        <v>44337</v>
      </c>
      <c r="B304" s="1">
        <f t="shared" si="31"/>
        <v>495</v>
      </c>
      <c r="D304" s="1">
        <v>0</v>
      </c>
      <c r="E304" s="1">
        <v>0</v>
      </c>
      <c r="F304" s="1">
        <f t="shared" si="6"/>
        <v>0</v>
      </c>
      <c r="G304" s="16">
        <f t="shared" si="1"/>
        <v>0</v>
      </c>
      <c r="H304" s="16">
        <f t="shared" si="53"/>
        <v>0</v>
      </c>
      <c r="I304" s="16">
        <f t="shared" si="4"/>
        <v>156</v>
      </c>
      <c r="J304" s="22">
        <f t="shared" si="32"/>
        <v>81</v>
      </c>
      <c r="K304" s="16">
        <f t="shared" si="51"/>
        <v>0</v>
      </c>
      <c r="N304" s="1">
        <v>68974</v>
      </c>
      <c r="O304" s="1">
        <v>14531</v>
      </c>
      <c r="P304" s="1">
        <v>1948</v>
      </c>
      <c r="Q304" s="1">
        <f t="shared" si="37"/>
        <v>165088</v>
      </c>
      <c r="R304" s="1">
        <f t="shared" si="9"/>
        <v>0</v>
      </c>
      <c r="S304" s="1">
        <f t="shared" si="57"/>
        <v>0</v>
      </c>
      <c r="T304" s="16">
        <f t="shared" si="3"/>
        <v>654</v>
      </c>
      <c r="U304" s="16">
        <f t="shared" si="52"/>
        <v>4578</v>
      </c>
      <c r="V304" s="1">
        <v>4.28</v>
      </c>
      <c r="W304" s="16">
        <f t="shared" si="0"/>
        <v>5.9457142857142857</v>
      </c>
    </row>
    <row r="305" spans="1:23" ht="13" x14ac:dyDescent="0.15">
      <c r="A305" s="15">
        <v>44338</v>
      </c>
      <c r="B305" s="1">
        <f t="shared" si="31"/>
        <v>496</v>
      </c>
      <c r="D305" s="1">
        <v>0</v>
      </c>
      <c r="E305" s="1">
        <v>0</v>
      </c>
      <c r="F305" s="1">
        <f t="shared" si="6"/>
        <v>0</v>
      </c>
      <c r="G305" s="16">
        <f t="shared" si="1"/>
        <v>0</v>
      </c>
      <c r="H305" s="16">
        <f t="shared" si="53"/>
        <v>0</v>
      </c>
      <c r="I305" s="16">
        <f t="shared" si="4"/>
        <v>156</v>
      </c>
      <c r="J305" s="22">
        <f t="shared" si="32"/>
        <v>81</v>
      </c>
      <c r="K305" s="16">
        <f t="shared" si="51"/>
        <v>0</v>
      </c>
      <c r="N305" s="1">
        <v>70222</v>
      </c>
      <c r="O305" s="1">
        <v>14857</v>
      </c>
      <c r="P305" s="1">
        <v>3522</v>
      </c>
      <c r="Q305" s="1">
        <f t="shared" si="37"/>
        <v>166662</v>
      </c>
      <c r="R305" s="1">
        <f t="shared" si="9"/>
        <v>1574</v>
      </c>
      <c r="S305" s="1">
        <f t="shared" si="57"/>
        <v>1574</v>
      </c>
      <c r="T305" s="16">
        <f t="shared" si="3"/>
        <v>713.57142857142856</v>
      </c>
      <c r="U305" s="16">
        <f t="shared" si="52"/>
        <v>4995</v>
      </c>
      <c r="V305" s="1">
        <v>0</v>
      </c>
      <c r="W305" s="16">
        <f t="shared" si="0"/>
        <v>5.9457142857142857</v>
      </c>
    </row>
    <row r="306" spans="1:23" ht="13" x14ac:dyDescent="0.15">
      <c r="A306" s="15">
        <v>44339</v>
      </c>
      <c r="B306" s="1">
        <f t="shared" si="31"/>
        <v>497</v>
      </c>
      <c r="D306" s="1">
        <v>0</v>
      </c>
      <c r="E306" s="1">
        <v>0</v>
      </c>
      <c r="F306" s="1">
        <f t="shared" si="6"/>
        <v>0</v>
      </c>
      <c r="G306" s="16">
        <f t="shared" si="1"/>
        <v>0</v>
      </c>
      <c r="H306" s="16">
        <f t="shared" si="53"/>
        <v>0</v>
      </c>
      <c r="I306" s="16">
        <f t="shared" si="4"/>
        <v>156</v>
      </c>
      <c r="J306" s="22">
        <f t="shared" si="32"/>
        <v>81</v>
      </c>
      <c r="K306" s="16">
        <f t="shared" si="51"/>
        <v>0</v>
      </c>
      <c r="N306" s="1">
        <v>70222</v>
      </c>
      <c r="O306" s="1">
        <v>14857</v>
      </c>
      <c r="P306" s="17">
        <v>3522</v>
      </c>
      <c r="Q306" s="1">
        <f t="shared" si="37"/>
        <v>166662</v>
      </c>
      <c r="R306" s="1">
        <f t="shared" si="9"/>
        <v>0</v>
      </c>
      <c r="S306" s="1">
        <f t="shared" si="57"/>
        <v>0</v>
      </c>
      <c r="T306" s="16">
        <f t="shared" si="3"/>
        <v>503.14285714285717</v>
      </c>
      <c r="U306" s="16">
        <f t="shared" si="52"/>
        <v>3522</v>
      </c>
      <c r="V306" s="1">
        <v>0</v>
      </c>
      <c r="W306" s="16">
        <f t="shared" si="0"/>
        <v>5.9457142857142857</v>
      </c>
    </row>
    <row r="307" spans="1:23" ht="13" x14ac:dyDescent="0.15">
      <c r="A307" s="15">
        <v>44340</v>
      </c>
      <c r="B307" s="1">
        <f t="shared" si="31"/>
        <v>498</v>
      </c>
      <c r="D307" s="1">
        <v>0</v>
      </c>
      <c r="E307" s="1">
        <v>0</v>
      </c>
      <c r="F307" s="1">
        <f t="shared" si="6"/>
        <v>0</v>
      </c>
      <c r="G307" s="16">
        <f t="shared" si="1"/>
        <v>0</v>
      </c>
      <c r="H307" s="16">
        <f t="shared" si="53"/>
        <v>0</v>
      </c>
      <c r="I307" s="16">
        <f t="shared" si="4"/>
        <v>156</v>
      </c>
      <c r="J307" s="22">
        <f t="shared" si="32"/>
        <v>81</v>
      </c>
      <c r="K307" s="16">
        <f t="shared" si="51"/>
        <v>0</v>
      </c>
      <c r="N307" s="1">
        <v>70222</v>
      </c>
      <c r="O307" s="1">
        <v>14857</v>
      </c>
      <c r="P307" s="1">
        <v>0</v>
      </c>
      <c r="Q307" s="1">
        <f t="shared" si="37"/>
        <v>166662</v>
      </c>
      <c r="R307" s="1">
        <f t="shared" si="9"/>
        <v>0</v>
      </c>
      <c r="S307" s="1">
        <v>0</v>
      </c>
      <c r="T307" s="16">
        <f t="shared" si="3"/>
        <v>503.14285714285717</v>
      </c>
      <c r="U307" s="16">
        <f t="shared" si="52"/>
        <v>3522</v>
      </c>
      <c r="V307" s="1">
        <v>3.67</v>
      </c>
      <c r="W307" s="16">
        <f t="shared" si="0"/>
        <v>3.4971428571428578</v>
      </c>
    </row>
    <row r="308" spans="1:23" ht="13" x14ac:dyDescent="0.15">
      <c r="A308" s="15">
        <v>44341</v>
      </c>
      <c r="B308" s="1">
        <f t="shared" si="31"/>
        <v>499</v>
      </c>
      <c r="D308" s="1">
        <v>0</v>
      </c>
      <c r="E308" s="1">
        <v>0</v>
      </c>
      <c r="F308" s="1">
        <f t="shared" si="6"/>
        <v>0</v>
      </c>
      <c r="G308" s="16">
        <f t="shared" si="1"/>
        <v>0</v>
      </c>
      <c r="H308" s="16">
        <f t="shared" si="53"/>
        <v>0</v>
      </c>
      <c r="I308" s="16">
        <f t="shared" si="4"/>
        <v>156</v>
      </c>
      <c r="J308" s="22">
        <f t="shared" si="32"/>
        <v>81</v>
      </c>
      <c r="K308" s="16">
        <f t="shared" si="51"/>
        <v>0</v>
      </c>
      <c r="N308" s="1">
        <v>70222</v>
      </c>
      <c r="O308" s="1">
        <v>14857</v>
      </c>
      <c r="P308" s="1">
        <v>0</v>
      </c>
      <c r="Q308" s="1">
        <f t="shared" si="37"/>
        <v>166662</v>
      </c>
      <c r="R308" s="1">
        <f t="shared" si="9"/>
        <v>0</v>
      </c>
      <c r="S308" s="1">
        <f t="shared" ref="S308:S310" si="58">P308-P307</f>
        <v>0</v>
      </c>
      <c r="T308" s="16">
        <f t="shared" si="3"/>
        <v>503.14285714285717</v>
      </c>
      <c r="U308" s="16">
        <f t="shared" si="52"/>
        <v>3522</v>
      </c>
      <c r="V308" s="1">
        <v>3.67</v>
      </c>
      <c r="W308" s="16">
        <f t="shared" si="0"/>
        <v>3.7585714285714289</v>
      </c>
    </row>
    <row r="309" spans="1:23" ht="13" x14ac:dyDescent="0.15">
      <c r="A309" s="15">
        <v>44342</v>
      </c>
      <c r="B309" s="1">
        <f t="shared" si="31"/>
        <v>500</v>
      </c>
      <c r="D309" s="1">
        <v>0</v>
      </c>
      <c r="E309" s="1">
        <v>0</v>
      </c>
      <c r="F309" s="1">
        <f t="shared" si="6"/>
        <v>0</v>
      </c>
      <c r="G309" s="16">
        <f t="shared" si="1"/>
        <v>0</v>
      </c>
      <c r="H309" s="16">
        <f t="shared" si="53"/>
        <v>0</v>
      </c>
      <c r="I309" s="16">
        <f t="shared" si="4"/>
        <v>156</v>
      </c>
      <c r="J309" s="22">
        <f t="shared" si="32"/>
        <v>81</v>
      </c>
      <c r="K309" s="16">
        <f t="shared" si="51"/>
        <v>0</v>
      </c>
      <c r="N309" s="1">
        <v>70346</v>
      </c>
      <c r="O309" s="1">
        <v>14959</v>
      </c>
      <c r="P309" s="1">
        <v>226</v>
      </c>
      <c r="Q309" s="1">
        <f t="shared" si="37"/>
        <v>166888</v>
      </c>
      <c r="R309" s="1">
        <f t="shared" si="9"/>
        <v>226</v>
      </c>
      <c r="S309" s="1">
        <f t="shared" si="58"/>
        <v>226</v>
      </c>
      <c r="T309" s="16">
        <f t="shared" si="3"/>
        <v>407.71428571428572</v>
      </c>
      <c r="U309" s="16">
        <f t="shared" si="52"/>
        <v>2854</v>
      </c>
      <c r="V309" s="1">
        <v>2.4500000000000002</v>
      </c>
      <c r="W309" s="16">
        <f t="shared" si="0"/>
        <v>3.4085714285714288</v>
      </c>
    </row>
    <row r="310" spans="1:23" ht="13" x14ac:dyDescent="0.15">
      <c r="A310" s="15">
        <v>44343</v>
      </c>
      <c r="B310" s="1">
        <f t="shared" si="31"/>
        <v>501</v>
      </c>
      <c r="D310" s="1">
        <v>0</v>
      </c>
      <c r="E310" s="1">
        <v>0</v>
      </c>
      <c r="F310" s="1">
        <f t="shared" si="6"/>
        <v>0</v>
      </c>
      <c r="G310" s="16">
        <f t="shared" si="1"/>
        <v>0</v>
      </c>
      <c r="H310" s="16">
        <f t="shared" si="53"/>
        <v>0</v>
      </c>
      <c r="I310" s="16">
        <f t="shared" si="4"/>
        <v>156</v>
      </c>
      <c r="J310" s="22">
        <f t="shared" si="32"/>
        <v>81</v>
      </c>
      <c r="K310" s="16">
        <f t="shared" si="51"/>
        <v>0</v>
      </c>
      <c r="N310" s="1">
        <v>70419</v>
      </c>
      <c r="O310" s="1">
        <v>15165</v>
      </c>
      <c r="P310" s="1">
        <v>505</v>
      </c>
      <c r="Q310" s="1">
        <f t="shared" si="37"/>
        <v>167167</v>
      </c>
      <c r="R310" s="1">
        <f t="shared" si="9"/>
        <v>279</v>
      </c>
      <c r="S310" s="1">
        <f t="shared" si="58"/>
        <v>279</v>
      </c>
      <c r="T310" s="16">
        <f t="shared" si="3"/>
        <v>297</v>
      </c>
      <c r="U310" s="16">
        <f t="shared" si="52"/>
        <v>2079</v>
      </c>
      <c r="V310" s="1">
        <v>3.67</v>
      </c>
      <c r="W310" s="16">
        <f t="shared" si="0"/>
        <v>2.5342857142857147</v>
      </c>
    </row>
    <row r="311" spans="1:23" ht="13" x14ac:dyDescent="0.15">
      <c r="A311" s="15">
        <v>44344</v>
      </c>
      <c r="B311" s="1">
        <f t="shared" si="31"/>
        <v>502</v>
      </c>
      <c r="V311" s="1">
        <v>3.67</v>
      </c>
      <c r="W311" s="16">
        <f t="shared" si="0"/>
        <v>2.4471428571428571</v>
      </c>
    </row>
    <row r="312" spans="1:23" ht="13" x14ac:dyDescent="0.15">
      <c r="A312" s="15">
        <v>44345</v>
      </c>
      <c r="B312" s="1">
        <f t="shared" si="31"/>
        <v>503</v>
      </c>
      <c r="V312" s="1">
        <v>0</v>
      </c>
      <c r="W312" s="16">
        <f t="shared" si="0"/>
        <v>2.4471428571428571</v>
      </c>
    </row>
    <row r="313" spans="1:23" ht="13" x14ac:dyDescent="0.15">
      <c r="A313" s="15">
        <v>44346</v>
      </c>
      <c r="B313" s="1">
        <f t="shared" si="31"/>
        <v>504</v>
      </c>
      <c r="V313" s="1">
        <v>0</v>
      </c>
      <c r="W313" s="16">
        <f t="shared" si="0"/>
        <v>2.4471428571428571</v>
      </c>
    </row>
    <row r="314" spans="1:23" ht="13" x14ac:dyDescent="0.15">
      <c r="A314" s="15">
        <v>44347</v>
      </c>
      <c r="B314" s="1">
        <f t="shared" si="31"/>
        <v>505</v>
      </c>
    </row>
  </sheetData>
  <mergeCells count="5">
    <mergeCell ref="F2:T2"/>
    <mergeCell ref="V2:W2"/>
    <mergeCell ref="F3:M3"/>
    <mergeCell ref="S3:T3"/>
    <mergeCell ref="V3:W3"/>
  </mergeCells>
  <hyperlinks>
    <hyperlink ref="B1" r:id="rId1" xr:uid="{00000000-0004-0000-0A00-000000000000}"/>
  </hyperlink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T318"/>
  <sheetViews>
    <sheetView zoomScale="87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E11" sqref="E11"/>
    </sheetView>
  </sheetViews>
  <sheetFormatPr baseColWidth="10" defaultColWidth="14.5" defaultRowHeight="15.75" customHeight="1" x14ac:dyDescent="0.15"/>
  <cols>
    <col min="6" max="6" width="14.5" style="38"/>
    <col min="19" max="19" width="21" customWidth="1"/>
  </cols>
  <sheetData>
    <row r="1" spans="1:20" ht="15.75" customHeight="1" x14ac:dyDescent="0.15">
      <c r="A1" s="1" t="s">
        <v>10</v>
      </c>
      <c r="B1" s="10" t="s">
        <v>165</v>
      </c>
    </row>
    <row r="2" spans="1:20" ht="15.75" customHeight="1" x14ac:dyDescent="0.15">
      <c r="C2" s="11"/>
      <c r="D2" s="41" t="s">
        <v>166</v>
      </c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12"/>
      <c r="S2" s="43" t="s">
        <v>167</v>
      </c>
      <c r="T2" s="42"/>
    </row>
    <row r="3" spans="1:20" ht="15.75" customHeight="1" x14ac:dyDescent="0.15">
      <c r="A3" s="1"/>
      <c r="B3" s="1"/>
      <c r="C3" s="1"/>
      <c r="D3" s="44" t="s">
        <v>83</v>
      </c>
      <c r="E3" s="42"/>
      <c r="F3" s="42"/>
      <c r="G3" s="42"/>
      <c r="H3" s="42"/>
      <c r="I3" s="42"/>
      <c r="J3" s="42"/>
      <c r="K3" s="42"/>
      <c r="L3" s="11"/>
      <c r="M3" s="11"/>
      <c r="N3" s="11"/>
      <c r="O3" s="11"/>
      <c r="P3" s="44" t="s">
        <v>70</v>
      </c>
      <c r="Q3" s="42"/>
      <c r="R3" s="11"/>
      <c r="S3" s="44" t="s">
        <v>83</v>
      </c>
      <c r="T3" s="42"/>
    </row>
    <row r="4" spans="1:20" ht="15.75" customHeight="1" x14ac:dyDescent="0.15">
      <c r="A4" s="1" t="s">
        <v>84</v>
      </c>
      <c r="B4" s="1" t="s">
        <v>85</v>
      </c>
      <c r="C4" s="1" t="s">
        <v>86</v>
      </c>
      <c r="D4" s="1" t="s">
        <v>87</v>
      </c>
      <c r="E4" s="1" t="s">
        <v>88</v>
      </c>
      <c r="F4" s="30"/>
      <c r="G4" s="1" t="s">
        <v>75</v>
      </c>
      <c r="H4" s="1" t="s">
        <v>89</v>
      </c>
      <c r="I4" s="1"/>
      <c r="J4" s="1" t="s">
        <v>91</v>
      </c>
      <c r="K4" s="1" t="s">
        <v>72</v>
      </c>
      <c r="L4" s="1" t="s">
        <v>109</v>
      </c>
      <c r="M4" s="1" t="s">
        <v>110</v>
      </c>
      <c r="N4" s="1" t="s">
        <v>168</v>
      </c>
      <c r="O4" s="1" t="s">
        <v>115</v>
      </c>
      <c r="P4" s="1" t="s">
        <v>70</v>
      </c>
      <c r="Q4" s="1" t="s">
        <v>97</v>
      </c>
      <c r="R4" s="1"/>
      <c r="S4" s="1" t="s">
        <v>100</v>
      </c>
      <c r="T4" s="1" t="s">
        <v>101</v>
      </c>
    </row>
    <row r="5" spans="1:20" ht="16" x14ac:dyDescent="0.2">
      <c r="A5" s="15">
        <v>44038</v>
      </c>
      <c r="B5" s="1">
        <v>196</v>
      </c>
      <c r="S5" s="27">
        <v>3.93</v>
      </c>
    </row>
    <row r="6" spans="1:20" ht="16" x14ac:dyDescent="0.2">
      <c r="A6" s="15">
        <v>44039</v>
      </c>
      <c r="B6" s="1">
        <v>197</v>
      </c>
      <c r="S6" s="27">
        <v>1.57</v>
      </c>
    </row>
    <row r="7" spans="1:20" ht="16" x14ac:dyDescent="0.2">
      <c r="A7" s="15">
        <v>44040</v>
      </c>
      <c r="B7" s="1">
        <v>198</v>
      </c>
      <c r="S7" s="27">
        <v>1.57</v>
      </c>
    </row>
    <row r="8" spans="1:20" ht="16" x14ac:dyDescent="0.2">
      <c r="A8" s="15">
        <v>44041</v>
      </c>
      <c r="B8" s="1">
        <v>199</v>
      </c>
      <c r="S8" s="27">
        <v>0.79</v>
      </c>
    </row>
    <row r="9" spans="1:20" ht="16" x14ac:dyDescent="0.2">
      <c r="A9" s="15">
        <v>44042</v>
      </c>
      <c r="B9" s="1">
        <v>200</v>
      </c>
      <c r="S9" s="27">
        <v>0</v>
      </c>
    </row>
    <row r="10" spans="1:20" ht="16" x14ac:dyDescent="0.2">
      <c r="A10" s="15">
        <v>44043</v>
      </c>
      <c r="B10" s="1">
        <v>201</v>
      </c>
      <c r="S10" s="27">
        <v>3.93</v>
      </c>
    </row>
    <row r="11" spans="1:20" ht="16" x14ac:dyDescent="0.2">
      <c r="A11" s="15">
        <v>44044</v>
      </c>
      <c r="B11" s="1">
        <v>202</v>
      </c>
      <c r="E11" s="40"/>
      <c r="S11" s="27">
        <v>0.79</v>
      </c>
      <c r="T11" s="16">
        <f t="shared" ref="T11:T313" si="0">AVERAGE(S5:S11)</f>
        <v>1.7971428571428574</v>
      </c>
    </row>
    <row r="12" spans="1:20" ht="16" x14ac:dyDescent="0.2">
      <c r="A12" s="15">
        <v>44045</v>
      </c>
      <c r="B12" s="1">
        <v>203</v>
      </c>
      <c r="S12" s="27">
        <v>2.36</v>
      </c>
      <c r="T12" s="16">
        <f t="shared" si="0"/>
        <v>1.5728571428571427</v>
      </c>
    </row>
    <row r="13" spans="1:20" ht="16" x14ac:dyDescent="0.2">
      <c r="A13" s="15">
        <v>44046</v>
      </c>
      <c r="B13" s="1">
        <v>204</v>
      </c>
      <c r="S13" s="27">
        <v>0</v>
      </c>
      <c r="T13" s="16">
        <f t="shared" si="0"/>
        <v>1.3485714285714288</v>
      </c>
    </row>
    <row r="14" spans="1:20" ht="16" x14ac:dyDescent="0.2">
      <c r="A14" s="15">
        <v>44047</v>
      </c>
      <c r="B14" s="1">
        <v>205</v>
      </c>
      <c r="S14" s="27">
        <v>3.14</v>
      </c>
      <c r="T14" s="16">
        <f t="shared" si="0"/>
        <v>1.5728571428571432</v>
      </c>
    </row>
    <row r="15" spans="1:20" ht="16" x14ac:dyDescent="0.2">
      <c r="A15" s="15">
        <v>44048</v>
      </c>
      <c r="B15" s="1">
        <v>206</v>
      </c>
      <c r="S15" s="27">
        <v>2.36</v>
      </c>
      <c r="T15" s="16">
        <f t="shared" si="0"/>
        <v>1.7971428571428572</v>
      </c>
    </row>
    <row r="16" spans="1:20" ht="16" x14ac:dyDescent="0.2">
      <c r="A16" s="15">
        <v>44049</v>
      </c>
      <c r="B16" s="1">
        <v>207</v>
      </c>
      <c r="S16" s="27">
        <v>1.57</v>
      </c>
      <c r="T16" s="16">
        <f t="shared" si="0"/>
        <v>2.0214285714285714</v>
      </c>
    </row>
    <row r="17" spans="1:20" ht="16" x14ac:dyDescent="0.2">
      <c r="A17" s="15">
        <v>44050</v>
      </c>
      <c r="B17" s="1">
        <v>208</v>
      </c>
      <c r="S17" s="27">
        <v>0.79</v>
      </c>
      <c r="T17" s="16">
        <f t="shared" si="0"/>
        <v>1.5728571428571432</v>
      </c>
    </row>
    <row r="18" spans="1:20" ht="16" x14ac:dyDescent="0.2">
      <c r="A18" s="15">
        <v>44051</v>
      </c>
      <c r="B18" s="1">
        <v>209</v>
      </c>
      <c r="S18" s="27">
        <v>0</v>
      </c>
      <c r="T18" s="16">
        <f t="shared" si="0"/>
        <v>1.4599999999999997</v>
      </c>
    </row>
    <row r="19" spans="1:20" ht="16" x14ac:dyDescent="0.2">
      <c r="A19" s="15">
        <v>44052</v>
      </c>
      <c r="B19" s="1">
        <v>210</v>
      </c>
      <c r="S19" s="27">
        <v>0.79</v>
      </c>
      <c r="T19" s="16">
        <f t="shared" si="0"/>
        <v>1.2357142857142858</v>
      </c>
    </row>
    <row r="20" spans="1:20" ht="16" x14ac:dyDescent="0.2">
      <c r="A20" s="15">
        <v>44053</v>
      </c>
      <c r="B20" s="1">
        <v>211</v>
      </c>
      <c r="S20" s="27">
        <v>0</v>
      </c>
      <c r="T20" s="16">
        <f t="shared" si="0"/>
        <v>1.2357142857142858</v>
      </c>
    </row>
    <row r="21" spans="1:20" ht="16" x14ac:dyDescent="0.2">
      <c r="A21" s="15">
        <v>44054</v>
      </c>
      <c r="B21" s="1">
        <v>212</v>
      </c>
      <c r="S21" s="27">
        <v>-0.79</v>
      </c>
      <c r="T21" s="16">
        <f t="shared" si="0"/>
        <v>0.67428571428571427</v>
      </c>
    </row>
    <row r="22" spans="1:20" ht="16" x14ac:dyDescent="0.2">
      <c r="A22" s="15">
        <v>44055</v>
      </c>
      <c r="B22" s="1">
        <v>213</v>
      </c>
      <c r="P22" s="1">
        <v>0</v>
      </c>
      <c r="S22" s="27">
        <v>0</v>
      </c>
      <c r="T22" s="16">
        <f t="shared" si="0"/>
        <v>0.33714285714285719</v>
      </c>
    </row>
    <row r="23" spans="1:20" ht="16" x14ac:dyDescent="0.2">
      <c r="A23" s="15">
        <v>44056</v>
      </c>
      <c r="B23" s="1">
        <v>214</v>
      </c>
      <c r="P23" s="1">
        <v>0</v>
      </c>
      <c r="S23" s="27">
        <v>0</v>
      </c>
      <c r="T23" s="16">
        <f t="shared" si="0"/>
        <v>0.11285714285714286</v>
      </c>
    </row>
    <row r="24" spans="1:20" ht="16" x14ac:dyDescent="0.2">
      <c r="A24" s="15">
        <v>44057</v>
      </c>
      <c r="B24" s="1">
        <v>215</v>
      </c>
      <c r="P24" s="1">
        <v>0</v>
      </c>
      <c r="S24" s="27">
        <v>0</v>
      </c>
      <c r="T24" s="16">
        <f t="shared" si="0"/>
        <v>0</v>
      </c>
    </row>
    <row r="25" spans="1:20" ht="16" x14ac:dyDescent="0.2">
      <c r="A25" s="15">
        <v>44058</v>
      </c>
      <c r="B25" s="1">
        <v>216</v>
      </c>
      <c r="P25" s="1">
        <v>0</v>
      </c>
      <c r="S25" s="27">
        <v>0</v>
      </c>
      <c r="T25" s="16">
        <f t="shared" si="0"/>
        <v>0</v>
      </c>
    </row>
    <row r="26" spans="1:20" ht="16" x14ac:dyDescent="0.2">
      <c r="A26" s="15">
        <v>44059</v>
      </c>
      <c r="B26" s="1">
        <v>217</v>
      </c>
      <c r="P26" s="1">
        <v>0</v>
      </c>
      <c r="S26" s="27">
        <v>0</v>
      </c>
      <c r="T26" s="16">
        <f t="shared" si="0"/>
        <v>-0.11285714285714286</v>
      </c>
    </row>
    <row r="27" spans="1:20" ht="16" x14ac:dyDescent="0.2">
      <c r="A27" s="15">
        <v>44060</v>
      </c>
      <c r="B27" s="1">
        <v>218</v>
      </c>
      <c r="P27" s="1">
        <v>0</v>
      </c>
      <c r="S27" s="27">
        <v>0</v>
      </c>
      <c r="T27" s="16">
        <f t="shared" si="0"/>
        <v>-0.11285714285714286</v>
      </c>
    </row>
    <row r="28" spans="1:20" ht="16" x14ac:dyDescent="0.2">
      <c r="A28" s="15">
        <v>44061</v>
      </c>
      <c r="B28" s="1">
        <v>219</v>
      </c>
      <c r="P28" s="1">
        <v>0</v>
      </c>
      <c r="S28" s="27">
        <v>0</v>
      </c>
      <c r="T28" s="16">
        <f t="shared" si="0"/>
        <v>0</v>
      </c>
    </row>
    <row r="29" spans="1:20" ht="16" x14ac:dyDescent="0.2">
      <c r="A29" s="15">
        <v>44062</v>
      </c>
      <c r="B29" s="1">
        <v>220</v>
      </c>
      <c r="P29" s="1">
        <v>0</v>
      </c>
      <c r="S29" s="27">
        <v>0</v>
      </c>
      <c r="T29" s="16">
        <f t="shared" si="0"/>
        <v>0</v>
      </c>
    </row>
    <row r="30" spans="1:20" ht="15.75" customHeight="1" x14ac:dyDescent="0.15">
      <c r="A30" s="15">
        <v>44063</v>
      </c>
      <c r="B30" s="1">
        <v>221</v>
      </c>
      <c r="P30" s="1">
        <v>0</v>
      </c>
      <c r="Q30" s="16">
        <f t="shared" ref="Q30:Q314" si="1">AVERAGE(P24:P30)</f>
        <v>0</v>
      </c>
      <c r="S30" s="1">
        <v>0</v>
      </c>
      <c r="T30" s="16">
        <f t="shared" si="0"/>
        <v>0</v>
      </c>
    </row>
    <row r="31" spans="1:20" ht="15.75" customHeight="1" x14ac:dyDescent="0.15">
      <c r="A31" s="15">
        <v>44064</v>
      </c>
      <c r="B31" s="1">
        <v>222</v>
      </c>
      <c r="D31" s="1">
        <v>0</v>
      </c>
      <c r="E31" s="16">
        <f t="shared" ref="E31:E314" si="2">AVERAGE(D25:D31)</f>
        <v>0</v>
      </c>
      <c r="F31" s="16">
        <f>E31*100000/2025</f>
        <v>0</v>
      </c>
      <c r="G31" s="1">
        <v>0</v>
      </c>
      <c r="N31" s="1">
        <f t="shared" ref="N31:N35" si="3">SUM(P25:P31)</f>
        <v>707</v>
      </c>
      <c r="O31" s="1">
        <v>707</v>
      </c>
      <c r="P31" s="1">
        <v>707</v>
      </c>
      <c r="Q31" s="16">
        <f t="shared" si="1"/>
        <v>101</v>
      </c>
      <c r="S31" s="1">
        <v>0.79</v>
      </c>
      <c r="T31" s="16">
        <f t="shared" si="0"/>
        <v>0.11285714285714286</v>
      </c>
    </row>
    <row r="32" spans="1:20" ht="15.75" customHeight="1" x14ac:dyDescent="0.15">
      <c r="A32" s="15">
        <v>44065</v>
      </c>
      <c r="B32" s="1">
        <v>223</v>
      </c>
      <c r="D32" s="1">
        <v>0</v>
      </c>
      <c r="E32" s="16">
        <f t="shared" si="2"/>
        <v>0</v>
      </c>
      <c r="F32" s="16">
        <f t="shared" ref="F32:F95" si="4">E32*100000/2025</f>
        <v>0</v>
      </c>
      <c r="G32" s="16">
        <f t="shared" ref="G32:G314" si="5">G31+D32</f>
        <v>0</v>
      </c>
      <c r="N32" s="1">
        <f t="shared" si="3"/>
        <v>784</v>
      </c>
      <c r="O32" s="1">
        <v>784</v>
      </c>
      <c r="P32" s="16">
        <f t="shared" ref="P32:P314" si="6">O32-O31</f>
        <v>77</v>
      </c>
      <c r="Q32" s="16">
        <f t="shared" si="1"/>
        <v>112</v>
      </c>
      <c r="S32" s="1">
        <v>-0.79</v>
      </c>
      <c r="T32" s="16">
        <f t="shared" si="0"/>
        <v>0</v>
      </c>
    </row>
    <row r="33" spans="1:20" ht="15.75" customHeight="1" x14ac:dyDescent="0.15">
      <c r="A33" s="15">
        <v>44066</v>
      </c>
      <c r="B33" s="1">
        <v>224</v>
      </c>
      <c r="D33" s="1">
        <v>0</v>
      </c>
      <c r="E33" s="16">
        <f t="shared" si="2"/>
        <v>0</v>
      </c>
      <c r="F33" s="16">
        <f t="shared" si="4"/>
        <v>0</v>
      </c>
      <c r="G33" s="16">
        <f t="shared" si="5"/>
        <v>0</v>
      </c>
      <c r="N33" s="1">
        <f t="shared" si="3"/>
        <v>925</v>
      </c>
      <c r="O33" s="1">
        <v>925</v>
      </c>
      <c r="P33" s="16">
        <f t="shared" si="6"/>
        <v>141</v>
      </c>
      <c r="Q33" s="16">
        <f t="shared" si="1"/>
        <v>132.14285714285714</v>
      </c>
      <c r="S33" s="1">
        <v>0</v>
      </c>
      <c r="T33" s="16">
        <f t="shared" si="0"/>
        <v>0</v>
      </c>
    </row>
    <row r="34" spans="1:20" ht="15.75" customHeight="1" x14ac:dyDescent="0.15">
      <c r="A34" s="15">
        <v>44067</v>
      </c>
      <c r="B34" s="1">
        <v>225</v>
      </c>
      <c r="C34" s="1" t="s">
        <v>102</v>
      </c>
      <c r="D34" s="1">
        <v>0</v>
      </c>
      <c r="E34" s="16">
        <f t="shared" si="2"/>
        <v>0</v>
      </c>
      <c r="F34" s="16">
        <f t="shared" si="4"/>
        <v>0</v>
      </c>
      <c r="G34" s="16">
        <f t="shared" si="5"/>
        <v>0</v>
      </c>
      <c r="N34" s="1">
        <f t="shared" si="3"/>
        <v>925</v>
      </c>
      <c r="O34" s="1">
        <v>925</v>
      </c>
      <c r="P34" s="16">
        <f t="shared" si="6"/>
        <v>0</v>
      </c>
      <c r="Q34" s="16">
        <f t="shared" si="1"/>
        <v>132.14285714285714</v>
      </c>
      <c r="S34" s="1">
        <v>6.28</v>
      </c>
      <c r="T34" s="16">
        <f t="shared" si="0"/>
        <v>0.89714285714285713</v>
      </c>
    </row>
    <row r="35" spans="1:20" ht="15.75" customHeight="1" x14ac:dyDescent="0.15">
      <c r="A35" s="15">
        <v>44068</v>
      </c>
      <c r="B35" s="1">
        <v>226</v>
      </c>
      <c r="D35" s="1">
        <v>0</v>
      </c>
      <c r="E35" s="16">
        <f t="shared" si="2"/>
        <v>0</v>
      </c>
      <c r="F35" s="16">
        <f t="shared" si="4"/>
        <v>0</v>
      </c>
      <c r="G35" s="16">
        <f t="shared" si="5"/>
        <v>0</v>
      </c>
      <c r="N35" s="1">
        <f t="shared" si="3"/>
        <v>925</v>
      </c>
      <c r="O35" s="1">
        <v>925</v>
      </c>
      <c r="P35" s="16">
        <f t="shared" si="6"/>
        <v>0</v>
      </c>
      <c r="Q35" s="16">
        <f t="shared" si="1"/>
        <v>132.14285714285714</v>
      </c>
      <c r="S35" s="1">
        <v>3.14</v>
      </c>
      <c r="T35" s="16">
        <f t="shared" si="0"/>
        <v>1.3457142857142856</v>
      </c>
    </row>
    <row r="36" spans="1:20" ht="15.75" customHeight="1" x14ac:dyDescent="0.15">
      <c r="A36" s="15">
        <v>44069</v>
      </c>
      <c r="B36" s="1">
        <v>227</v>
      </c>
      <c r="D36" s="1">
        <v>0</v>
      </c>
      <c r="E36" s="16">
        <f t="shared" si="2"/>
        <v>0</v>
      </c>
      <c r="F36" s="16">
        <f t="shared" si="4"/>
        <v>0</v>
      </c>
      <c r="G36" s="16">
        <f t="shared" si="5"/>
        <v>0</v>
      </c>
      <c r="N36" s="1">
        <v>652</v>
      </c>
      <c r="O36" s="1">
        <v>995</v>
      </c>
      <c r="P36" s="16">
        <f t="shared" si="6"/>
        <v>70</v>
      </c>
      <c r="Q36" s="16">
        <f t="shared" si="1"/>
        <v>142.14285714285714</v>
      </c>
      <c r="S36" s="1">
        <v>2.36</v>
      </c>
      <c r="T36" s="16">
        <f t="shared" si="0"/>
        <v>1.6828571428571428</v>
      </c>
    </row>
    <row r="37" spans="1:20" ht="15.75" customHeight="1" x14ac:dyDescent="0.15">
      <c r="A37" s="15">
        <v>44070</v>
      </c>
      <c r="B37" s="1">
        <v>228</v>
      </c>
      <c r="D37" s="1">
        <v>0</v>
      </c>
      <c r="E37" s="16">
        <f t="shared" si="2"/>
        <v>0</v>
      </c>
      <c r="F37" s="16">
        <f t="shared" si="4"/>
        <v>0</v>
      </c>
      <c r="G37" s="16">
        <f t="shared" si="5"/>
        <v>0</v>
      </c>
      <c r="N37" s="1">
        <v>820</v>
      </c>
      <c r="O37" s="1">
        <v>1331</v>
      </c>
      <c r="P37" s="16">
        <f t="shared" si="6"/>
        <v>336</v>
      </c>
      <c r="Q37" s="16">
        <f t="shared" si="1"/>
        <v>190.14285714285714</v>
      </c>
      <c r="S37" s="1">
        <v>2.36</v>
      </c>
      <c r="T37" s="16">
        <f t="shared" si="0"/>
        <v>2.02</v>
      </c>
    </row>
    <row r="38" spans="1:20" ht="15.75" customHeight="1" x14ac:dyDescent="0.15">
      <c r="A38" s="15">
        <v>44071</v>
      </c>
      <c r="B38" s="1">
        <v>229</v>
      </c>
      <c r="D38" s="1">
        <v>0</v>
      </c>
      <c r="E38" s="16">
        <f t="shared" si="2"/>
        <v>0</v>
      </c>
      <c r="F38" s="16">
        <f t="shared" si="4"/>
        <v>0</v>
      </c>
      <c r="G38" s="16">
        <f t="shared" si="5"/>
        <v>0</v>
      </c>
      <c r="N38" s="1">
        <f t="shared" ref="N38:N314" si="7">SUM(P32:P38)</f>
        <v>1131</v>
      </c>
      <c r="O38" s="1">
        <v>1838</v>
      </c>
      <c r="P38" s="16">
        <f t="shared" si="6"/>
        <v>507</v>
      </c>
      <c r="Q38" s="16">
        <f t="shared" si="1"/>
        <v>161.57142857142858</v>
      </c>
      <c r="S38" s="1">
        <v>3.14</v>
      </c>
      <c r="T38" s="16">
        <f t="shared" si="0"/>
        <v>2.3557142857142854</v>
      </c>
    </row>
    <row r="39" spans="1:20" ht="15.75" customHeight="1" x14ac:dyDescent="0.15">
      <c r="A39" s="15">
        <v>44072</v>
      </c>
      <c r="B39" s="1">
        <v>230</v>
      </c>
      <c r="D39" s="1">
        <v>0</v>
      </c>
      <c r="E39" s="16">
        <f t="shared" si="2"/>
        <v>0</v>
      </c>
      <c r="F39" s="16">
        <f t="shared" si="4"/>
        <v>0</v>
      </c>
      <c r="G39" s="16">
        <f t="shared" si="5"/>
        <v>0</v>
      </c>
      <c r="N39" s="1">
        <f t="shared" si="7"/>
        <v>1054</v>
      </c>
      <c r="O39" s="1">
        <v>1838</v>
      </c>
      <c r="P39" s="16">
        <f t="shared" si="6"/>
        <v>0</v>
      </c>
      <c r="Q39" s="16">
        <f t="shared" si="1"/>
        <v>150.57142857142858</v>
      </c>
      <c r="S39" s="1">
        <v>3.93</v>
      </c>
      <c r="T39" s="16">
        <f t="shared" si="0"/>
        <v>3.03</v>
      </c>
    </row>
    <row r="40" spans="1:20" ht="15.75" customHeight="1" x14ac:dyDescent="0.15">
      <c r="A40" s="15">
        <v>44073</v>
      </c>
      <c r="B40" s="1">
        <v>231</v>
      </c>
      <c r="D40" s="1">
        <v>1</v>
      </c>
      <c r="E40" s="16">
        <f t="shared" si="2"/>
        <v>0.14285714285714285</v>
      </c>
      <c r="F40" s="16">
        <f t="shared" si="4"/>
        <v>7.0546737213403876</v>
      </c>
      <c r="G40" s="16">
        <f t="shared" si="5"/>
        <v>1</v>
      </c>
      <c r="N40" s="1">
        <f t="shared" si="7"/>
        <v>1169</v>
      </c>
      <c r="O40" s="1">
        <v>2094</v>
      </c>
      <c r="P40" s="16">
        <f t="shared" si="6"/>
        <v>256</v>
      </c>
      <c r="Q40" s="16">
        <f t="shared" si="1"/>
        <v>167</v>
      </c>
      <c r="S40" s="1">
        <v>0.79</v>
      </c>
      <c r="T40" s="16">
        <f t="shared" si="0"/>
        <v>3.1428571428571423</v>
      </c>
    </row>
    <row r="41" spans="1:20" ht="15.75" customHeight="1" x14ac:dyDescent="0.15">
      <c r="A41" s="15">
        <v>44074</v>
      </c>
      <c r="B41" s="1">
        <v>232</v>
      </c>
      <c r="D41" s="1">
        <v>0</v>
      </c>
      <c r="E41" s="16">
        <f t="shared" si="2"/>
        <v>0.14285714285714285</v>
      </c>
      <c r="F41" s="16">
        <f t="shared" si="4"/>
        <v>7.0546737213403876</v>
      </c>
      <c r="G41" s="16">
        <f t="shared" si="5"/>
        <v>1</v>
      </c>
      <c r="N41" s="1">
        <f t="shared" si="7"/>
        <v>1494</v>
      </c>
      <c r="O41" s="1">
        <v>2419</v>
      </c>
      <c r="P41" s="16">
        <f t="shared" si="6"/>
        <v>325</v>
      </c>
      <c r="Q41" s="16">
        <f t="shared" si="1"/>
        <v>213.42857142857142</v>
      </c>
      <c r="S41" s="1">
        <v>0.79</v>
      </c>
      <c r="T41" s="16">
        <f t="shared" si="0"/>
        <v>2.3585714285714281</v>
      </c>
    </row>
    <row r="42" spans="1:20" ht="15.75" customHeight="1" x14ac:dyDescent="0.15">
      <c r="A42" s="15">
        <v>44075</v>
      </c>
      <c r="B42" s="1">
        <v>233</v>
      </c>
      <c r="D42" s="1">
        <v>0</v>
      </c>
      <c r="E42" s="16">
        <f t="shared" si="2"/>
        <v>0.14285714285714285</v>
      </c>
      <c r="F42" s="16">
        <f t="shared" si="4"/>
        <v>7.0546737213403876</v>
      </c>
      <c r="G42" s="16">
        <f t="shared" si="5"/>
        <v>1</v>
      </c>
      <c r="N42" s="1">
        <f t="shared" si="7"/>
        <v>1651</v>
      </c>
      <c r="O42" s="1">
        <v>2576</v>
      </c>
      <c r="P42" s="16">
        <f t="shared" si="6"/>
        <v>157</v>
      </c>
      <c r="Q42" s="16">
        <f t="shared" si="1"/>
        <v>235.85714285714286</v>
      </c>
      <c r="S42" s="1">
        <v>2.36</v>
      </c>
      <c r="T42" s="16">
        <f t="shared" si="0"/>
        <v>2.2471428571428569</v>
      </c>
    </row>
    <row r="43" spans="1:20" ht="15.75" customHeight="1" x14ac:dyDescent="0.15">
      <c r="A43" s="15">
        <v>44076</v>
      </c>
      <c r="B43" s="1">
        <v>234</v>
      </c>
      <c r="D43" s="1">
        <v>0</v>
      </c>
      <c r="E43" s="16">
        <f t="shared" si="2"/>
        <v>0.14285714285714285</v>
      </c>
      <c r="F43" s="16">
        <f t="shared" si="4"/>
        <v>7.0546737213403876</v>
      </c>
      <c r="G43" s="16">
        <f t="shared" si="5"/>
        <v>1</v>
      </c>
      <c r="N43" s="1">
        <f t="shared" si="7"/>
        <v>2271</v>
      </c>
      <c r="O43" s="1">
        <v>3266</v>
      </c>
      <c r="P43" s="16">
        <f t="shared" si="6"/>
        <v>690</v>
      </c>
      <c r="Q43" s="16">
        <f t="shared" si="1"/>
        <v>324.42857142857144</v>
      </c>
      <c r="S43" s="1">
        <v>0</v>
      </c>
      <c r="T43" s="16">
        <f t="shared" si="0"/>
        <v>1.9099999999999997</v>
      </c>
    </row>
    <row r="44" spans="1:20" ht="15.75" customHeight="1" x14ac:dyDescent="0.15">
      <c r="A44" s="15">
        <v>44077</v>
      </c>
      <c r="B44" s="1">
        <v>235</v>
      </c>
      <c r="D44" s="1">
        <v>0</v>
      </c>
      <c r="E44" s="16">
        <f t="shared" si="2"/>
        <v>0.14285714285714285</v>
      </c>
      <c r="F44" s="16">
        <f t="shared" si="4"/>
        <v>7.0546737213403876</v>
      </c>
      <c r="G44" s="16">
        <f t="shared" si="5"/>
        <v>1</v>
      </c>
      <c r="N44" s="1">
        <f t="shared" si="7"/>
        <v>2479</v>
      </c>
      <c r="O44" s="1">
        <v>3810</v>
      </c>
      <c r="P44" s="16">
        <f t="shared" si="6"/>
        <v>544</v>
      </c>
      <c r="Q44" s="16">
        <f t="shared" si="1"/>
        <v>354.14285714285717</v>
      </c>
      <c r="S44" s="1">
        <v>3.14</v>
      </c>
      <c r="T44" s="16">
        <f t="shared" si="0"/>
        <v>2.0214285714285714</v>
      </c>
    </row>
    <row r="45" spans="1:20" ht="15.75" customHeight="1" x14ac:dyDescent="0.15">
      <c r="A45" s="15">
        <v>44078</v>
      </c>
      <c r="B45" s="1">
        <v>236</v>
      </c>
      <c r="D45" s="1">
        <v>0</v>
      </c>
      <c r="E45" s="16">
        <f t="shared" si="2"/>
        <v>0.14285714285714285</v>
      </c>
      <c r="F45" s="16">
        <f t="shared" si="4"/>
        <v>7.0546737213403876</v>
      </c>
      <c r="G45" s="16">
        <f t="shared" si="5"/>
        <v>1</v>
      </c>
      <c r="N45" s="1">
        <f t="shared" si="7"/>
        <v>2292</v>
      </c>
      <c r="O45" s="1">
        <v>4130</v>
      </c>
      <c r="P45" s="16">
        <f t="shared" si="6"/>
        <v>320</v>
      </c>
      <c r="Q45" s="16">
        <f t="shared" si="1"/>
        <v>327.42857142857144</v>
      </c>
      <c r="S45" s="1">
        <v>0</v>
      </c>
      <c r="T45" s="16">
        <f t="shared" si="0"/>
        <v>1.5728571428571432</v>
      </c>
    </row>
    <row r="46" spans="1:20" ht="15.75" customHeight="1" x14ac:dyDescent="0.15">
      <c r="A46" s="15">
        <v>44079</v>
      </c>
      <c r="B46" s="1">
        <v>237</v>
      </c>
      <c r="D46" s="1">
        <v>0</v>
      </c>
      <c r="E46" s="16">
        <f t="shared" si="2"/>
        <v>0.14285714285714285</v>
      </c>
      <c r="F46" s="16">
        <f t="shared" si="4"/>
        <v>7.0546737213403876</v>
      </c>
      <c r="G46" s="16">
        <f t="shared" si="5"/>
        <v>1</v>
      </c>
      <c r="N46" s="1">
        <f t="shared" si="7"/>
        <v>2970</v>
      </c>
      <c r="O46" s="1">
        <v>4808</v>
      </c>
      <c r="P46" s="16">
        <f t="shared" si="6"/>
        <v>678</v>
      </c>
      <c r="Q46" s="16">
        <f t="shared" si="1"/>
        <v>424.28571428571428</v>
      </c>
      <c r="S46" s="1">
        <v>2.36</v>
      </c>
      <c r="T46" s="16">
        <f t="shared" si="0"/>
        <v>1.3485714285714285</v>
      </c>
    </row>
    <row r="47" spans="1:20" ht="15.75" customHeight="1" x14ac:dyDescent="0.15">
      <c r="A47" s="15">
        <v>44080</v>
      </c>
      <c r="B47" s="1">
        <v>238</v>
      </c>
      <c r="D47" s="1">
        <v>0</v>
      </c>
      <c r="E47" s="16">
        <f t="shared" si="2"/>
        <v>0</v>
      </c>
      <c r="F47" s="16">
        <f t="shared" si="4"/>
        <v>0</v>
      </c>
      <c r="G47" s="16">
        <f t="shared" si="5"/>
        <v>1</v>
      </c>
      <c r="N47" s="1">
        <f t="shared" si="7"/>
        <v>3284</v>
      </c>
      <c r="O47" s="1">
        <v>5378</v>
      </c>
      <c r="P47" s="16">
        <f t="shared" si="6"/>
        <v>570</v>
      </c>
      <c r="Q47" s="16">
        <f t="shared" si="1"/>
        <v>469.14285714285717</v>
      </c>
      <c r="S47" s="1">
        <v>-1.57</v>
      </c>
      <c r="T47" s="16">
        <f t="shared" si="0"/>
        <v>1.0114285714285713</v>
      </c>
    </row>
    <row r="48" spans="1:20" ht="15.75" customHeight="1" x14ac:dyDescent="0.15">
      <c r="A48" s="15">
        <v>44081</v>
      </c>
      <c r="B48" s="1">
        <v>239</v>
      </c>
      <c r="D48" s="1">
        <v>1</v>
      </c>
      <c r="E48" s="16">
        <f t="shared" si="2"/>
        <v>0.14285714285714285</v>
      </c>
      <c r="F48" s="16">
        <f t="shared" si="4"/>
        <v>7.0546737213403876</v>
      </c>
      <c r="G48" s="16">
        <f t="shared" si="5"/>
        <v>2</v>
      </c>
      <c r="N48" s="1">
        <f t="shared" si="7"/>
        <v>3265</v>
      </c>
      <c r="O48" s="1">
        <v>5684</v>
      </c>
      <c r="P48" s="16">
        <f t="shared" si="6"/>
        <v>306</v>
      </c>
      <c r="Q48" s="16">
        <f t="shared" si="1"/>
        <v>466.42857142857144</v>
      </c>
      <c r="S48" s="1">
        <v>1.57</v>
      </c>
      <c r="T48" s="16">
        <f t="shared" si="0"/>
        <v>1.1228571428571428</v>
      </c>
    </row>
    <row r="49" spans="1:20" ht="15.75" customHeight="1" x14ac:dyDescent="0.15">
      <c r="A49" s="15">
        <v>44082</v>
      </c>
      <c r="B49" s="1">
        <v>240</v>
      </c>
      <c r="D49" s="1">
        <v>0</v>
      </c>
      <c r="E49" s="16">
        <f t="shared" si="2"/>
        <v>0.14285714285714285</v>
      </c>
      <c r="F49" s="16">
        <f t="shared" si="4"/>
        <v>7.0546737213403876</v>
      </c>
      <c r="G49" s="16">
        <f t="shared" si="5"/>
        <v>2</v>
      </c>
      <c r="N49" s="1">
        <f t="shared" si="7"/>
        <v>3371</v>
      </c>
      <c r="O49" s="1">
        <v>5947</v>
      </c>
      <c r="P49" s="16">
        <f t="shared" si="6"/>
        <v>263</v>
      </c>
      <c r="Q49" s="16">
        <f t="shared" si="1"/>
        <v>481.57142857142856</v>
      </c>
      <c r="S49" s="1">
        <v>0</v>
      </c>
      <c r="T49" s="16">
        <f t="shared" si="0"/>
        <v>0.7857142857142857</v>
      </c>
    </row>
    <row r="50" spans="1:20" ht="15.75" customHeight="1" x14ac:dyDescent="0.15">
      <c r="A50" s="15">
        <v>44083</v>
      </c>
      <c r="B50" s="1">
        <v>241</v>
      </c>
      <c r="D50" s="1">
        <v>0</v>
      </c>
      <c r="E50" s="16">
        <f t="shared" si="2"/>
        <v>0.14285714285714285</v>
      </c>
      <c r="F50" s="16">
        <f t="shared" si="4"/>
        <v>7.0546737213403876</v>
      </c>
      <c r="G50" s="16">
        <f t="shared" si="5"/>
        <v>2</v>
      </c>
      <c r="N50" s="1">
        <f t="shared" si="7"/>
        <v>3508</v>
      </c>
      <c r="O50" s="1">
        <v>6774</v>
      </c>
      <c r="P50" s="16">
        <f t="shared" si="6"/>
        <v>827</v>
      </c>
      <c r="Q50" s="16">
        <f t="shared" si="1"/>
        <v>501.14285714285717</v>
      </c>
      <c r="S50" s="1">
        <v>3.14</v>
      </c>
      <c r="T50" s="16">
        <f t="shared" si="0"/>
        <v>1.2342857142857144</v>
      </c>
    </row>
    <row r="51" spans="1:20" ht="15.75" customHeight="1" x14ac:dyDescent="0.15">
      <c r="A51" s="15">
        <v>44084</v>
      </c>
      <c r="B51" s="1">
        <v>242</v>
      </c>
      <c r="D51" s="1">
        <v>0</v>
      </c>
      <c r="E51" s="16">
        <f t="shared" si="2"/>
        <v>0.14285714285714285</v>
      </c>
      <c r="F51" s="16">
        <f t="shared" si="4"/>
        <v>7.0546737213403876</v>
      </c>
      <c r="G51" s="16">
        <f t="shared" si="5"/>
        <v>2</v>
      </c>
      <c r="N51" s="1">
        <f t="shared" si="7"/>
        <v>3617</v>
      </c>
      <c r="O51" s="1">
        <v>7427</v>
      </c>
      <c r="P51" s="16">
        <f t="shared" si="6"/>
        <v>653</v>
      </c>
      <c r="Q51" s="16">
        <f t="shared" si="1"/>
        <v>516.71428571428567</v>
      </c>
      <c r="S51" s="1">
        <v>0.79</v>
      </c>
      <c r="T51" s="16">
        <f t="shared" si="0"/>
        <v>0.89857142857142858</v>
      </c>
    </row>
    <row r="52" spans="1:20" ht="15.75" customHeight="1" x14ac:dyDescent="0.15">
      <c r="A52" s="15">
        <v>44085</v>
      </c>
      <c r="B52" s="1">
        <v>243</v>
      </c>
      <c r="D52" s="1">
        <v>0</v>
      </c>
      <c r="E52" s="16">
        <f t="shared" si="2"/>
        <v>0.14285714285714285</v>
      </c>
      <c r="F52" s="16">
        <f t="shared" si="4"/>
        <v>7.0546737213403876</v>
      </c>
      <c r="G52" s="16">
        <f t="shared" si="5"/>
        <v>2</v>
      </c>
      <c r="N52" s="1">
        <f t="shared" si="7"/>
        <v>3625</v>
      </c>
      <c r="O52" s="1">
        <v>7755</v>
      </c>
      <c r="P52" s="16">
        <f t="shared" si="6"/>
        <v>328</v>
      </c>
      <c r="Q52" s="16">
        <f t="shared" si="1"/>
        <v>517.85714285714289</v>
      </c>
      <c r="S52" s="1">
        <v>1.57</v>
      </c>
      <c r="T52" s="16">
        <f t="shared" si="0"/>
        <v>1.122857142857143</v>
      </c>
    </row>
    <row r="53" spans="1:20" ht="13" x14ac:dyDescent="0.15">
      <c r="A53" s="15">
        <v>44086</v>
      </c>
      <c r="B53" s="1">
        <v>244</v>
      </c>
      <c r="D53" s="1">
        <v>1</v>
      </c>
      <c r="E53" s="16">
        <f t="shared" si="2"/>
        <v>0.2857142857142857</v>
      </c>
      <c r="F53" s="16">
        <f t="shared" si="4"/>
        <v>14.109347442680775</v>
      </c>
      <c r="G53" s="16">
        <f t="shared" si="5"/>
        <v>3</v>
      </c>
      <c r="N53" s="1">
        <f t="shared" si="7"/>
        <v>3519</v>
      </c>
      <c r="O53" s="1">
        <v>8327</v>
      </c>
      <c r="P53" s="16">
        <f t="shared" si="6"/>
        <v>572</v>
      </c>
      <c r="Q53" s="16">
        <f t="shared" si="1"/>
        <v>502.71428571428572</v>
      </c>
      <c r="S53" s="1">
        <v>1.57</v>
      </c>
      <c r="T53" s="16">
        <f t="shared" si="0"/>
        <v>1.01</v>
      </c>
    </row>
    <row r="54" spans="1:20" ht="13" x14ac:dyDescent="0.15">
      <c r="A54" s="15">
        <v>44087</v>
      </c>
      <c r="B54" s="1">
        <v>245</v>
      </c>
      <c r="D54" s="1">
        <v>0</v>
      </c>
      <c r="E54" s="16">
        <f t="shared" si="2"/>
        <v>0.2857142857142857</v>
      </c>
      <c r="F54" s="16">
        <f t="shared" si="4"/>
        <v>14.109347442680775</v>
      </c>
      <c r="G54" s="16">
        <f t="shared" si="5"/>
        <v>3</v>
      </c>
      <c r="N54" s="1">
        <f t="shared" si="7"/>
        <v>3411</v>
      </c>
      <c r="O54" s="1">
        <v>8789</v>
      </c>
      <c r="P54" s="16">
        <f t="shared" si="6"/>
        <v>462</v>
      </c>
      <c r="Q54" s="16">
        <f t="shared" si="1"/>
        <v>487.28571428571428</v>
      </c>
      <c r="S54" s="1">
        <v>1.57</v>
      </c>
      <c r="T54" s="16">
        <f t="shared" si="0"/>
        <v>1.4585714285714286</v>
      </c>
    </row>
    <row r="55" spans="1:20" ht="13" x14ac:dyDescent="0.15">
      <c r="A55" s="15">
        <v>44088</v>
      </c>
      <c r="B55" s="1">
        <v>246</v>
      </c>
      <c r="D55" s="1">
        <v>0</v>
      </c>
      <c r="E55" s="16">
        <f t="shared" si="2"/>
        <v>0.14285714285714285</v>
      </c>
      <c r="F55" s="16">
        <f t="shared" si="4"/>
        <v>7.0546737213403876</v>
      </c>
      <c r="G55" s="16">
        <f t="shared" si="5"/>
        <v>3</v>
      </c>
      <c r="N55" s="1">
        <f t="shared" si="7"/>
        <v>3276</v>
      </c>
      <c r="O55" s="1">
        <v>8960</v>
      </c>
      <c r="P55" s="16">
        <f t="shared" si="6"/>
        <v>171</v>
      </c>
      <c r="Q55" s="16">
        <f t="shared" si="1"/>
        <v>468</v>
      </c>
      <c r="S55" s="1">
        <v>1.57</v>
      </c>
      <c r="T55" s="16">
        <f t="shared" si="0"/>
        <v>1.4585714285714286</v>
      </c>
    </row>
    <row r="56" spans="1:20" ht="13" x14ac:dyDescent="0.15">
      <c r="A56" s="15">
        <v>44089</v>
      </c>
      <c r="B56" s="1">
        <v>247</v>
      </c>
      <c r="D56" s="1">
        <v>0</v>
      </c>
      <c r="E56" s="16">
        <f t="shared" si="2"/>
        <v>0.14285714285714285</v>
      </c>
      <c r="F56" s="16">
        <f t="shared" si="4"/>
        <v>7.0546737213403876</v>
      </c>
      <c r="G56" s="16">
        <f t="shared" si="5"/>
        <v>3</v>
      </c>
      <c r="N56" s="1">
        <f t="shared" si="7"/>
        <v>3014</v>
      </c>
      <c r="O56" s="1">
        <v>8961</v>
      </c>
      <c r="P56" s="16">
        <f t="shared" si="6"/>
        <v>1</v>
      </c>
      <c r="Q56" s="16">
        <f t="shared" si="1"/>
        <v>430.57142857142856</v>
      </c>
      <c r="S56" s="1">
        <v>1.57</v>
      </c>
      <c r="T56" s="16">
        <f t="shared" si="0"/>
        <v>1.6828571428571431</v>
      </c>
    </row>
    <row r="57" spans="1:20" ht="13" x14ac:dyDescent="0.15">
      <c r="A57" s="15">
        <v>44090</v>
      </c>
      <c r="B57" s="1">
        <v>248</v>
      </c>
      <c r="D57" s="1">
        <v>0</v>
      </c>
      <c r="E57" s="16">
        <f t="shared" si="2"/>
        <v>0.14285714285714285</v>
      </c>
      <c r="F57" s="16">
        <f t="shared" si="4"/>
        <v>7.0546737213403876</v>
      </c>
      <c r="G57" s="16">
        <f t="shared" si="5"/>
        <v>3</v>
      </c>
      <c r="N57" s="1">
        <f t="shared" si="7"/>
        <v>3331</v>
      </c>
      <c r="O57" s="1">
        <v>10105</v>
      </c>
      <c r="P57" s="16">
        <f t="shared" si="6"/>
        <v>1144</v>
      </c>
      <c r="Q57" s="16">
        <f t="shared" si="1"/>
        <v>475.85714285714283</v>
      </c>
      <c r="S57" s="1">
        <v>2.36</v>
      </c>
      <c r="T57" s="16">
        <f t="shared" si="0"/>
        <v>1.5714285714285714</v>
      </c>
    </row>
    <row r="58" spans="1:20" ht="13" x14ac:dyDescent="0.15">
      <c r="A58" s="15">
        <v>44091</v>
      </c>
      <c r="B58" s="1">
        <v>249</v>
      </c>
      <c r="D58" s="1">
        <v>0</v>
      </c>
      <c r="E58" s="16">
        <f t="shared" si="2"/>
        <v>0.14285714285714285</v>
      </c>
      <c r="F58" s="16">
        <f t="shared" si="4"/>
        <v>7.0546737213403876</v>
      </c>
      <c r="G58" s="16">
        <f t="shared" si="5"/>
        <v>3</v>
      </c>
      <c r="N58" s="1">
        <f t="shared" si="7"/>
        <v>3063</v>
      </c>
      <c r="O58" s="1">
        <v>10490</v>
      </c>
      <c r="P58" s="16">
        <f t="shared" si="6"/>
        <v>385</v>
      </c>
      <c r="Q58" s="16">
        <f t="shared" si="1"/>
        <v>437.57142857142856</v>
      </c>
      <c r="S58" s="1">
        <v>1.57</v>
      </c>
      <c r="T58" s="16">
        <f t="shared" si="0"/>
        <v>1.6828571428571431</v>
      </c>
    </row>
    <row r="59" spans="1:20" ht="13" x14ac:dyDescent="0.15">
      <c r="A59" s="15">
        <v>44092</v>
      </c>
      <c r="B59" s="1">
        <v>250</v>
      </c>
      <c r="D59" s="1">
        <v>0</v>
      </c>
      <c r="E59" s="16">
        <f t="shared" si="2"/>
        <v>0.14285714285714285</v>
      </c>
      <c r="F59" s="16">
        <f t="shared" si="4"/>
        <v>7.0546737213403876</v>
      </c>
      <c r="G59" s="16">
        <f t="shared" si="5"/>
        <v>3</v>
      </c>
      <c r="N59" s="1">
        <f t="shared" si="7"/>
        <v>2928</v>
      </c>
      <c r="O59" s="1">
        <v>10683</v>
      </c>
      <c r="P59" s="16">
        <f t="shared" si="6"/>
        <v>193</v>
      </c>
      <c r="Q59" s="16">
        <f t="shared" si="1"/>
        <v>418.28571428571428</v>
      </c>
      <c r="S59" s="1">
        <v>7.85</v>
      </c>
      <c r="T59" s="16">
        <f t="shared" si="0"/>
        <v>2.5800000000000005</v>
      </c>
    </row>
    <row r="60" spans="1:20" ht="13" x14ac:dyDescent="0.15">
      <c r="A60" s="15">
        <v>44093</v>
      </c>
      <c r="B60" s="1">
        <v>251</v>
      </c>
      <c r="D60" s="1">
        <v>0</v>
      </c>
      <c r="E60" s="16">
        <f t="shared" si="2"/>
        <v>0</v>
      </c>
      <c r="F60" s="16">
        <f t="shared" si="4"/>
        <v>0</v>
      </c>
      <c r="G60" s="16">
        <f t="shared" si="5"/>
        <v>3</v>
      </c>
      <c r="N60" s="1">
        <f t="shared" si="7"/>
        <v>2827</v>
      </c>
      <c r="O60" s="1">
        <v>11154</v>
      </c>
      <c r="P60" s="16">
        <f t="shared" si="6"/>
        <v>471</v>
      </c>
      <c r="Q60" s="16">
        <f t="shared" si="1"/>
        <v>403.85714285714283</v>
      </c>
      <c r="S60" s="1">
        <v>-0.79</v>
      </c>
      <c r="T60" s="16">
        <f t="shared" si="0"/>
        <v>2.2428571428571433</v>
      </c>
    </row>
    <row r="61" spans="1:20" ht="13" x14ac:dyDescent="0.15">
      <c r="A61" s="15">
        <v>44094</v>
      </c>
      <c r="B61" s="1">
        <v>252</v>
      </c>
      <c r="D61" s="1">
        <v>0</v>
      </c>
      <c r="E61" s="16">
        <f t="shared" si="2"/>
        <v>0</v>
      </c>
      <c r="F61" s="16">
        <f t="shared" si="4"/>
        <v>0</v>
      </c>
      <c r="G61" s="16">
        <f t="shared" si="5"/>
        <v>3</v>
      </c>
      <c r="N61" s="1">
        <f t="shared" si="7"/>
        <v>2688</v>
      </c>
      <c r="O61" s="1">
        <v>11477</v>
      </c>
      <c r="P61" s="16">
        <f t="shared" si="6"/>
        <v>323</v>
      </c>
      <c r="Q61" s="16">
        <f t="shared" si="1"/>
        <v>384</v>
      </c>
      <c r="S61" s="1">
        <v>0</v>
      </c>
      <c r="T61" s="16">
        <f t="shared" si="0"/>
        <v>2.0185714285714282</v>
      </c>
    </row>
    <row r="62" spans="1:20" ht="13" x14ac:dyDescent="0.15">
      <c r="A62" s="15">
        <v>44095</v>
      </c>
      <c r="B62" s="1">
        <v>253</v>
      </c>
      <c r="D62" s="1">
        <v>0</v>
      </c>
      <c r="E62" s="16">
        <f t="shared" si="2"/>
        <v>0</v>
      </c>
      <c r="F62" s="16">
        <f t="shared" si="4"/>
        <v>0</v>
      </c>
      <c r="G62" s="16">
        <f t="shared" si="5"/>
        <v>3</v>
      </c>
      <c r="N62" s="1">
        <f t="shared" si="7"/>
        <v>2519</v>
      </c>
      <c r="O62" s="1">
        <v>11479</v>
      </c>
      <c r="P62" s="16">
        <f t="shared" si="6"/>
        <v>2</v>
      </c>
      <c r="Q62" s="16">
        <f t="shared" si="1"/>
        <v>359.85714285714283</v>
      </c>
      <c r="S62" s="1">
        <v>0.79</v>
      </c>
      <c r="T62" s="16">
        <f t="shared" si="0"/>
        <v>1.9071428571428568</v>
      </c>
    </row>
    <row r="63" spans="1:20" ht="13" x14ac:dyDescent="0.15">
      <c r="A63" s="15">
        <v>44096</v>
      </c>
      <c r="B63" s="1">
        <v>254</v>
      </c>
      <c r="D63" s="1">
        <v>0</v>
      </c>
      <c r="E63" s="16">
        <f t="shared" si="2"/>
        <v>0</v>
      </c>
      <c r="F63" s="16">
        <f t="shared" si="4"/>
        <v>0</v>
      </c>
      <c r="G63" s="16">
        <f t="shared" si="5"/>
        <v>3</v>
      </c>
      <c r="N63" s="1">
        <f t="shared" si="7"/>
        <v>2518</v>
      </c>
      <c r="O63" s="1">
        <v>11479</v>
      </c>
      <c r="P63" s="16">
        <f t="shared" si="6"/>
        <v>0</v>
      </c>
      <c r="Q63" s="16">
        <f t="shared" si="1"/>
        <v>359.71428571428572</v>
      </c>
      <c r="S63" s="1">
        <v>1.57</v>
      </c>
      <c r="T63" s="16">
        <f t="shared" si="0"/>
        <v>1.9071428571428568</v>
      </c>
    </row>
    <row r="64" spans="1:20" ht="13" x14ac:dyDescent="0.15">
      <c r="A64" s="15">
        <v>44097</v>
      </c>
      <c r="B64" s="1">
        <v>255</v>
      </c>
      <c r="D64" s="1">
        <v>0</v>
      </c>
      <c r="E64" s="16">
        <f t="shared" si="2"/>
        <v>0</v>
      </c>
      <c r="F64" s="16">
        <f t="shared" si="4"/>
        <v>0</v>
      </c>
      <c r="G64" s="16">
        <f t="shared" si="5"/>
        <v>3</v>
      </c>
      <c r="N64" s="1">
        <f t="shared" si="7"/>
        <v>2454</v>
      </c>
      <c r="O64" s="1">
        <v>12559</v>
      </c>
      <c r="P64" s="16">
        <f t="shared" si="6"/>
        <v>1080</v>
      </c>
      <c r="Q64" s="16">
        <f t="shared" si="1"/>
        <v>350.57142857142856</v>
      </c>
      <c r="S64" s="1">
        <v>1.57</v>
      </c>
      <c r="T64" s="16">
        <f t="shared" si="0"/>
        <v>1.794285714285714</v>
      </c>
    </row>
    <row r="65" spans="1:20" ht="13" x14ac:dyDescent="0.15">
      <c r="A65" s="15">
        <v>44098</v>
      </c>
      <c r="B65" s="1">
        <v>256</v>
      </c>
      <c r="D65" s="1">
        <v>0</v>
      </c>
      <c r="E65" s="16">
        <f t="shared" si="2"/>
        <v>0</v>
      </c>
      <c r="F65" s="16">
        <f t="shared" si="4"/>
        <v>0</v>
      </c>
      <c r="G65" s="16">
        <f t="shared" si="5"/>
        <v>3</v>
      </c>
      <c r="N65" s="1">
        <f t="shared" si="7"/>
        <v>2449</v>
      </c>
      <c r="O65" s="1">
        <v>12939</v>
      </c>
      <c r="P65" s="16">
        <f t="shared" si="6"/>
        <v>380</v>
      </c>
      <c r="Q65" s="16">
        <f t="shared" si="1"/>
        <v>349.85714285714283</v>
      </c>
      <c r="S65" s="1">
        <v>-0.79</v>
      </c>
      <c r="T65" s="16">
        <f t="shared" si="0"/>
        <v>1.4571428571428571</v>
      </c>
    </row>
    <row r="66" spans="1:20" ht="13" x14ac:dyDescent="0.15">
      <c r="A66" s="15">
        <v>44099</v>
      </c>
      <c r="B66" s="1">
        <v>257</v>
      </c>
      <c r="D66" s="1">
        <v>0</v>
      </c>
      <c r="E66" s="16">
        <f t="shared" si="2"/>
        <v>0</v>
      </c>
      <c r="F66" s="16">
        <f t="shared" si="4"/>
        <v>0</v>
      </c>
      <c r="G66" s="16">
        <f t="shared" si="5"/>
        <v>3</v>
      </c>
      <c r="N66" s="1">
        <f t="shared" si="7"/>
        <v>2478</v>
      </c>
      <c r="O66" s="1">
        <v>13161</v>
      </c>
      <c r="P66" s="16">
        <f t="shared" si="6"/>
        <v>222</v>
      </c>
      <c r="Q66" s="16">
        <f t="shared" si="1"/>
        <v>354</v>
      </c>
      <c r="S66" s="1">
        <v>1.57</v>
      </c>
      <c r="T66" s="16">
        <f t="shared" si="0"/>
        <v>0.55999999999999994</v>
      </c>
    </row>
    <row r="67" spans="1:20" ht="13" x14ac:dyDescent="0.15">
      <c r="A67" s="15">
        <v>44100</v>
      </c>
      <c r="B67" s="1">
        <v>258</v>
      </c>
      <c r="D67" s="1">
        <v>0</v>
      </c>
      <c r="E67" s="16">
        <f t="shared" si="2"/>
        <v>0</v>
      </c>
      <c r="F67" s="16">
        <f t="shared" si="4"/>
        <v>0</v>
      </c>
      <c r="G67" s="16">
        <f t="shared" si="5"/>
        <v>3</v>
      </c>
      <c r="N67" s="1">
        <f t="shared" si="7"/>
        <v>2443</v>
      </c>
      <c r="O67" s="1">
        <v>13597</v>
      </c>
      <c r="P67" s="16">
        <f t="shared" si="6"/>
        <v>436</v>
      </c>
      <c r="Q67" s="16">
        <f t="shared" si="1"/>
        <v>349</v>
      </c>
      <c r="S67" s="1">
        <v>0</v>
      </c>
      <c r="T67" s="16">
        <f t="shared" si="0"/>
        <v>0.67285714285714293</v>
      </c>
    </row>
    <row r="68" spans="1:20" ht="13" x14ac:dyDescent="0.15">
      <c r="A68" s="15">
        <v>44101</v>
      </c>
      <c r="B68" s="1">
        <v>259</v>
      </c>
      <c r="D68" s="1">
        <v>1</v>
      </c>
      <c r="E68" s="16">
        <f t="shared" si="2"/>
        <v>0.14285714285714285</v>
      </c>
      <c r="F68" s="16">
        <f t="shared" si="4"/>
        <v>7.0546737213403876</v>
      </c>
      <c r="G68" s="16">
        <f t="shared" si="5"/>
        <v>4</v>
      </c>
      <c r="N68" s="1">
        <f t="shared" si="7"/>
        <v>2443</v>
      </c>
      <c r="O68" s="1">
        <v>13920</v>
      </c>
      <c r="P68" s="16">
        <f t="shared" si="6"/>
        <v>323</v>
      </c>
      <c r="Q68" s="16">
        <f t="shared" si="1"/>
        <v>349</v>
      </c>
      <c r="S68" s="1">
        <v>3.14</v>
      </c>
      <c r="T68" s="16">
        <f t="shared" si="0"/>
        <v>1.1214285714285717</v>
      </c>
    </row>
    <row r="69" spans="1:20" ht="13" x14ac:dyDescent="0.15">
      <c r="A69" s="15">
        <v>44102</v>
      </c>
      <c r="B69" s="1">
        <v>260</v>
      </c>
      <c r="D69" s="1">
        <v>0</v>
      </c>
      <c r="E69" s="16">
        <f t="shared" si="2"/>
        <v>0.14285714285714285</v>
      </c>
      <c r="F69" s="16">
        <f t="shared" si="4"/>
        <v>7.0546737213403876</v>
      </c>
      <c r="G69" s="16">
        <f t="shared" si="5"/>
        <v>4</v>
      </c>
      <c r="N69" s="1">
        <f t="shared" si="7"/>
        <v>2446</v>
      </c>
      <c r="O69" s="1">
        <v>13925</v>
      </c>
      <c r="P69" s="16">
        <f t="shared" si="6"/>
        <v>5</v>
      </c>
      <c r="Q69" s="16">
        <f t="shared" si="1"/>
        <v>349.42857142857144</v>
      </c>
      <c r="S69" s="1">
        <v>1.57</v>
      </c>
      <c r="T69" s="16">
        <f t="shared" si="0"/>
        <v>1.2328571428571429</v>
      </c>
    </row>
    <row r="70" spans="1:20" ht="13" x14ac:dyDescent="0.15">
      <c r="A70" s="15">
        <v>44103</v>
      </c>
      <c r="B70" s="1">
        <v>261</v>
      </c>
      <c r="D70" s="1">
        <v>0</v>
      </c>
      <c r="E70" s="16">
        <f t="shared" si="2"/>
        <v>0.14285714285714285</v>
      </c>
      <c r="F70" s="16">
        <f t="shared" si="4"/>
        <v>7.0546737213403876</v>
      </c>
      <c r="G70" s="16">
        <f t="shared" si="5"/>
        <v>4</v>
      </c>
      <c r="N70" s="1">
        <f t="shared" si="7"/>
        <v>2446</v>
      </c>
      <c r="O70" s="1">
        <v>13925</v>
      </c>
      <c r="P70" s="16">
        <f t="shared" si="6"/>
        <v>0</v>
      </c>
      <c r="Q70" s="16">
        <f t="shared" si="1"/>
        <v>349.42857142857144</v>
      </c>
      <c r="S70" s="1">
        <v>3.14</v>
      </c>
      <c r="T70" s="16">
        <f t="shared" si="0"/>
        <v>1.4571428571428573</v>
      </c>
    </row>
    <row r="71" spans="1:20" ht="13" x14ac:dyDescent="0.15">
      <c r="A71" s="15">
        <v>44104</v>
      </c>
      <c r="B71" s="1">
        <v>262</v>
      </c>
      <c r="D71" s="1">
        <v>0</v>
      </c>
      <c r="E71" s="16">
        <f t="shared" si="2"/>
        <v>0.14285714285714285</v>
      </c>
      <c r="F71" s="16">
        <f t="shared" si="4"/>
        <v>7.0546737213403876</v>
      </c>
      <c r="G71" s="16">
        <f t="shared" si="5"/>
        <v>4</v>
      </c>
      <c r="N71" s="1">
        <f t="shared" si="7"/>
        <v>2391</v>
      </c>
      <c r="O71" s="1">
        <v>14950</v>
      </c>
      <c r="P71" s="16">
        <f t="shared" si="6"/>
        <v>1025</v>
      </c>
      <c r="Q71" s="16">
        <f t="shared" si="1"/>
        <v>341.57142857142856</v>
      </c>
      <c r="S71" s="1">
        <v>-0.79</v>
      </c>
      <c r="T71" s="16">
        <f t="shared" si="0"/>
        <v>1.1200000000000001</v>
      </c>
    </row>
    <row r="72" spans="1:20" ht="13" x14ac:dyDescent="0.15">
      <c r="A72" s="15">
        <v>44105</v>
      </c>
      <c r="B72" s="1">
        <v>263</v>
      </c>
      <c r="D72" s="1">
        <v>0</v>
      </c>
      <c r="E72" s="16">
        <f t="shared" si="2"/>
        <v>0.14285714285714285</v>
      </c>
      <c r="F72" s="16">
        <f t="shared" si="4"/>
        <v>7.0546737213403876</v>
      </c>
      <c r="G72" s="16">
        <f t="shared" si="5"/>
        <v>4</v>
      </c>
      <c r="N72" s="1">
        <f t="shared" si="7"/>
        <v>2427</v>
      </c>
      <c r="O72" s="1">
        <v>15366</v>
      </c>
      <c r="P72" s="16">
        <f t="shared" si="6"/>
        <v>416</v>
      </c>
      <c r="Q72" s="16">
        <f t="shared" si="1"/>
        <v>346.71428571428572</v>
      </c>
      <c r="S72" s="1">
        <v>0</v>
      </c>
      <c r="T72" s="16">
        <f t="shared" si="0"/>
        <v>1.2328571428571427</v>
      </c>
    </row>
    <row r="73" spans="1:20" ht="13" x14ac:dyDescent="0.15">
      <c r="A73" s="15">
        <v>44106</v>
      </c>
      <c r="B73" s="1">
        <v>264</v>
      </c>
      <c r="D73" s="1">
        <v>0</v>
      </c>
      <c r="E73" s="16">
        <f t="shared" si="2"/>
        <v>0.14285714285714285</v>
      </c>
      <c r="F73" s="16">
        <f t="shared" si="4"/>
        <v>7.0546737213403876</v>
      </c>
      <c r="G73" s="16">
        <f t="shared" si="5"/>
        <v>4</v>
      </c>
      <c r="N73" s="1">
        <f t="shared" si="7"/>
        <v>2433</v>
      </c>
      <c r="O73" s="1">
        <v>15594</v>
      </c>
      <c r="P73" s="16">
        <f t="shared" si="6"/>
        <v>228</v>
      </c>
      <c r="Q73" s="16">
        <f t="shared" si="1"/>
        <v>347.57142857142856</v>
      </c>
      <c r="S73" s="1">
        <v>1.57</v>
      </c>
      <c r="T73" s="16">
        <f t="shared" si="0"/>
        <v>1.2328571428571427</v>
      </c>
    </row>
    <row r="74" spans="1:20" ht="13" x14ac:dyDescent="0.15">
      <c r="A74" s="15">
        <v>44107</v>
      </c>
      <c r="B74" s="1">
        <v>265</v>
      </c>
      <c r="D74" s="1">
        <v>0</v>
      </c>
      <c r="E74" s="16">
        <f t="shared" si="2"/>
        <v>0.14285714285714285</v>
      </c>
      <c r="F74" s="16">
        <f t="shared" si="4"/>
        <v>7.0546737213403876</v>
      </c>
      <c r="G74" s="16">
        <f t="shared" si="5"/>
        <v>4</v>
      </c>
      <c r="N74" s="1">
        <f t="shared" si="7"/>
        <v>2862</v>
      </c>
      <c r="O74" s="1">
        <v>16459</v>
      </c>
      <c r="P74" s="16">
        <f t="shared" si="6"/>
        <v>865</v>
      </c>
      <c r="Q74" s="16">
        <f t="shared" si="1"/>
        <v>408.85714285714283</v>
      </c>
      <c r="S74" s="1">
        <v>0</v>
      </c>
      <c r="T74" s="16">
        <f t="shared" si="0"/>
        <v>1.2328571428571427</v>
      </c>
    </row>
    <row r="75" spans="1:20" ht="13" x14ac:dyDescent="0.15">
      <c r="A75" s="15">
        <v>44108</v>
      </c>
      <c r="B75" s="1">
        <v>266</v>
      </c>
      <c r="D75" s="1">
        <v>1</v>
      </c>
      <c r="E75" s="16">
        <f t="shared" si="2"/>
        <v>0.14285714285714285</v>
      </c>
      <c r="F75" s="16">
        <f t="shared" si="4"/>
        <v>7.0546737213403876</v>
      </c>
      <c r="G75" s="16">
        <f t="shared" si="5"/>
        <v>5</v>
      </c>
      <c r="N75" s="1">
        <f t="shared" si="7"/>
        <v>3287</v>
      </c>
      <c r="O75" s="1">
        <v>17207</v>
      </c>
      <c r="P75" s="16">
        <f t="shared" si="6"/>
        <v>748</v>
      </c>
      <c r="Q75" s="16">
        <f t="shared" si="1"/>
        <v>469.57142857142856</v>
      </c>
      <c r="S75" s="1">
        <v>3.93</v>
      </c>
      <c r="T75" s="16">
        <f t="shared" si="0"/>
        <v>1.3457142857142856</v>
      </c>
    </row>
    <row r="76" spans="1:20" ht="13" x14ac:dyDescent="0.15">
      <c r="A76" s="15">
        <v>44109</v>
      </c>
      <c r="B76" s="1">
        <v>267</v>
      </c>
      <c r="D76" s="1">
        <v>0</v>
      </c>
      <c r="E76" s="16">
        <f t="shared" si="2"/>
        <v>0.14285714285714285</v>
      </c>
      <c r="F76" s="16">
        <f t="shared" si="4"/>
        <v>7.0546737213403876</v>
      </c>
      <c r="G76" s="16">
        <f t="shared" si="5"/>
        <v>5</v>
      </c>
      <c r="N76" s="1">
        <f t="shared" si="7"/>
        <v>3290</v>
      </c>
      <c r="O76" s="1">
        <v>17215</v>
      </c>
      <c r="P76" s="16">
        <f t="shared" si="6"/>
        <v>8</v>
      </c>
      <c r="Q76" s="16">
        <f t="shared" si="1"/>
        <v>470</v>
      </c>
      <c r="S76" s="1">
        <v>1.57</v>
      </c>
      <c r="T76" s="16">
        <f t="shared" si="0"/>
        <v>1.3457142857142856</v>
      </c>
    </row>
    <row r="77" spans="1:20" ht="13" x14ac:dyDescent="0.15">
      <c r="A77" s="15">
        <v>44110</v>
      </c>
      <c r="B77" s="1">
        <v>268</v>
      </c>
      <c r="D77" s="1">
        <v>0</v>
      </c>
      <c r="E77" s="16">
        <f t="shared" si="2"/>
        <v>0.14285714285714285</v>
      </c>
      <c r="F77" s="16">
        <f t="shared" si="4"/>
        <v>7.0546737213403876</v>
      </c>
      <c r="G77" s="16">
        <f t="shared" si="5"/>
        <v>5</v>
      </c>
      <c r="N77" s="1">
        <f t="shared" si="7"/>
        <v>3290</v>
      </c>
      <c r="O77" s="1">
        <v>17215</v>
      </c>
      <c r="P77" s="16">
        <f t="shared" si="6"/>
        <v>0</v>
      </c>
      <c r="Q77" s="16">
        <f t="shared" si="1"/>
        <v>470</v>
      </c>
      <c r="S77" s="1">
        <v>0</v>
      </c>
      <c r="T77" s="16">
        <f t="shared" si="0"/>
        <v>0.89714285714285713</v>
      </c>
    </row>
    <row r="78" spans="1:20" ht="13" x14ac:dyDescent="0.15">
      <c r="A78" s="15">
        <v>44111</v>
      </c>
      <c r="B78" s="1">
        <v>269</v>
      </c>
      <c r="D78" s="1">
        <v>0</v>
      </c>
      <c r="E78" s="16">
        <f t="shared" si="2"/>
        <v>0.14285714285714285</v>
      </c>
      <c r="F78" s="16">
        <f t="shared" si="4"/>
        <v>7.0546737213403876</v>
      </c>
      <c r="G78" s="16">
        <f t="shared" si="5"/>
        <v>5</v>
      </c>
      <c r="N78" s="1">
        <f t="shared" si="7"/>
        <v>3277</v>
      </c>
      <c r="O78" s="1">
        <v>18227</v>
      </c>
      <c r="P78" s="16">
        <f t="shared" si="6"/>
        <v>1012</v>
      </c>
      <c r="Q78" s="16">
        <f t="shared" si="1"/>
        <v>468.14285714285717</v>
      </c>
      <c r="S78" s="1">
        <v>0.79</v>
      </c>
      <c r="T78" s="16">
        <f t="shared" si="0"/>
        <v>1.122857142857143</v>
      </c>
    </row>
    <row r="79" spans="1:20" ht="13" x14ac:dyDescent="0.15">
      <c r="A79" s="15">
        <v>44112</v>
      </c>
      <c r="B79" s="1">
        <v>270</v>
      </c>
      <c r="D79" s="1">
        <v>0</v>
      </c>
      <c r="E79" s="16">
        <f t="shared" si="2"/>
        <v>0.14285714285714285</v>
      </c>
      <c r="F79" s="16">
        <f t="shared" si="4"/>
        <v>7.0546737213403876</v>
      </c>
      <c r="G79" s="16">
        <f t="shared" si="5"/>
        <v>5</v>
      </c>
      <c r="N79" s="1">
        <f t="shared" si="7"/>
        <v>3800</v>
      </c>
      <c r="O79" s="1">
        <v>19166</v>
      </c>
      <c r="P79" s="16">
        <f t="shared" si="6"/>
        <v>939</v>
      </c>
      <c r="Q79" s="16">
        <f t="shared" si="1"/>
        <v>542.85714285714289</v>
      </c>
      <c r="S79" s="1">
        <v>0</v>
      </c>
      <c r="T79" s="16">
        <f t="shared" si="0"/>
        <v>1.122857142857143</v>
      </c>
    </row>
    <row r="80" spans="1:20" ht="13" x14ac:dyDescent="0.15">
      <c r="A80" s="15">
        <v>44113</v>
      </c>
      <c r="B80" s="1">
        <v>271</v>
      </c>
      <c r="D80" s="1">
        <v>0</v>
      </c>
      <c r="E80" s="16">
        <f t="shared" si="2"/>
        <v>0.14285714285714285</v>
      </c>
      <c r="F80" s="16">
        <f t="shared" si="4"/>
        <v>7.0546737213403876</v>
      </c>
      <c r="G80" s="16">
        <f t="shared" si="5"/>
        <v>5</v>
      </c>
      <c r="N80" s="1">
        <f t="shared" si="7"/>
        <v>3786</v>
      </c>
      <c r="O80" s="1">
        <v>19380</v>
      </c>
      <c r="P80" s="16">
        <f t="shared" si="6"/>
        <v>214</v>
      </c>
      <c r="Q80" s="16">
        <f t="shared" si="1"/>
        <v>540.85714285714289</v>
      </c>
      <c r="S80" s="1">
        <v>2.36</v>
      </c>
      <c r="T80" s="16">
        <f t="shared" si="0"/>
        <v>1.2357142857142858</v>
      </c>
    </row>
    <row r="81" spans="1:20" ht="13" x14ac:dyDescent="0.15">
      <c r="A81" s="15">
        <v>44114</v>
      </c>
      <c r="B81" s="1">
        <v>272</v>
      </c>
      <c r="D81" s="1">
        <v>0</v>
      </c>
      <c r="E81" s="16">
        <f t="shared" si="2"/>
        <v>0.14285714285714285</v>
      </c>
      <c r="F81" s="16">
        <f t="shared" si="4"/>
        <v>7.0546737213403876</v>
      </c>
      <c r="G81" s="16">
        <f t="shared" si="5"/>
        <v>5</v>
      </c>
      <c r="N81" s="1">
        <f t="shared" si="7"/>
        <v>3856</v>
      </c>
      <c r="O81" s="1">
        <v>20315</v>
      </c>
      <c r="P81" s="16">
        <f t="shared" si="6"/>
        <v>935</v>
      </c>
      <c r="Q81" s="16">
        <f t="shared" si="1"/>
        <v>550.85714285714289</v>
      </c>
      <c r="S81" s="1">
        <v>0.79</v>
      </c>
      <c r="T81" s="16">
        <f t="shared" si="0"/>
        <v>1.3485714285714288</v>
      </c>
    </row>
    <row r="82" spans="1:20" ht="13" x14ac:dyDescent="0.15">
      <c r="A82" s="15">
        <v>44115</v>
      </c>
      <c r="B82" s="1">
        <v>273</v>
      </c>
      <c r="D82" s="1">
        <v>0</v>
      </c>
      <c r="E82" s="16">
        <f t="shared" si="2"/>
        <v>0</v>
      </c>
      <c r="F82" s="16">
        <f t="shared" si="4"/>
        <v>0</v>
      </c>
      <c r="G82" s="16">
        <f t="shared" si="5"/>
        <v>5</v>
      </c>
      <c r="N82" s="1">
        <f t="shared" si="7"/>
        <v>3873</v>
      </c>
      <c r="O82" s="1">
        <v>21080</v>
      </c>
      <c r="P82" s="16">
        <f t="shared" si="6"/>
        <v>765</v>
      </c>
      <c r="Q82" s="16">
        <f t="shared" si="1"/>
        <v>553.28571428571433</v>
      </c>
      <c r="S82" s="1">
        <v>0</v>
      </c>
      <c r="T82" s="16">
        <f t="shared" si="0"/>
        <v>0.78714285714285726</v>
      </c>
    </row>
    <row r="83" spans="1:20" ht="13" x14ac:dyDescent="0.15">
      <c r="A83" s="15">
        <v>44116</v>
      </c>
      <c r="B83" s="1">
        <v>274</v>
      </c>
      <c r="D83" s="1">
        <v>0</v>
      </c>
      <c r="E83" s="16">
        <f t="shared" si="2"/>
        <v>0</v>
      </c>
      <c r="F83" s="16">
        <f t="shared" si="4"/>
        <v>0</v>
      </c>
      <c r="G83" s="16">
        <f t="shared" si="5"/>
        <v>5</v>
      </c>
      <c r="N83" s="1">
        <f t="shared" si="7"/>
        <v>3865</v>
      </c>
      <c r="O83" s="1">
        <v>21080</v>
      </c>
      <c r="P83" s="16">
        <f t="shared" si="6"/>
        <v>0</v>
      </c>
      <c r="Q83" s="16">
        <f t="shared" si="1"/>
        <v>552.14285714285711</v>
      </c>
      <c r="S83" s="1">
        <v>0</v>
      </c>
      <c r="T83" s="16">
        <f t="shared" si="0"/>
        <v>0.56285714285714283</v>
      </c>
    </row>
    <row r="84" spans="1:20" ht="13" x14ac:dyDescent="0.15">
      <c r="A84" s="15">
        <v>44117</v>
      </c>
      <c r="B84" s="1">
        <v>275</v>
      </c>
      <c r="D84" s="1">
        <v>0</v>
      </c>
      <c r="E84" s="16">
        <f t="shared" si="2"/>
        <v>0</v>
      </c>
      <c r="F84" s="16">
        <f t="shared" si="4"/>
        <v>0</v>
      </c>
      <c r="G84" s="16">
        <f t="shared" si="5"/>
        <v>5</v>
      </c>
      <c r="N84" s="1">
        <f t="shared" si="7"/>
        <v>3865</v>
      </c>
      <c r="O84" s="1">
        <v>21080</v>
      </c>
      <c r="P84" s="16">
        <f t="shared" si="6"/>
        <v>0</v>
      </c>
      <c r="Q84" s="16">
        <f t="shared" si="1"/>
        <v>552.14285714285711</v>
      </c>
      <c r="S84" s="1">
        <v>1.57</v>
      </c>
      <c r="T84" s="16">
        <f t="shared" si="0"/>
        <v>0.78714285714285714</v>
      </c>
    </row>
    <row r="85" spans="1:20" ht="13" x14ac:dyDescent="0.15">
      <c r="A85" s="15">
        <v>44118</v>
      </c>
      <c r="B85" s="1">
        <v>276</v>
      </c>
      <c r="D85" s="1">
        <v>0</v>
      </c>
      <c r="E85" s="16">
        <f t="shared" si="2"/>
        <v>0</v>
      </c>
      <c r="F85" s="16">
        <f t="shared" si="4"/>
        <v>0</v>
      </c>
      <c r="G85" s="16">
        <f t="shared" si="5"/>
        <v>5</v>
      </c>
      <c r="N85" s="1">
        <f t="shared" si="7"/>
        <v>3824</v>
      </c>
      <c r="O85" s="1">
        <v>22051</v>
      </c>
      <c r="P85" s="16">
        <f t="shared" si="6"/>
        <v>971</v>
      </c>
      <c r="Q85" s="16">
        <f t="shared" si="1"/>
        <v>546.28571428571433</v>
      </c>
      <c r="S85" s="1">
        <v>0.79</v>
      </c>
      <c r="T85" s="16">
        <f t="shared" si="0"/>
        <v>0.78714285714285714</v>
      </c>
    </row>
    <row r="86" spans="1:20" ht="13" x14ac:dyDescent="0.15">
      <c r="A86" s="15">
        <v>44119</v>
      </c>
      <c r="B86" s="1">
        <v>277</v>
      </c>
      <c r="D86" s="1">
        <v>0</v>
      </c>
      <c r="E86" s="16">
        <f t="shared" si="2"/>
        <v>0</v>
      </c>
      <c r="F86" s="16">
        <f t="shared" si="4"/>
        <v>0</v>
      </c>
      <c r="G86" s="16">
        <f t="shared" si="5"/>
        <v>5</v>
      </c>
      <c r="N86" s="1">
        <f t="shared" si="7"/>
        <v>3773</v>
      </c>
      <c r="O86" s="1">
        <v>22939</v>
      </c>
      <c r="P86" s="16">
        <f t="shared" si="6"/>
        <v>888</v>
      </c>
      <c r="Q86" s="16">
        <f t="shared" si="1"/>
        <v>539</v>
      </c>
      <c r="S86" s="1">
        <v>1.57</v>
      </c>
      <c r="T86" s="16">
        <f t="shared" si="0"/>
        <v>1.0114285714285713</v>
      </c>
    </row>
    <row r="87" spans="1:20" ht="13" x14ac:dyDescent="0.15">
      <c r="A87" s="15">
        <v>44120</v>
      </c>
      <c r="B87" s="1">
        <v>278</v>
      </c>
      <c r="D87" s="1">
        <v>0</v>
      </c>
      <c r="E87" s="16">
        <f t="shared" si="2"/>
        <v>0</v>
      </c>
      <c r="F87" s="16">
        <f t="shared" si="4"/>
        <v>0</v>
      </c>
      <c r="G87" s="16">
        <f t="shared" si="5"/>
        <v>5</v>
      </c>
      <c r="N87" s="1">
        <f t="shared" si="7"/>
        <v>3830</v>
      </c>
      <c r="O87" s="1">
        <v>23210</v>
      </c>
      <c r="P87" s="16">
        <f t="shared" si="6"/>
        <v>271</v>
      </c>
      <c r="Q87" s="16">
        <f t="shared" si="1"/>
        <v>547.14285714285711</v>
      </c>
      <c r="S87" s="1">
        <v>0</v>
      </c>
      <c r="T87" s="16">
        <f t="shared" si="0"/>
        <v>0.67428571428571438</v>
      </c>
    </row>
    <row r="88" spans="1:20" ht="13" x14ac:dyDescent="0.15">
      <c r="A88" s="15">
        <v>44121</v>
      </c>
      <c r="B88" s="1">
        <v>279</v>
      </c>
      <c r="D88" s="1">
        <v>0</v>
      </c>
      <c r="E88" s="16">
        <f t="shared" si="2"/>
        <v>0</v>
      </c>
      <c r="F88" s="16">
        <f t="shared" si="4"/>
        <v>0</v>
      </c>
      <c r="G88" s="16">
        <f t="shared" si="5"/>
        <v>5</v>
      </c>
      <c r="N88" s="1">
        <f t="shared" si="7"/>
        <v>3794</v>
      </c>
      <c r="O88" s="1">
        <v>24109</v>
      </c>
      <c r="P88" s="16">
        <f t="shared" si="6"/>
        <v>899</v>
      </c>
      <c r="Q88" s="16">
        <f t="shared" si="1"/>
        <v>542</v>
      </c>
      <c r="S88" s="1">
        <v>0.79</v>
      </c>
      <c r="T88" s="16">
        <f t="shared" si="0"/>
        <v>0.67428571428571438</v>
      </c>
    </row>
    <row r="89" spans="1:20" ht="13" x14ac:dyDescent="0.15">
      <c r="A89" s="15">
        <v>44122</v>
      </c>
      <c r="B89" s="1">
        <v>280</v>
      </c>
      <c r="D89" s="1">
        <v>0</v>
      </c>
      <c r="E89" s="16">
        <f t="shared" si="2"/>
        <v>0</v>
      </c>
      <c r="F89" s="16">
        <f t="shared" si="4"/>
        <v>0</v>
      </c>
      <c r="G89" s="16">
        <f t="shared" si="5"/>
        <v>5</v>
      </c>
      <c r="N89" s="1">
        <f t="shared" si="7"/>
        <v>3850</v>
      </c>
      <c r="O89" s="1">
        <v>24930</v>
      </c>
      <c r="P89" s="16">
        <f t="shared" si="6"/>
        <v>821</v>
      </c>
      <c r="Q89" s="16">
        <f t="shared" si="1"/>
        <v>550</v>
      </c>
      <c r="S89" s="1">
        <v>0</v>
      </c>
      <c r="T89" s="16">
        <f t="shared" si="0"/>
        <v>0.67428571428571438</v>
      </c>
    </row>
    <row r="90" spans="1:20" ht="13" x14ac:dyDescent="0.15">
      <c r="A90" s="15">
        <v>44123</v>
      </c>
      <c r="B90" s="1">
        <v>281</v>
      </c>
      <c r="D90" s="1">
        <v>0</v>
      </c>
      <c r="E90" s="16">
        <f t="shared" si="2"/>
        <v>0</v>
      </c>
      <c r="F90" s="16">
        <f t="shared" si="4"/>
        <v>0</v>
      </c>
      <c r="G90" s="16">
        <f t="shared" si="5"/>
        <v>5</v>
      </c>
      <c r="N90" s="1">
        <f t="shared" si="7"/>
        <v>3857</v>
      </c>
      <c r="O90" s="1">
        <v>24937</v>
      </c>
      <c r="P90" s="16">
        <f t="shared" si="6"/>
        <v>7</v>
      </c>
      <c r="Q90" s="16">
        <f t="shared" si="1"/>
        <v>551</v>
      </c>
      <c r="S90" s="1">
        <v>3.14</v>
      </c>
      <c r="T90" s="16">
        <f t="shared" si="0"/>
        <v>1.122857142857143</v>
      </c>
    </row>
    <row r="91" spans="1:20" ht="13" x14ac:dyDescent="0.15">
      <c r="A91" s="15">
        <v>44124</v>
      </c>
      <c r="B91" s="1">
        <v>282</v>
      </c>
      <c r="D91" s="1">
        <v>0</v>
      </c>
      <c r="E91" s="16">
        <f t="shared" si="2"/>
        <v>0</v>
      </c>
      <c r="F91" s="16">
        <f t="shared" si="4"/>
        <v>0</v>
      </c>
      <c r="G91" s="16">
        <f t="shared" si="5"/>
        <v>5</v>
      </c>
      <c r="N91" s="1">
        <f t="shared" si="7"/>
        <v>3857</v>
      </c>
      <c r="O91" s="1">
        <v>24937</v>
      </c>
      <c r="P91" s="16">
        <f t="shared" si="6"/>
        <v>0</v>
      </c>
      <c r="Q91" s="16">
        <f t="shared" si="1"/>
        <v>551</v>
      </c>
      <c r="S91" s="1">
        <v>1.57</v>
      </c>
      <c r="T91" s="16">
        <f t="shared" si="0"/>
        <v>1.122857142857143</v>
      </c>
    </row>
    <row r="92" spans="1:20" ht="13" x14ac:dyDescent="0.15">
      <c r="A92" s="15">
        <v>44125</v>
      </c>
      <c r="B92" s="1">
        <v>283</v>
      </c>
      <c r="D92" s="1">
        <v>0</v>
      </c>
      <c r="E92" s="16">
        <f t="shared" si="2"/>
        <v>0</v>
      </c>
      <c r="F92" s="16">
        <f t="shared" si="4"/>
        <v>0</v>
      </c>
      <c r="G92" s="16">
        <f t="shared" si="5"/>
        <v>5</v>
      </c>
      <c r="N92" s="1">
        <f t="shared" si="7"/>
        <v>3859</v>
      </c>
      <c r="O92" s="1">
        <v>25910</v>
      </c>
      <c r="P92" s="16">
        <f t="shared" si="6"/>
        <v>973</v>
      </c>
      <c r="Q92" s="16">
        <f t="shared" si="1"/>
        <v>551.28571428571433</v>
      </c>
      <c r="S92" s="1">
        <v>0</v>
      </c>
      <c r="T92" s="16">
        <f t="shared" si="0"/>
        <v>1.01</v>
      </c>
    </row>
    <row r="93" spans="1:20" ht="13" x14ac:dyDescent="0.15">
      <c r="A93" s="15">
        <v>44126</v>
      </c>
      <c r="B93" s="1">
        <v>284</v>
      </c>
      <c r="D93" s="1">
        <v>0</v>
      </c>
      <c r="E93" s="16">
        <f t="shared" si="2"/>
        <v>0</v>
      </c>
      <c r="F93" s="16">
        <f t="shared" si="4"/>
        <v>0</v>
      </c>
      <c r="G93" s="16">
        <f t="shared" si="5"/>
        <v>5</v>
      </c>
      <c r="N93" s="1">
        <f t="shared" si="7"/>
        <v>3928</v>
      </c>
      <c r="O93" s="1">
        <v>26867</v>
      </c>
      <c r="P93" s="16">
        <f t="shared" si="6"/>
        <v>957</v>
      </c>
      <c r="Q93" s="16">
        <f t="shared" si="1"/>
        <v>561.14285714285711</v>
      </c>
      <c r="S93" s="1">
        <v>1.57</v>
      </c>
      <c r="T93" s="16">
        <f t="shared" si="0"/>
        <v>1.01</v>
      </c>
    </row>
    <row r="94" spans="1:20" ht="13" x14ac:dyDescent="0.15">
      <c r="A94" s="15">
        <v>44127</v>
      </c>
      <c r="B94" s="1">
        <v>285</v>
      </c>
      <c r="D94" s="1">
        <v>0</v>
      </c>
      <c r="E94" s="16">
        <f t="shared" si="2"/>
        <v>0</v>
      </c>
      <c r="F94" s="16">
        <f t="shared" si="4"/>
        <v>0</v>
      </c>
      <c r="G94" s="16">
        <f t="shared" si="5"/>
        <v>5</v>
      </c>
      <c r="N94" s="1">
        <f t="shared" si="7"/>
        <v>3894</v>
      </c>
      <c r="O94" s="1">
        <v>27104</v>
      </c>
      <c r="P94" s="16">
        <f t="shared" si="6"/>
        <v>237</v>
      </c>
      <c r="Q94" s="16">
        <f t="shared" si="1"/>
        <v>556.28571428571433</v>
      </c>
      <c r="S94" s="1">
        <v>2.36</v>
      </c>
      <c r="T94" s="16">
        <f t="shared" si="0"/>
        <v>1.3471428571428572</v>
      </c>
    </row>
    <row r="95" spans="1:20" ht="13" x14ac:dyDescent="0.15">
      <c r="A95" s="15">
        <v>44128</v>
      </c>
      <c r="B95" s="1">
        <v>286</v>
      </c>
      <c r="D95" s="1">
        <v>0</v>
      </c>
      <c r="E95" s="16">
        <f t="shared" si="2"/>
        <v>0</v>
      </c>
      <c r="F95" s="16">
        <f t="shared" si="4"/>
        <v>0</v>
      </c>
      <c r="G95" s="16">
        <f t="shared" si="5"/>
        <v>5</v>
      </c>
      <c r="N95" s="1">
        <f t="shared" si="7"/>
        <v>3866</v>
      </c>
      <c r="O95" s="1">
        <v>27975</v>
      </c>
      <c r="P95" s="16">
        <f t="shared" si="6"/>
        <v>871</v>
      </c>
      <c r="Q95" s="16">
        <f t="shared" si="1"/>
        <v>552.28571428571433</v>
      </c>
      <c r="S95" s="1">
        <v>3.14</v>
      </c>
      <c r="T95" s="16">
        <f t="shared" si="0"/>
        <v>1.6828571428571431</v>
      </c>
    </row>
    <row r="96" spans="1:20" ht="13" x14ac:dyDescent="0.15">
      <c r="A96" s="15">
        <v>44129</v>
      </c>
      <c r="B96" s="1">
        <v>287</v>
      </c>
      <c r="D96" s="1">
        <v>0</v>
      </c>
      <c r="E96" s="16">
        <f t="shared" si="2"/>
        <v>0</v>
      </c>
      <c r="F96" s="16">
        <f t="shared" ref="F96:F159" si="8">E96*100000/2025</f>
        <v>0</v>
      </c>
      <c r="G96" s="16">
        <f t="shared" si="5"/>
        <v>5</v>
      </c>
      <c r="N96" s="1">
        <f t="shared" si="7"/>
        <v>3891</v>
      </c>
      <c r="O96" s="1">
        <v>28821</v>
      </c>
      <c r="P96" s="16">
        <f t="shared" si="6"/>
        <v>846</v>
      </c>
      <c r="Q96" s="16">
        <f t="shared" si="1"/>
        <v>555.85714285714289</v>
      </c>
      <c r="S96" s="1">
        <v>7.85</v>
      </c>
      <c r="T96" s="16">
        <f t="shared" si="0"/>
        <v>2.8042857142857147</v>
      </c>
    </row>
    <row r="97" spans="1:20" ht="13" x14ac:dyDescent="0.15">
      <c r="A97" s="15">
        <v>44130</v>
      </c>
      <c r="B97" s="1">
        <v>288</v>
      </c>
      <c r="D97" s="1">
        <v>0</v>
      </c>
      <c r="E97" s="16">
        <f t="shared" si="2"/>
        <v>0</v>
      </c>
      <c r="F97" s="16">
        <f t="shared" si="8"/>
        <v>0</v>
      </c>
      <c r="G97" s="16">
        <f t="shared" si="5"/>
        <v>5</v>
      </c>
      <c r="N97" s="1">
        <f t="shared" si="7"/>
        <v>3892</v>
      </c>
      <c r="O97" s="1">
        <v>28829</v>
      </c>
      <c r="P97" s="16">
        <f t="shared" si="6"/>
        <v>8</v>
      </c>
      <c r="Q97" s="16">
        <f t="shared" si="1"/>
        <v>556</v>
      </c>
      <c r="S97" s="1">
        <v>3.14</v>
      </c>
      <c r="T97" s="16">
        <f t="shared" si="0"/>
        <v>2.8042857142857147</v>
      </c>
    </row>
    <row r="98" spans="1:20" ht="13" x14ac:dyDescent="0.15">
      <c r="A98" s="15">
        <v>44131</v>
      </c>
      <c r="B98" s="1">
        <v>289</v>
      </c>
      <c r="D98" s="1">
        <v>0</v>
      </c>
      <c r="E98" s="16">
        <f t="shared" si="2"/>
        <v>0</v>
      </c>
      <c r="F98" s="16">
        <f t="shared" si="8"/>
        <v>0</v>
      </c>
      <c r="G98" s="16">
        <f t="shared" si="5"/>
        <v>5</v>
      </c>
      <c r="N98" s="1">
        <f t="shared" si="7"/>
        <v>3892</v>
      </c>
      <c r="O98" s="1">
        <v>28829</v>
      </c>
      <c r="P98" s="16">
        <f t="shared" si="6"/>
        <v>0</v>
      </c>
      <c r="Q98" s="16">
        <f t="shared" si="1"/>
        <v>556</v>
      </c>
      <c r="S98" s="1">
        <v>7.07</v>
      </c>
      <c r="T98" s="16">
        <f t="shared" si="0"/>
        <v>3.59</v>
      </c>
    </row>
    <row r="99" spans="1:20" ht="13" x14ac:dyDescent="0.15">
      <c r="A99" s="15">
        <v>44132</v>
      </c>
      <c r="B99" s="1">
        <v>290</v>
      </c>
      <c r="D99" s="1">
        <v>2</v>
      </c>
      <c r="E99" s="16">
        <f t="shared" si="2"/>
        <v>0.2857142857142857</v>
      </c>
      <c r="F99" s="16">
        <f t="shared" si="8"/>
        <v>14.109347442680775</v>
      </c>
      <c r="G99" s="16">
        <f t="shared" si="5"/>
        <v>7</v>
      </c>
      <c r="N99" s="1">
        <f t="shared" si="7"/>
        <v>3918</v>
      </c>
      <c r="O99" s="1">
        <v>29828</v>
      </c>
      <c r="P99" s="16">
        <f t="shared" si="6"/>
        <v>999</v>
      </c>
      <c r="Q99" s="16">
        <f t="shared" si="1"/>
        <v>559.71428571428567</v>
      </c>
      <c r="S99" s="1">
        <v>4.71</v>
      </c>
      <c r="T99" s="16">
        <f t="shared" si="0"/>
        <v>4.2628571428571425</v>
      </c>
    </row>
    <row r="100" spans="1:20" ht="13" x14ac:dyDescent="0.15">
      <c r="A100" s="15">
        <v>44133</v>
      </c>
      <c r="B100" s="1">
        <v>291</v>
      </c>
      <c r="D100" s="1">
        <v>0</v>
      </c>
      <c r="E100" s="16">
        <f t="shared" si="2"/>
        <v>0.2857142857142857</v>
      </c>
      <c r="F100" s="16">
        <f t="shared" si="8"/>
        <v>14.109347442680775</v>
      </c>
      <c r="G100" s="16">
        <f t="shared" si="5"/>
        <v>7</v>
      </c>
      <c r="N100" s="1">
        <f t="shared" si="7"/>
        <v>3869</v>
      </c>
      <c r="O100" s="1">
        <v>30736</v>
      </c>
      <c r="P100" s="16">
        <f t="shared" si="6"/>
        <v>908</v>
      </c>
      <c r="Q100" s="16">
        <f t="shared" si="1"/>
        <v>552.71428571428567</v>
      </c>
      <c r="S100" s="1">
        <v>0.79</v>
      </c>
      <c r="T100" s="16">
        <f t="shared" si="0"/>
        <v>4.1514285714285712</v>
      </c>
    </row>
    <row r="101" spans="1:20" ht="13" x14ac:dyDescent="0.15">
      <c r="A101" s="15">
        <v>44134</v>
      </c>
      <c r="B101" s="1">
        <v>292</v>
      </c>
      <c r="D101" s="1">
        <v>0</v>
      </c>
      <c r="E101" s="16">
        <f t="shared" si="2"/>
        <v>0.2857142857142857</v>
      </c>
      <c r="F101" s="16">
        <f t="shared" si="8"/>
        <v>14.109347442680775</v>
      </c>
      <c r="G101" s="16">
        <f t="shared" si="5"/>
        <v>7</v>
      </c>
      <c r="N101" s="1">
        <f t="shared" si="7"/>
        <v>3870</v>
      </c>
      <c r="O101" s="1">
        <v>30974</v>
      </c>
      <c r="P101" s="16">
        <f t="shared" si="6"/>
        <v>238</v>
      </c>
      <c r="Q101" s="16">
        <f t="shared" si="1"/>
        <v>552.85714285714289</v>
      </c>
      <c r="S101" s="1">
        <v>1.57</v>
      </c>
      <c r="T101" s="16">
        <f t="shared" si="0"/>
        <v>4.0385714285714291</v>
      </c>
    </row>
    <row r="102" spans="1:20" ht="13" x14ac:dyDescent="0.15">
      <c r="A102" s="15">
        <v>44135</v>
      </c>
      <c r="B102" s="1">
        <v>293</v>
      </c>
      <c r="D102" s="1">
        <v>0</v>
      </c>
      <c r="E102" s="16">
        <f t="shared" si="2"/>
        <v>0.2857142857142857</v>
      </c>
      <c r="F102" s="16">
        <f t="shared" si="8"/>
        <v>14.109347442680775</v>
      </c>
      <c r="G102" s="16">
        <f t="shared" si="5"/>
        <v>7</v>
      </c>
      <c r="N102" s="1">
        <f t="shared" si="7"/>
        <v>3888</v>
      </c>
      <c r="O102" s="1">
        <v>31863</v>
      </c>
      <c r="P102" s="16">
        <f t="shared" si="6"/>
        <v>889</v>
      </c>
      <c r="Q102" s="16">
        <f t="shared" si="1"/>
        <v>555.42857142857144</v>
      </c>
      <c r="S102" s="1">
        <v>0.79</v>
      </c>
      <c r="T102" s="16">
        <f t="shared" si="0"/>
        <v>3.7028571428571433</v>
      </c>
    </row>
    <row r="103" spans="1:20" ht="13" x14ac:dyDescent="0.15">
      <c r="A103" s="15">
        <v>44136</v>
      </c>
      <c r="B103" s="1">
        <v>294</v>
      </c>
      <c r="D103" s="1">
        <v>0</v>
      </c>
      <c r="E103" s="16">
        <f t="shared" si="2"/>
        <v>0.2857142857142857</v>
      </c>
      <c r="F103" s="16">
        <f t="shared" si="8"/>
        <v>14.109347442680775</v>
      </c>
      <c r="G103" s="16">
        <f t="shared" si="5"/>
        <v>7</v>
      </c>
      <c r="N103" s="1">
        <f t="shared" si="7"/>
        <v>3891</v>
      </c>
      <c r="O103" s="1">
        <v>32712</v>
      </c>
      <c r="P103" s="16">
        <f t="shared" si="6"/>
        <v>849</v>
      </c>
      <c r="Q103" s="16">
        <f t="shared" si="1"/>
        <v>555.85714285714289</v>
      </c>
      <c r="S103" s="1">
        <v>3.93</v>
      </c>
      <c r="T103" s="16">
        <f t="shared" si="0"/>
        <v>3.1428571428571428</v>
      </c>
    </row>
    <row r="104" spans="1:20" ht="13" x14ac:dyDescent="0.15">
      <c r="A104" s="15">
        <v>44137</v>
      </c>
      <c r="B104" s="1">
        <v>295</v>
      </c>
      <c r="D104" s="1">
        <v>0</v>
      </c>
      <c r="E104" s="16">
        <f t="shared" si="2"/>
        <v>0.2857142857142857</v>
      </c>
      <c r="F104" s="16">
        <f t="shared" si="8"/>
        <v>14.109347442680775</v>
      </c>
      <c r="G104" s="16">
        <f t="shared" si="5"/>
        <v>7</v>
      </c>
      <c r="N104" s="1">
        <f t="shared" si="7"/>
        <v>3883</v>
      </c>
      <c r="O104" s="1">
        <v>32712</v>
      </c>
      <c r="P104" s="16">
        <f t="shared" si="6"/>
        <v>0</v>
      </c>
      <c r="Q104" s="16">
        <f t="shared" si="1"/>
        <v>554.71428571428567</v>
      </c>
      <c r="S104" s="1">
        <v>11</v>
      </c>
      <c r="T104" s="16">
        <f t="shared" si="0"/>
        <v>4.265714285714286</v>
      </c>
    </row>
    <row r="105" spans="1:20" ht="13" x14ac:dyDescent="0.15">
      <c r="A105" s="15">
        <v>44138</v>
      </c>
      <c r="B105" s="1">
        <v>296</v>
      </c>
      <c r="D105" s="1">
        <v>0</v>
      </c>
      <c r="E105" s="16">
        <f t="shared" si="2"/>
        <v>0.2857142857142857</v>
      </c>
      <c r="F105" s="16">
        <f t="shared" si="8"/>
        <v>14.109347442680775</v>
      </c>
      <c r="G105" s="16">
        <f t="shared" si="5"/>
        <v>7</v>
      </c>
      <c r="N105" s="1">
        <f t="shared" si="7"/>
        <v>3883</v>
      </c>
      <c r="O105" s="1">
        <v>32712</v>
      </c>
      <c r="P105" s="16">
        <f t="shared" si="6"/>
        <v>0</v>
      </c>
      <c r="Q105" s="16">
        <f t="shared" si="1"/>
        <v>554.71428571428567</v>
      </c>
      <c r="S105" s="1">
        <v>3.93</v>
      </c>
      <c r="T105" s="16">
        <f t="shared" si="0"/>
        <v>3.8171428571428572</v>
      </c>
    </row>
    <row r="106" spans="1:20" ht="13" x14ac:dyDescent="0.15">
      <c r="A106" s="15">
        <v>44139</v>
      </c>
      <c r="B106" s="1">
        <v>297</v>
      </c>
      <c r="D106" s="1">
        <v>0</v>
      </c>
      <c r="E106" s="16">
        <f t="shared" si="2"/>
        <v>0</v>
      </c>
      <c r="F106" s="16">
        <f t="shared" si="8"/>
        <v>0</v>
      </c>
      <c r="G106" s="16">
        <f t="shared" si="5"/>
        <v>7</v>
      </c>
      <c r="N106" s="1">
        <f t="shared" si="7"/>
        <v>3893</v>
      </c>
      <c r="O106" s="1">
        <v>33721</v>
      </c>
      <c r="P106" s="16">
        <f t="shared" si="6"/>
        <v>1009</v>
      </c>
      <c r="Q106" s="16">
        <f t="shared" si="1"/>
        <v>556.14285714285711</v>
      </c>
      <c r="S106" s="1">
        <v>4.71</v>
      </c>
      <c r="T106" s="16">
        <f t="shared" si="0"/>
        <v>3.8171428571428572</v>
      </c>
    </row>
    <row r="107" spans="1:20" ht="13" x14ac:dyDescent="0.15">
      <c r="A107" s="15">
        <v>44140</v>
      </c>
      <c r="B107" s="1">
        <v>298</v>
      </c>
      <c r="D107" s="1">
        <v>0</v>
      </c>
      <c r="E107" s="16">
        <f t="shared" si="2"/>
        <v>0</v>
      </c>
      <c r="F107" s="16">
        <f t="shared" si="8"/>
        <v>0</v>
      </c>
      <c r="G107" s="16">
        <f t="shared" si="5"/>
        <v>7</v>
      </c>
      <c r="N107" s="1">
        <f t="shared" si="7"/>
        <v>3843</v>
      </c>
      <c r="O107" s="1">
        <v>34579</v>
      </c>
      <c r="P107" s="16">
        <f t="shared" si="6"/>
        <v>858</v>
      </c>
      <c r="Q107" s="16">
        <f t="shared" si="1"/>
        <v>549</v>
      </c>
      <c r="S107" s="1">
        <v>3.14</v>
      </c>
      <c r="T107" s="16">
        <f t="shared" si="0"/>
        <v>4.152857142857143</v>
      </c>
    </row>
    <row r="108" spans="1:20" ht="13" x14ac:dyDescent="0.15">
      <c r="A108" s="15">
        <v>44141</v>
      </c>
      <c r="B108" s="1">
        <v>299</v>
      </c>
      <c r="D108" s="1">
        <v>0</v>
      </c>
      <c r="E108" s="16">
        <f t="shared" si="2"/>
        <v>0</v>
      </c>
      <c r="F108" s="16">
        <f t="shared" si="8"/>
        <v>0</v>
      </c>
      <c r="G108" s="16">
        <f t="shared" si="5"/>
        <v>7</v>
      </c>
      <c r="N108" s="1">
        <f t="shared" si="7"/>
        <v>3840</v>
      </c>
      <c r="O108" s="1">
        <v>34814</v>
      </c>
      <c r="P108" s="16">
        <f t="shared" si="6"/>
        <v>235</v>
      </c>
      <c r="Q108" s="16">
        <f t="shared" si="1"/>
        <v>548.57142857142856</v>
      </c>
      <c r="S108" s="1">
        <v>8.64</v>
      </c>
      <c r="T108" s="16">
        <f t="shared" si="0"/>
        <v>5.1628571428571428</v>
      </c>
    </row>
    <row r="109" spans="1:20" ht="13" x14ac:dyDescent="0.15">
      <c r="A109" s="15">
        <v>44142</v>
      </c>
      <c r="B109" s="1">
        <v>300</v>
      </c>
      <c r="D109" s="1">
        <v>0</v>
      </c>
      <c r="E109" s="16">
        <f t="shared" si="2"/>
        <v>0</v>
      </c>
      <c r="F109" s="16">
        <f t="shared" si="8"/>
        <v>0</v>
      </c>
      <c r="G109" s="16">
        <f t="shared" si="5"/>
        <v>7</v>
      </c>
      <c r="N109" s="1">
        <f t="shared" si="7"/>
        <v>3818</v>
      </c>
      <c r="O109" s="1">
        <v>35681</v>
      </c>
      <c r="P109" s="16">
        <f t="shared" si="6"/>
        <v>867</v>
      </c>
      <c r="Q109" s="16">
        <f t="shared" si="1"/>
        <v>545.42857142857144</v>
      </c>
      <c r="S109" s="1">
        <v>7.07</v>
      </c>
      <c r="T109" s="16">
        <f t="shared" si="0"/>
        <v>6.0600000000000005</v>
      </c>
    </row>
    <row r="110" spans="1:20" ht="13" x14ac:dyDescent="0.15">
      <c r="A110" s="15">
        <v>44143</v>
      </c>
      <c r="B110" s="1">
        <v>301</v>
      </c>
      <c r="D110" s="1">
        <v>0</v>
      </c>
      <c r="E110" s="16">
        <f t="shared" si="2"/>
        <v>0</v>
      </c>
      <c r="F110" s="16">
        <f t="shared" si="8"/>
        <v>0</v>
      </c>
      <c r="G110" s="16">
        <f t="shared" si="5"/>
        <v>7</v>
      </c>
      <c r="N110" s="1">
        <f t="shared" si="7"/>
        <v>3844</v>
      </c>
      <c r="O110" s="1">
        <v>36556</v>
      </c>
      <c r="P110" s="16">
        <f t="shared" si="6"/>
        <v>875</v>
      </c>
      <c r="Q110" s="16">
        <f t="shared" si="1"/>
        <v>549.14285714285711</v>
      </c>
      <c r="S110" s="1">
        <v>5.5</v>
      </c>
      <c r="T110" s="16">
        <f t="shared" si="0"/>
        <v>6.2842857142857147</v>
      </c>
    </row>
    <row r="111" spans="1:20" ht="13" x14ac:dyDescent="0.15">
      <c r="A111" s="15">
        <v>44144</v>
      </c>
      <c r="B111" s="1">
        <v>302</v>
      </c>
      <c r="D111" s="1">
        <v>0</v>
      </c>
      <c r="E111" s="16">
        <f t="shared" si="2"/>
        <v>0</v>
      </c>
      <c r="F111" s="16">
        <f t="shared" si="8"/>
        <v>0</v>
      </c>
      <c r="G111" s="16">
        <f t="shared" si="5"/>
        <v>7</v>
      </c>
      <c r="N111" s="1">
        <f t="shared" si="7"/>
        <v>3846</v>
      </c>
      <c r="O111" s="1">
        <v>36558</v>
      </c>
      <c r="P111" s="16">
        <f t="shared" si="6"/>
        <v>2</v>
      </c>
      <c r="Q111" s="16">
        <f t="shared" si="1"/>
        <v>549.42857142857144</v>
      </c>
      <c r="S111" s="1">
        <v>12.57</v>
      </c>
      <c r="T111" s="16">
        <f t="shared" si="0"/>
        <v>6.5085714285714289</v>
      </c>
    </row>
    <row r="112" spans="1:20" ht="13" x14ac:dyDescent="0.15">
      <c r="A112" s="15">
        <v>44145</v>
      </c>
      <c r="B112" s="1">
        <v>303</v>
      </c>
      <c r="D112" s="1">
        <v>0</v>
      </c>
      <c r="E112" s="16">
        <f t="shared" si="2"/>
        <v>0</v>
      </c>
      <c r="F112" s="16">
        <f t="shared" si="8"/>
        <v>0</v>
      </c>
      <c r="G112" s="16">
        <f t="shared" si="5"/>
        <v>7</v>
      </c>
      <c r="N112" s="1">
        <f t="shared" si="7"/>
        <v>3846</v>
      </c>
      <c r="O112" s="1">
        <v>36558</v>
      </c>
      <c r="P112" s="16">
        <f t="shared" si="6"/>
        <v>0</v>
      </c>
      <c r="Q112" s="16">
        <f t="shared" si="1"/>
        <v>549.42857142857144</v>
      </c>
      <c r="S112" s="1">
        <v>32.99</v>
      </c>
      <c r="T112" s="16">
        <f t="shared" si="0"/>
        <v>10.66</v>
      </c>
    </row>
    <row r="113" spans="1:20" ht="13" x14ac:dyDescent="0.15">
      <c r="A113" s="15">
        <v>44146</v>
      </c>
      <c r="B113" s="1">
        <v>304</v>
      </c>
      <c r="D113" s="1">
        <v>0</v>
      </c>
      <c r="E113" s="16">
        <f t="shared" si="2"/>
        <v>0</v>
      </c>
      <c r="F113" s="16">
        <f t="shared" si="8"/>
        <v>0</v>
      </c>
      <c r="G113" s="16">
        <f t="shared" si="5"/>
        <v>7</v>
      </c>
      <c r="N113" s="1">
        <f t="shared" si="7"/>
        <v>3753</v>
      </c>
      <c r="O113" s="1">
        <v>37474</v>
      </c>
      <c r="P113" s="16">
        <f t="shared" si="6"/>
        <v>916</v>
      </c>
      <c r="Q113" s="16">
        <f t="shared" si="1"/>
        <v>536.14285714285711</v>
      </c>
      <c r="S113" s="1">
        <v>39.270000000000003</v>
      </c>
      <c r="T113" s="16">
        <f t="shared" si="0"/>
        <v>15.597142857142858</v>
      </c>
    </row>
    <row r="114" spans="1:20" ht="13" x14ac:dyDescent="0.15">
      <c r="A114" s="15">
        <v>44147</v>
      </c>
      <c r="B114" s="1">
        <v>305</v>
      </c>
      <c r="D114" s="1">
        <v>0</v>
      </c>
      <c r="E114" s="16">
        <f t="shared" si="2"/>
        <v>0</v>
      </c>
      <c r="F114" s="16">
        <f t="shared" si="8"/>
        <v>0</v>
      </c>
      <c r="G114" s="16">
        <f t="shared" si="5"/>
        <v>7</v>
      </c>
      <c r="N114" s="1">
        <f t="shared" si="7"/>
        <v>3878</v>
      </c>
      <c r="O114" s="1">
        <v>38457</v>
      </c>
      <c r="P114" s="16">
        <f t="shared" si="6"/>
        <v>983</v>
      </c>
      <c r="Q114" s="16">
        <f t="shared" si="1"/>
        <v>554</v>
      </c>
      <c r="S114" s="1">
        <v>22.78</v>
      </c>
      <c r="T114" s="16">
        <f t="shared" si="0"/>
        <v>18.402857142857147</v>
      </c>
    </row>
    <row r="115" spans="1:20" ht="13" x14ac:dyDescent="0.15">
      <c r="A115" s="15">
        <v>44148</v>
      </c>
      <c r="B115" s="1">
        <v>306</v>
      </c>
      <c r="D115" s="1">
        <v>0</v>
      </c>
      <c r="E115" s="16">
        <f t="shared" si="2"/>
        <v>0</v>
      </c>
      <c r="F115" s="16">
        <f t="shared" si="8"/>
        <v>0</v>
      </c>
      <c r="G115" s="16">
        <f t="shared" si="5"/>
        <v>7</v>
      </c>
      <c r="N115" s="1">
        <f t="shared" si="7"/>
        <v>3871</v>
      </c>
      <c r="O115" s="1">
        <v>38685</v>
      </c>
      <c r="P115" s="16">
        <f t="shared" si="6"/>
        <v>228</v>
      </c>
      <c r="Q115" s="16">
        <f t="shared" si="1"/>
        <v>553</v>
      </c>
      <c r="S115" s="1">
        <v>14.92</v>
      </c>
      <c r="T115" s="16">
        <f t="shared" si="0"/>
        <v>19.3</v>
      </c>
    </row>
    <row r="116" spans="1:20" ht="13" x14ac:dyDescent="0.15">
      <c r="A116" s="15">
        <v>44149</v>
      </c>
      <c r="B116" s="1">
        <v>307</v>
      </c>
      <c r="D116" s="1">
        <v>0</v>
      </c>
      <c r="E116" s="16">
        <f t="shared" si="2"/>
        <v>0</v>
      </c>
      <c r="F116" s="16">
        <f t="shared" si="8"/>
        <v>0</v>
      </c>
      <c r="G116" s="16">
        <f t="shared" si="5"/>
        <v>7</v>
      </c>
      <c r="N116" s="1">
        <f t="shared" si="7"/>
        <v>3851</v>
      </c>
      <c r="O116" s="1">
        <v>39532</v>
      </c>
      <c r="P116" s="16">
        <f t="shared" si="6"/>
        <v>847</v>
      </c>
      <c r="Q116" s="16">
        <f t="shared" si="1"/>
        <v>550.14285714285711</v>
      </c>
      <c r="S116" s="1">
        <v>15.71</v>
      </c>
      <c r="T116" s="16">
        <f t="shared" si="0"/>
        <v>20.534285714285716</v>
      </c>
    </row>
    <row r="117" spans="1:20" ht="13" x14ac:dyDescent="0.15">
      <c r="A117" s="15">
        <v>44150</v>
      </c>
      <c r="B117" s="1">
        <v>308</v>
      </c>
      <c r="D117" s="1">
        <v>0</v>
      </c>
      <c r="E117" s="16">
        <f t="shared" si="2"/>
        <v>0</v>
      </c>
      <c r="F117" s="16">
        <f t="shared" si="8"/>
        <v>0</v>
      </c>
      <c r="G117" s="16">
        <f t="shared" si="5"/>
        <v>7</v>
      </c>
      <c r="N117" s="1">
        <f t="shared" si="7"/>
        <v>3853</v>
      </c>
      <c r="O117" s="1">
        <v>40409</v>
      </c>
      <c r="P117" s="16">
        <f t="shared" si="6"/>
        <v>877</v>
      </c>
      <c r="Q117" s="16">
        <f t="shared" si="1"/>
        <v>550.42857142857144</v>
      </c>
      <c r="S117" s="1">
        <v>4.71</v>
      </c>
      <c r="T117" s="16">
        <f t="shared" si="0"/>
        <v>20.421428571428574</v>
      </c>
    </row>
    <row r="118" spans="1:20" ht="13" x14ac:dyDescent="0.15">
      <c r="A118" s="15">
        <v>44151</v>
      </c>
      <c r="B118" s="1">
        <v>309</v>
      </c>
      <c r="D118" s="1">
        <v>0</v>
      </c>
      <c r="E118" s="16">
        <f t="shared" si="2"/>
        <v>0</v>
      </c>
      <c r="F118" s="16">
        <f t="shared" si="8"/>
        <v>0</v>
      </c>
      <c r="G118" s="16">
        <f t="shared" si="5"/>
        <v>7</v>
      </c>
      <c r="N118" s="1">
        <f t="shared" si="7"/>
        <v>3851</v>
      </c>
      <c r="O118" s="1">
        <v>40409</v>
      </c>
      <c r="P118" s="16">
        <f t="shared" si="6"/>
        <v>0</v>
      </c>
      <c r="Q118" s="16">
        <f t="shared" si="1"/>
        <v>550.14285714285711</v>
      </c>
      <c r="S118" s="1">
        <v>35.340000000000003</v>
      </c>
      <c r="T118" s="16">
        <f t="shared" si="0"/>
        <v>23.67428571428572</v>
      </c>
    </row>
    <row r="119" spans="1:20" ht="13" x14ac:dyDescent="0.15">
      <c r="A119" s="15">
        <v>44152</v>
      </c>
      <c r="B119" s="1">
        <v>310</v>
      </c>
      <c r="D119" s="1">
        <v>0</v>
      </c>
      <c r="E119" s="16">
        <f t="shared" si="2"/>
        <v>0</v>
      </c>
      <c r="F119" s="16">
        <f t="shared" si="8"/>
        <v>0</v>
      </c>
      <c r="G119" s="16">
        <f t="shared" si="5"/>
        <v>7</v>
      </c>
      <c r="N119" s="1">
        <f t="shared" si="7"/>
        <v>3851</v>
      </c>
      <c r="O119" s="1">
        <v>40409</v>
      </c>
      <c r="P119" s="16">
        <f t="shared" si="6"/>
        <v>0</v>
      </c>
      <c r="Q119" s="16">
        <f t="shared" si="1"/>
        <v>550.14285714285711</v>
      </c>
      <c r="S119" s="1">
        <v>22.78</v>
      </c>
      <c r="T119" s="16">
        <f t="shared" si="0"/>
        <v>22.215714285714288</v>
      </c>
    </row>
    <row r="120" spans="1:20" ht="13" x14ac:dyDescent="0.15">
      <c r="A120" s="15">
        <v>44153</v>
      </c>
      <c r="B120" s="1">
        <v>311</v>
      </c>
      <c r="D120" s="1">
        <v>3</v>
      </c>
      <c r="E120" s="16">
        <f t="shared" si="2"/>
        <v>0.42857142857142855</v>
      </c>
      <c r="F120" s="16">
        <f t="shared" si="8"/>
        <v>21.164021164021165</v>
      </c>
      <c r="G120" s="16">
        <f t="shared" si="5"/>
        <v>10</v>
      </c>
      <c r="N120" s="1">
        <f t="shared" si="7"/>
        <v>3947</v>
      </c>
      <c r="O120" s="1">
        <v>41421</v>
      </c>
      <c r="P120" s="16">
        <f t="shared" si="6"/>
        <v>1012</v>
      </c>
      <c r="Q120" s="16">
        <f t="shared" si="1"/>
        <v>563.85714285714289</v>
      </c>
      <c r="S120" s="1">
        <v>39.270000000000003</v>
      </c>
      <c r="T120" s="16">
        <f t="shared" si="0"/>
        <v>22.215714285714288</v>
      </c>
    </row>
    <row r="121" spans="1:20" ht="13" x14ac:dyDescent="0.15">
      <c r="A121" s="15">
        <v>44154</v>
      </c>
      <c r="B121" s="1">
        <v>312</v>
      </c>
      <c r="D121" s="1">
        <v>0</v>
      </c>
      <c r="E121" s="16">
        <f t="shared" si="2"/>
        <v>0.42857142857142855</v>
      </c>
      <c r="F121" s="16">
        <f t="shared" si="8"/>
        <v>21.164021164021165</v>
      </c>
      <c r="G121" s="16">
        <f t="shared" si="5"/>
        <v>10</v>
      </c>
      <c r="N121" s="1">
        <f t="shared" si="7"/>
        <v>3822</v>
      </c>
      <c r="O121" s="1">
        <v>42279</v>
      </c>
      <c r="P121" s="16">
        <f t="shared" si="6"/>
        <v>858</v>
      </c>
      <c r="Q121" s="16">
        <f t="shared" si="1"/>
        <v>546</v>
      </c>
      <c r="S121" s="1">
        <v>24.35</v>
      </c>
      <c r="T121" s="16">
        <f t="shared" si="0"/>
        <v>22.44</v>
      </c>
    </row>
    <row r="122" spans="1:20" ht="13" x14ac:dyDescent="0.15">
      <c r="A122" s="15">
        <v>44155</v>
      </c>
      <c r="B122" s="1">
        <v>313</v>
      </c>
      <c r="D122" s="1">
        <v>0</v>
      </c>
      <c r="E122" s="16">
        <f t="shared" si="2"/>
        <v>0.42857142857142855</v>
      </c>
      <c r="F122" s="16">
        <f t="shared" si="8"/>
        <v>21.164021164021165</v>
      </c>
      <c r="G122" s="16">
        <f t="shared" si="5"/>
        <v>10</v>
      </c>
      <c r="N122" s="1">
        <f t="shared" si="7"/>
        <v>3598</v>
      </c>
      <c r="O122" s="1">
        <v>42283</v>
      </c>
      <c r="P122" s="16">
        <f t="shared" si="6"/>
        <v>4</v>
      </c>
      <c r="Q122" s="16">
        <f t="shared" si="1"/>
        <v>514</v>
      </c>
      <c r="S122" s="1">
        <v>14.92</v>
      </c>
      <c r="T122" s="16">
        <f t="shared" si="0"/>
        <v>22.439999999999998</v>
      </c>
    </row>
    <row r="123" spans="1:20" ht="13" x14ac:dyDescent="0.15">
      <c r="A123" s="15">
        <v>44156</v>
      </c>
      <c r="B123" s="1">
        <v>314</v>
      </c>
      <c r="D123" s="1">
        <v>0</v>
      </c>
      <c r="E123" s="16">
        <f t="shared" si="2"/>
        <v>0.42857142857142855</v>
      </c>
      <c r="F123" s="16">
        <f t="shared" si="8"/>
        <v>21.164021164021165</v>
      </c>
      <c r="G123" s="16">
        <f t="shared" si="5"/>
        <v>10</v>
      </c>
      <c r="N123" s="1">
        <f t="shared" si="7"/>
        <v>3007</v>
      </c>
      <c r="O123" s="1">
        <v>42539</v>
      </c>
      <c r="P123" s="16">
        <f t="shared" si="6"/>
        <v>256</v>
      </c>
      <c r="Q123" s="16">
        <f t="shared" si="1"/>
        <v>429.57142857142856</v>
      </c>
      <c r="S123" s="1">
        <v>34.56</v>
      </c>
      <c r="T123" s="16">
        <f t="shared" si="0"/>
        <v>25.132857142857144</v>
      </c>
    </row>
    <row r="124" spans="1:20" ht="13" x14ac:dyDescent="0.15">
      <c r="A124" s="15">
        <v>44157</v>
      </c>
      <c r="B124" s="1">
        <v>315</v>
      </c>
      <c r="C124" s="1" t="s">
        <v>103</v>
      </c>
      <c r="D124" s="1">
        <v>0</v>
      </c>
      <c r="E124" s="16">
        <f t="shared" si="2"/>
        <v>0.42857142857142855</v>
      </c>
      <c r="F124" s="16">
        <f t="shared" si="8"/>
        <v>21.164021164021165</v>
      </c>
      <c r="G124" s="16">
        <f t="shared" si="5"/>
        <v>10</v>
      </c>
      <c r="N124" s="1">
        <f t="shared" si="7"/>
        <v>2901</v>
      </c>
      <c r="O124" s="1">
        <v>43310</v>
      </c>
      <c r="P124" s="16">
        <f t="shared" si="6"/>
        <v>771</v>
      </c>
      <c r="Q124" s="16">
        <f t="shared" si="1"/>
        <v>414.42857142857144</v>
      </c>
      <c r="S124" s="1">
        <v>11.78</v>
      </c>
      <c r="T124" s="16">
        <f t="shared" si="0"/>
        <v>26.142857142857142</v>
      </c>
    </row>
    <row r="125" spans="1:20" ht="13" x14ac:dyDescent="0.15">
      <c r="A125" s="15">
        <v>44158</v>
      </c>
      <c r="B125" s="1">
        <v>316</v>
      </c>
      <c r="D125" s="1">
        <v>0</v>
      </c>
      <c r="E125" s="16">
        <f t="shared" si="2"/>
        <v>0.42857142857142855</v>
      </c>
      <c r="F125" s="16">
        <f t="shared" si="8"/>
        <v>21.164021164021165</v>
      </c>
      <c r="G125" s="16">
        <f t="shared" si="5"/>
        <v>10</v>
      </c>
      <c r="N125" s="1">
        <f t="shared" si="7"/>
        <v>3730</v>
      </c>
      <c r="O125" s="1">
        <v>44139</v>
      </c>
      <c r="P125" s="16">
        <f t="shared" si="6"/>
        <v>829</v>
      </c>
      <c r="Q125" s="16">
        <f t="shared" si="1"/>
        <v>532.85714285714289</v>
      </c>
      <c r="S125" s="1">
        <v>13.35</v>
      </c>
      <c r="T125" s="16">
        <f t="shared" si="0"/>
        <v>23.001428571428569</v>
      </c>
    </row>
    <row r="126" spans="1:20" ht="13" x14ac:dyDescent="0.15">
      <c r="A126" s="15">
        <v>44159</v>
      </c>
      <c r="B126" s="1">
        <v>317</v>
      </c>
      <c r="D126" s="1">
        <v>0</v>
      </c>
      <c r="E126" s="16">
        <f t="shared" si="2"/>
        <v>0.42857142857142855</v>
      </c>
      <c r="F126" s="16">
        <f t="shared" si="8"/>
        <v>21.164021164021165</v>
      </c>
      <c r="G126" s="16">
        <f t="shared" si="5"/>
        <v>10</v>
      </c>
      <c r="N126" s="1">
        <f t="shared" si="7"/>
        <v>3730</v>
      </c>
      <c r="O126" s="1">
        <v>44139</v>
      </c>
      <c r="P126" s="16">
        <f t="shared" si="6"/>
        <v>0</v>
      </c>
      <c r="Q126" s="16">
        <f t="shared" si="1"/>
        <v>532.85714285714289</v>
      </c>
      <c r="S126" s="1">
        <v>64.400000000000006</v>
      </c>
      <c r="T126" s="16">
        <f t="shared" si="0"/>
        <v>28.947142857142861</v>
      </c>
    </row>
    <row r="127" spans="1:20" ht="13" x14ac:dyDescent="0.15">
      <c r="A127" s="15">
        <v>44160</v>
      </c>
      <c r="B127" s="1">
        <v>318</v>
      </c>
      <c r="D127" s="1">
        <v>0</v>
      </c>
      <c r="E127" s="16">
        <f t="shared" si="2"/>
        <v>0</v>
      </c>
      <c r="F127" s="16">
        <f t="shared" si="8"/>
        <v>0</v>
      </c>
      <c r="G127" s="16">
        <f t="shared" si="5"/>
        <v>10</v>
      </c>
      <c r="N127" s="1">
        <f t="shared" si="7"/>
        <v>3725</v>
      </c>
      <c r="O127" s="1">
        <v>45146</v>
      </c>
      <c r="P127" s="16">
        <f t="shared" si="6"/>
        <v>1007</v>
      </c>
      <c r="Q127" s="16">
        <f t="shared" si="1"/>
        <v>532.14285714285711</v>
      </c>
      <c r="S127" s="20">
        <v>50.26</v>
      </c>
      <c r="T127" s="16">
        <f t="shared" si="0"/>
        <v>30.517142857142858</v>
      </c>
    </row>
    <row r="128" spans="1:20" ht="13" x14ac:dyDescent="0.15">
      <c r="A128" s="15">
        <v>44161</v>
      </c>
      <c r="B128" s="1">
        <v>319</v>
      </c>
      <c r="D128" s="1">
        <v>0</v>
      </c>
      <c r="E128" s="16">
        <f t="shared" si="2"/>
        <v>0</v>
      </c>
      <c r="F128" s="16">
        <f t="shared" si="8"/>
        <v>0</v>
      </c>
      <c r="G128" s="16">
        <f t="shared" si="5"/>
        <v>10</v>
      </c>
      <c r="N128" s="1">
        <f t="shared" si="7"/>
        <v>2890</v>
      </c>
      <c r="O128" s="1">
        <v>45169</v>
      </c>
      <c r="P128" s="16">
        <f t="shared" si="6"/>
        <v>23</v>
      </c>
      <c r="Q128" s="16">
        <f t="shared" si="1"/>
        <v>412.85714285714283</v>
      </c>
      <c r="S128" s="20">
        <v>0</v>
      </c>
      <c r="T128" s="16">
        <f t="shared" si="0"/>
        <v>27.038571428571426</v>
      </c>
    </row>
    <row r="129" spans="1:20" ht="13" x14ac:dyDescent="0.15">
      <c r="A129" s="15">
        <v>44162</v>
      </c>
      <c r="B129" s="1">
        <v>320</v>
      </c>
      <c r="D129" s="1">
        <v>0</v>
      </c>
      <c r="E129" s="16">
        <f t="shared" si="2"/>
        <v>0</v>
      </c>
      <c r="F129" s="16">
        <f t="shared" si="8"/>
        <v>0</v>
      </c>
      <c r="G129" s="16">
        <f t="shared" si="5"/>
        <v>10</v>
      </c>
      <c r="N129" s="1">
        <f t="shared" si="7"/>
        <v>2886</v>
      </c>
      <c r="O129" s="1">
        <v>45169</v>
      </c>
      <c r="P129" s="16">
        <f t="shared" si="6"/>
        <v>0</v>
      </c>
      <c r="Q129" s="16">
        <f t="shared" si="1"/>
        <v>412.28571428571428</v>
      </c>
      <c r="S129" s="20">
        <v>33.770000000000003</v>
      </c>
      <c r="T129" s="16">
        <f t="shared" si="0"/>
        <v>29.731428571428573</v>
      </c>
    </row>
    <row r="130" spans="1:20" ht="13" x14ac:dyDescent="0.15">
      <c r="A130" s="15">
        <v>44163</v>
      </c>
      <c r="B130" s="1">
        <v>321</v>
      </c>
      <c r="D130" s="1">
        <v>0</v>
      </c>
      <c r="E130" s="16">
        <f t="shared" si="2"/>
        <v>0</v>
      </c>
      <c r="F130" s="16">
        <f t="shared" si="8"/>
        <v>0</v>
      </c>
      <c r="G130" s="16">
        <f t="shared" si="5"/>
        <v>10</v>
      </c>
      <c r="N130" s="1">
        <f t="shared" si="7"/>
        <v>2630</v>
      </c>
      <c r="O130" s="1">
        <v>45169</v>
      </c>
      <c r="P130" s="16">
        <f t="shared" si="6"/>
        <v>0</v>
      </c>
      <c r="Q130" s="16">
        <f t="shared" si="1"/>
        <v>375.71428571428572</v>
      </c>
      <c r="S130" s="20">
        <v>51.05</v>
      </c>
      <c r="T130" s="16">
        <f t="shared" si="0"/>
        <v>32.087142857142858</v>
      </c>
    </row>
    <row r="131" spans="1:20" ht="13" x14ac:dyDescent="0.15">
      <c r="A131" s="15">
        <v>44164</v>
      </c>
      <c r="B131" s="1">
        <v>322</v>
      </c>
      <c r="D131" s="1">
        <v>0</v>
      </c>
      <c r="E131" s="16">
        <f t="shared" si="2"/>
        <v>0</v>
      </c>
      <c r="F131" s="16">
        <f t="shared" si="8"/>
        <v>0</v>
      </c>
      <c r="G131" s="16">
        <f t="shared" si="5"/>
        <v>10</v>
      </c>
      <c r="N131" s="1">
        <f t="shared" si="7"/>
        <v>1859</v>
      </c>
      <c r="O131" s="1">
        <v>45169</v>
      </c>
      <c r="P131" s="16">
        <f t="shared" si="6"/>
        <v>0</v>
      </c>
      <c r="Q131" s="16">
        <f t="shared" si="1"/>
        <v>265.57142857142856</v>
      </c>
      <c r="S131" s="20">
        <v>54.19</v>
      </c>
      <c r="T131" s="16">
        <f t="shared" si="0"/>
        <v>38.145714285714284</v>
      </c>
    </row>
    <row r="132" spans="1:20" ht="13" x14ac:dyDescent="0.15">
      <c r="A132" s="15">
        <v>44165</v>
      </c>
      <c r="B132" s="1">
        <v>323</v>
      </c>
      <c r="D132" s="1">
        <v>0</v>
      </c>
      <c r="E132" s="16">
        <f t="shared" si="2"/>
        <v>0</v>
      </c>
      <c r="F132" s="16">
        <f t="shared" si="8"/>
        <v>0</v>
      </c>
      <c r="G132" s="16">
        <f t="shared" si="5"/>
        <v>10</v>
      </c>
      <c r="N132" s="1">
        <f t="shared" si="7"/>
        <v>1030</v>
      </c>
      <c r="O132" s="1">
        <v>45169</v>
      </c>
      <c r="P132" s="16">
        <f t="shared" si="6"/>
        <v>0</v>
      </c>
      <c r="Q132" s="16">
        <f t="shared" si="1"/>
        <v>147.14285714285714</v>
      </c>
      <c r="S132" s="20">
        <v>1.57</v>
      </c>
      <c r="T132" s="16">
        <f t="shared" si="0"/>
        <v>36.462857142857146</v>
      </c>
    </row>
    <row r="133" spans="1:20" ht="13" x14ac:dyDescent="0.15">
      <c r="A133" s="15">
        <v>44166</v>
      </c>
      <c r="B133" s="1">
        <v>324</v>
      </c>
      <c r="D133" s="1">
        <v>2</v>
      </c>
      <c r="E133" s="16">
        <f t="shared" si="2"/>
        <v>0.2857142857142857</v>
      </c>
      <c r="F133" s="16">
        <f t="shared" si="8"/>
        <v>14.109347442680775</v>
      </c>
      <c r="G133" s="16">
        <f t="shared" si="5"/>
        <v>12</v>
      </c>
      <c r="N133" s="1">
        <f t="shared" si="7"/>
        <v>2079</v>
      </c>
      <c r="O133" s="1">
        <v>46218</v>
      </c>
      <c r="P133" s="16">
        <f t="shared" si="6"/>
        <v>1049</v>
      </c>
      <c r="Q133" s="16">
        <f t="shared" si="1"/>
        <v>297</v>
      </c>
      <c r="S133" s="20">
        <v>33.770000000000003</v>
      </c>
      <c r="T133" s="16">
        <f t="shared" si="0"/>
        <v>32.087142857142858</v>
      </c>
    </row>
    <row r="134" spans="1:20" ht="13" x14ac:dyDescent="0.15">
      <c r="A134" s="15">
        <v>44167</v>
      </c>
      <c r="B134" s="1">
        <v>325</v>
      </c>
      <c r="D134" s="1">
        <v>0</v>
      </c>
      <c r="E134" s="16">
        <f t="shared" si="2"/>
        <v>0.2857142857142857</v>
      </c>
      <c r="F134" s="16">
        <f t="shared" si="8"/>
        <v>14.109347442680775</v>
      </c>
      <c r="G134" s="16">
        <f t="shared" si="5"/>
        <v>12</v>
      </c>
      <c r="N134" s="1">
        <f t="shared" si="7"/>
        <v>1072</v>
      </c>
      <c r="O134" s="1">
        <v>46218</v>
      </c>
      <c r="P134" s="16">
        <f t="shared" si="6"/>
        <v>0</v>
      </c>
      <c r="Q134" s="16">
        <f t="shared" si="1"/>
        <v>153.14285714285714</v>
      </c>
      <c r="S134" s="20">
        <v>65.19</v>
      </c>
      <c r="T134" s="16">
        <f t="shared" si="0"/>
        <v>34.22</v>
      </c>
    </row>
    <row r="135" spans="1:20" ht="13" x14ac:dyDescent="0.15">
      <c r="A135" s="15">
        <v>44168</v>
      </c>
      <c r="B135" s="1">
        <v>326</v>
      </c>
      <c r="D135" s="1">
        <v>0</v>
      </c>
      <c r="E135" s="16">
        <f t="shared" si="2"/>
        <v>0.2857142857142857</v>
      </c>
      <c r="F135" s="16">
        <f t="shared" si="8"/>
        <v>14.109347442680775</v>
      </c>
      <c r="G135" s="16">
        <f t="shared" si="5"/>
        <v>12</v>
      </c>
      <c r="N135" s="1">
        <f t="shared" si="7"/>
        <v>1049</v>
      </c>
      <c r="O135" s="1">
        <v>46218</v>
      </c>
      <c r="P135" s="16">
        <f t="shared" si="6"/>
        <v>0</v>
      </c>
      <c r="Q135" s="16">
        <f t="shared" si="1"/>
        <v>149.85714285714286</v>
      </c>
      <c r="S135" s="1">
        <v>40.840000000000003</v>
      </c>
      <c r="T135" s="16">
        <f t="shared" si="0"/>
        <v>40.054285714285712</v>
      </c>
    </row>
    <row r="136" spans="1:20" ht="13" x14ac:dyDescent="0.15">
      <c r="A136" s="15">
        <v>44169</v>
      </c>
      <c r="B136" s="1">
        <v>327</v>
      </c>
      <c r="D136" s="1">
        <v>0</v>
      </c>
      <c r="E136" s="16">
        <f t="shared" si="2"/>
        <v>0.2857142857142857</v>
      </c>
      <c r="F136" s="16">
        <f t="shared" si="8"/>
        <v>14.109347442680775</v>
      </c>
      <c r="G136" s="16">
        <f t="shared" si="5"/>
        <v>12</v>
      </c>
      <c r="N136" s="1">
        <f t="shared" si="7"/>
        <v>1070</v>
      </c>
      <c r="O136" s="1">
        <v>46239</v>
      </c>
      <c r="P136" s="16">
        <f t="shared" si="6"/>
        <v>21</v>
      </c>
      <c r="Q136" s="16">
        <f t="shared" si="1"/>
        <v>152.85714285714286</v>
      </c>
      <c r="S136" s="1">
        <v>18.059999999999999</v>
      </c>
      <c r="T136" s="16">
        <f t="shared" si="0"/>
        <v>37.809999999999995</v>
      </c>
    </row>
    <row r="137" spans="1:20" ht="13" x14ac:dyDescent="0.15">
      <c r="A137" s="15">
        <v>44170</v>
      </c>
      <c r="B137" s="1">
        <v>328</v>
      </c>
      <c r="D137" s="1">
        <v>0</v>
      </c>
      <c r="E137" s="16">
        <f t="shared" si="2"/>
        <v>0.2857142857142857</v>
      </c>
      <c r="F137" s="16">
        <f t="shared" si="8"/>
        <v>14.109347442680775</v>
      </c>
      <c r="G137" s="16">
        <f t="shared" si="5"/>
        <v>12</v>
      </c>
      <c r="N137" s="1">
        <f t="shared" si="7"/>
        <v>1070</v>
      </c>
      <c r="O137" s="1">
        <v>46239</v>
      </c>
      <c r="P137" s="16">
        <f t="shared" si="6"/>
        <v>0</v>
      </c>
      <c r="Q137" s="16">
        <f t="shared" si="1"/>
        <v>152.85714285714286</v>
      </c>
      <c r="S137" s="20">
        <v>78.540000000000006</v>
      </c>
      <c r="T137" s="16">
        <f t="shared" si="0"/>
        <v>41.737142857142864</v>
      </c>
    </row>
    <row r="138" spans="1:20" ht="13" x14ac:dyDescent="0.15">
      <c r="A138" s="15">
        <v>44171</v>
      </c>
      <c r="B138" s="1">
        <v>329</v>
      </c>
      <c r="D138" s="1">
        <v>0</v>
      </c>
      <c r="E138" s="16">
        <f t="shared" si="2"/>
        <v>0.2857142857142857</v>
      </c>
      <c r="F138" s="16">
        <f t="shared" si="8"/>
        <v>14.109347442680775</v>
      </c>
      <c r="G138" s="16">
        <f t="shared" si="5"/>
        <v>12</v>
      </c>
      <c r="N138" s="1">
        <f t="shared" si="7"/>
        <v>1070</v>
      </c>
      <c r="O138" s="1">
        <v>46239</v>
      </c>
      <c r="P138" s="16">
        <f t="shared" si="6"/>
        <v>0</v>
      </c>
      <c r="Q138" s="16">
        <f t="shared" si="1"/>
        <v>152.85714285714286</v>
      </c>
      <c r="S138" s="20">
        <v>40.049999999999997</v>
      </c>
      <c r="T138" s="16">
        <f t="shared" si="0"/>
        <v>39.717142857142861</v>
      </c>
    </row>
    <row r="139" spans="1:20" ht="13" x14ac:dyDescent="0.15">
      <c r="A139" s="15">
        <v>44172</v>
      </c>
      <c r="B139" s="1">
        <v>330</v>
      </c>
      <c r="D139" s="1">
        <v>0</v>
      </c>
      <c r="E139" s="16">
        <f t="shared" si="2"/>
        <v>0.2857142857142857</v>
      </c>
      <c r="F139" s="16">
        <f t="shared" si="8"/>
        <v>14.109347442680775</v>
      </c>
      <c r="G139" s="16">
        <f t="shared" si="5"/>
        <v>12</v>
      </c>
      <c r="N139" s="1">
        <f t="shared" si="7"/>
        <v>1070</v>
      </c>
      <c r="O139" s="1">
        <v>46239</v>
      </c>
      <c r="P139" s="16">
        <f t="shared" si="6"/>
        <v>0</v>
      </c>
      <c r="Q139" s="16">
        <f t="shared" si="1"/>
        <v>152.85714285714286</v>
      </c>
      <c r="S139" s="20">
        <v>11.78</v>
      </c>
      <c r="T139" s="16">
        <f t="shared" si="0"/>
        <v>41.175714285714285</v>
      </c>
    </row>
    <row r="140" spans="1:20" ht="13" x14ac:dyDescent="0.15">
      <c r="A140" s="15">
        <v>44173</v>
      </c>
      <c r="B140" s="1">
        <v>331</v>
      </c>
      <c r="D140" s="1">
        <v>0</v>
      </c>
      <c r="E140" s="16">
        <f t="shared" si="2"/>
        <v>0</v>
      </c>
      <c r="F140" s="16">
        <f t="shared" si="8"/>
        <v>0</v>
      </c>
      <c r="G140" s="16">
        <f t="shared" si="5"/>
        <v>12</v>
      </c>
      <c r="N140" s="1">
        <f t="shared" si="7"/>
        <v>1095</v>
      </c>
      <c r="O140" s="1">
        <v>47313</v>
      </c>
      <c r="P140" s="16">
        <f t="shared" si="6"/>
        <v>1074</v>
      </c>
      <c r="Q140" s="16">
        <f t="shared" si="1"/>
        <v>156.42857142857142</v>
      </c>
      <c r="S140" s="20">
        <v>43.98</v>
      </c>
      <c r="T140" s="16">
        <f t="shared" si="0"/>
        <v>42.634285714285717</v>
      </c>
    </row>
    <row r="141" spans="1:20" ht="13" x14ac:dyDescent="0.15">
      <c r="A141" s="15">
        <v>44174</v>
      </c>
      <c r="B141" s="1">
        <v>332</v>
      </c>
      <c r="D141" s="1">
        <v>0</v>
      </c>
      <c r="E141" s="16">
        <f t="shared" si="2"/>
        <v>0</v>
      </c>
      <c r="F141" s="16">
        <f t="shared" si="8"/>
        <v>0</v>
      </c>
      <c r="G141" s="16">
        <f t="shared" si="5"/>
        <v>12</v>
      </c>
      <c r="N141" s="1">
        <f t="shared" si="7"/>
        <v>1095</v>
      </c>
      <c r="O141" s="1">
        <v>47313</v>
      </c>
      <c r="P141" s="16">
        <f t="shared" si="6"/>
        <v>0</v>
      </c>
      <c r="Q141" s="16">
        <f t="shared" si="1"/>
        <v>156.42857142857142</v>
      </c>
      <c r="S141" s="20">
        <v>40.049999999999997</v>
      </c>
      <c r="T141" s="16">
        <f t="shared" si="0"/>
        <v>39.042857142857144</v>
      </c>
    </row>
    <row r="142" spans="1:20" ht="13" x14ac:dyDescent="0.15">
      <c r="A142" s="15">
        <v>44175</v>
      </c>
      <c r="B142" s="1">
        <v>333</v>
      </c>
      <c r="D142" s="1">
        <v>0</v>
      </c>
      <c r="E142" s="16">
        <f t="shared" si="2"/>
        <v>0</v>
      </c>
      <c r="F142" s="16">
        <f t="shared" si="8"/>
        <v>0</v>
      </c>
      <c r="G142" s="16">
        <f t="shared" si="5"/>
        <v>12</v>
      </c>
      <c r="N142" s="1">
        <f t="shared" si="7"/>
        <v>1095</v>
      </c>
      <c r="O142" s="1">
        <v>47313</v>
      </c>
      <c r="P142" s="16">
        <f t="shared" si="6"/>
        <v>0</v>
      </c>
      <c r="Q142" s="16">
        <f t="shared" si="1"/>
        <v>156.42857142857142</v>
      </c>
      <c r="S142" s="20">
        <v>64.400000000000006</v>
      </c>
      <c r="T142" s="16">
        <f t="shared" si="0"/>
        <v>42.408571428571427</v>
      </c>
    </row>
    <row r="143" spans="1:20" ht="13" x14ac:dyDescent="0.15">
      <c r="A143" s="15">
        <v>44176</v>
      </c>
      <c r="B143" s="1">
        <v>334</v>
      </c>
      <c r="D143" s="1">
        <v>0</v>
      </c>
      <c r="E143" s="16">
        <f t="shared" si="2"/>
        <v>0</v>
      </c>
      <c r="F143" s="16">
        <f t="shared" si="8"/>
        <v>0</v>
      </c>
      <c r="G143" s="16">
        <f t="shared" si="5"/>
        <v>12</v>
      </c>
      <c r="N143" s="1">
        <f t="shared" si="7"/>
        <v>1090</v>
      </c>
      <c r="O143" s="1">
        <v>47329</v>
      </c>
      <c r="P143" s="16">
        <f t="shared" si="6"/>
        <v>16</v>
      </c>
      <c r="Q143" s="16">
        <f t="shared" si="1"/>
        <v>155.71428571428572</v>
      </c>
      <c r="S143" s="20">
        <v>31.41</v>
      </c>
      <c r="T143" s="16">
        <f t="shared" si="0"/>
        <v>44.315714285714286</v>
      </c>
    </row>
    <row r="144" spans="1:20" ht="13" x14ac:dyDescent="0.15">
      <c r="A144" s="15">
        <v>44177</v>
      </c>
      <c r="B144" s="1">
        <v>335</v>
      </c>
      <c r="D144" s="1">
        <v>0</v>
      </c>
      <c r="E144" s="16">
        <f t="shared" si="2"/>
        <v>0</v>
      </c>
      <c r="F144" s="16">
        <f t="shared" si="8"/>
        <v>0</v>
      </c>
      <c r="G144" s="16">
        <f t="shared" si="5"/>
        <v>12</v>
      </c>
      <c r="N144" s="1">
        <f t="shared" si="7"/>
        <v>1090</v>
      </c>
      <c r="O144" s="1">
        <v>47329</v>
      </c>
      <c r="P144" s="16">
        <f t="shared" si="6"/>
        <v>0</v>
      </c>
      <c r="Q144" s="16">
        <f t="shared" si="1"/>
        <v>155.71428571428572</v>
      </c>
      <c r="S144" s="20">
        <v>23.56</v>
      </c>
      <c r="T144" s="16">
        <f t="shared" si="0"/>
        <v>36.461428571428577</v>
      </c>
    </row>
    <row r="145" spans="1:20" ht="13" x14ac:dyDescent="0.15">
      <c r="A145" s="15">
        <v>44178</v>
      </c>
      <c r="B145" s="1">
        <v>336</v>
      </c>
      <c r="D145" s="1">
        <v>0</v>
      </c>
      <c r="E145" s="16">
        <f t="shared" si="2"/>
        <v>0</v>
      </c>
      <c r="F145" s="16">
        <f t="shared" si="8"/>
        <v>0</v>
      </c>
      <c r="G145" s="16">
        <f t="shared" si="5"/>
        <v>12</v>
      </c>
      <c r="N145" s="1">
        <f t="shared" si="7"/>
        <v>1090</v>
      </c>
      <c r="O145" s="1">
        <v>47329</v>
      </c>
      <c r="P145" s="16">
        <f t="shared" si="6"/>
        <v>0</v>
      </c>
      <c r="Q145" s="16">
        <f t="shared" si="1"/>
        <v>155.71428571428572</v>
      </c>
      <c r="S145" s="20">
        <v>18.850000000000001</v>
      </c>
      <c r="T145" s="16">
        <f t="shared" si="0"/>
        <v>33.432857142857145</v>
      </c>
    </row>
    <row r="146" spans="1:20" ht="13" x14ac:dyDescent="0.15">
      <c r="A146" s="15">
        <v>44179</v>
      </c>
      <c r="B146" s="1">
        <v>337</v>
      </c>
      <c r="D146" s="1">
        <v>0</v>
      </c>
      <c r="E146" s="16">
        <f t="shared" si="2"/>
        <v>0</v>
      </c>
      <c r="F146" s="16">
        <f t="shared" si="8"/>
        <v>0</v>
      </c>
      <c r="G146" s="16">
        <f t="shared" si="5"/>
        <v>12</v>
      </c>
      <c r="N146" s="1">
        <f t="shared" si="7"/>
        <v>1090</v>
      </c>
      <c r="O146" s="1">
        <v>47329</v>
      </c>
      <c r="P146" s="16">
        <f t="shared" si="6"/>
        <v>0</v>
      </c>
      <c r="Q146" s="16">
        <f t="shared" si="1"/>
        <v>155.71428571428572</v>
      </c>
      <c r="S146" s="20">
        <v>11</v>
      </c>
      <c r="T146" s="16">
        <f t="shared" si="0"/>
        <v>33.321428571428569</v>
      </c>
    </row>
    <row r="147" spans="1:20" ht="13" x14ac:dyDescent="0.15">
      <c r="A147" s="15">
        <v>44180</v>
      </c>
      <c r="B147" s="1">
        <v>338</v>
      </c>
      <c r="D147" s="1">
        <v>0</v>
      </c>
      <c r="E147" s="16">
        <f t="shared" si="2"/>
        <v>0</v>
      </c>
      <c r="F147" s="16">
        <f t="shared" si="8"/>
        <v>0</v>
      </c>
      <c r="G147" s="16">
        <f t="shared" si="5"/>
        <v>12</v>
      </c>
      <c r="N147" s="1">
        <f t="shared" si="7"/>
        <v>1076</v>
      </c>
      <c r="O147" s="1">
        <v>48389</v>
      </c>
      <c r="P147" s="16">
        <f t="shared" si="6"/>
        <v>1060</v>
      </c>
      <c r="Q147" s="16">
        <f t="shared" si="1"/>
        <v>153.71428571428572</v>
      </c>
      <c r="S147" s="20">
        <v>23.56</v>
      </c>
      <c r="T147" s="16">
        <f t="shared" si="0"/>
        <v>30.404285714285717</v>
      </c>
    </row>
    <row r="148" spans="1:20" ht="13" x14ac:dyDescent="0.15">
      <c r="A148" s="15">
        <v>44181</v>
      </c>
      <c r="B148" s="1">
        <v>339</v>
      </c>
      <c r="D148" s="1">
        <v>0</v>
      </c>
      <c r="E148" s="16">
        <f t="shared" si="2"/>
        <v>0</v>
      </c>
      <c r="F148" s="16">
        <f t="shared" si="8"/>
        <v>0</v>
      </c>
      <c r="G148" s="16">
        <f t="shared" si="5"/>
        <v>12</v>
      </c>
      <c r="N148" s="1">
        <f t="shared" si="7"/>
        <v>1076</v>
      </c>
      <c r="O148" s="1">
        <v>48389</v>
      </c>
      <c r="P148" s="16">
        <f t="shared" si="6"/>
        <v>0</v>
      </c>
      <c r="Q148" s="16">
        <f t="shared" si="1"/>
        <v>153.71428571428572</v>
      </c>
      <c r="S148" s="20">
        <v>26.7</v>
      </c>
      <c r="T148" s="16">
        <f t="shared" si="0"/>
        <v>28.497142857142855</v>
      </c>
    </row>
    <row r="149" spans="1:20" ht="13" x14ac:dyDescent="0.15">
      <c r="A149" s="15">
        <v>44182</v>
      </c>
      <c r="B149" s="1">
        <v>340</v>
      </c>
      <c r="D149" s="1">
        <v>0</v>
      </c>
      <c r="E149" s="16">
        <f t="shared" si="2"/>
        <v>0</v>
      </c>
      <c r="F149" s="16">
        <f t="shared" si="8"/>
        <v>0</v>
      </c>
      <c r="G149" s="16">
        <f t="shared" si="5"/>
        <v>12</v>
      </c>
      <c r="N149" s="1">
        <f t="shared" si="7"/>
        <v>1076</v>
      </c>
      <c r="O149" s="1">
        <v>48389</v>
      </c>
      <c r="P149" s="16">
        <f t="shared" si="6"/>
        <v>0</v>
      </c>
      <c r="Q149" s="16">
        <f t="shared" si="1"/>
        <v>153.71428571428572</v>
      </c>
      <c r="S149" s="20">
        <v>23.56</v>
      </c>
      <c r="T149" s="16">
        <f t="shared" si="0"/>
        <v>22.662857142857142</v>
      </c>
    </row>
    <row r="150" spans="1:20" ht="13" x14ac:dyDescent="0.15">
      <c r="A150" s="15">
        <v>44183</v>
      </c>
      <c r="B150" s="1">
        <v>341</v>
      </c>
      <c r="D150" s="1">
        <v>0</v>
      </c>
      <c r="E150" s="16">
        <f t="shared" si="2"/>
        <v>0</v>
      </c>
      <c r="F150" s="16">
        <f t="shared" si="8"/>
        <v>0</v>
      </c>
      <c r="G150" s="16">
        <f t="shared" si="5"/>
        <v>12</v>
      </c>
      <c r="N150" s="1">
        <f t="shared" si="7"/>
        <v>1060</v>
      </c>
      <c r="O150" s="1">
        <v>48389</v>
      </c>
      <c r="P150" s="16">
        <f t="shared" si="6"/>
        <v>0</v>
      </c>
      <c r="Q150" s="16">
        <f t="shared" si="1"/>
        <v>151.42857142857142</v>
      </c>
      <c r="S150" s="20">
        <v>14.92</v>
      </c>
      <c r="T150" s="16">
        <f t="shared" si="0"/>
        <v>20.307142857142857</v>
      </c>
    </row>
    <row r="151" spans="1:20" ht="13" x14ac:dyDescent="0.15">
      <c r="A151" s="15">
        <v>44184</v>
      </c>
      <c r="B151" s="1">
        <v>342</v>
      </c>
      <c r="D151" s="21">
        <v>0</v>
      </c>
      <c r="E151" s="21">
        <f t="shared" si="2"/>
        <v>0</v>
      </c>
      <c r="F151" s="16">
        <f t="shared" si="8"/>
        <v>0</v>
      </c>
      <c r="G151" s="21">
        <f t="shared" si="5"/>
        <v>12</v>
      </c>
      <c r="H151" s="22"/>
      <c r="I151" s="22"/>
      <c r="J151" s="22"/>
      <c r="K151" s="22"/>
      <c r="L151" s="22"/>
      <c r="M151" s="22"/>
      <c r="N151" s="21">
        <f t="shared" si="7"/>
        <v>1060</v>
      </c>
      <c r="O151" s="21">
        <v>48389</v>
      </c>
      <c r="P151" s="21">
        <f t="shared" si="6"/>
        <v>0</v>
      </c>
      <c r="Q151" s="21">
        <f t="shared" si="1"/>
        <v>151.42857142857142</v>
      </c>
      <c r="R151" s="21"/>
      <c r="S151" s="20">
        <v>19.63</v>
      </c>
      <c r="T151" s="16">
        <f t="shared" si="0"/>
        <v>19.745714285714286</v>
      </c>
    </row>
    <row r="152" spans="1:20" ht="13" x14ac:dyDescent="0.15">
      <c r="A152" s="15">
        <v>44185</v>
      </c>
      <c r="B152" s="1">
        <v>343</v>
      </c>
      <c r="D152" s="21">
        <v>0</v>
      </c>
      <c r="E152" s="21">
        <f t="shared" si="2"/>
        <v>0</v>
      </c>
      <c r="F152" s="16">
        <f t="shared" si="8"/>
        <v>0</v>
      </c>
      <c r="G152" s="21">
        <f t="shared" si="5"/>
        <v>12</v>
      </c>
      <c r="H152" s="22"/>
      <c r="I152" s="22"/>
      <c r="J152" s="22"/>
      <c r="K152" s="22"/>
      <c r="L152" s="22"/>
      <c r="M152" s="22"/>
      <c r="N152" s="21">
        <f t="shared" si="7"/>
        <v>1060</v>
      </c>
      <c r="O152" s="21">
        <v>48389</v>
      </c>
      <c r="P152" s="21">
        <f t="shared" si="6"/>
        <v>0</v>
      </c>
      <c r="Q152" s="21">
        <f t="shared" si="1"/>
        <v>151.42857142857142</v>
      </c>
      <c r="R152" s="21"/>
      <c r="S152" s="20">
        <v>32.200000000000003</v>
      </c>
      <c r="T152" s="16">
        <f t="shared" si="0"/>
        <v>21.65285714285714</v>
      </c>
    </row>
    <row r="153" spans="1:20" ht="13" x14ac:dyDescent="0.15">
      <c r="A153" s="15">
        <v>44186</v>
      </c>
      <c r="B153" s="1">
        <v>344</v>
      </c>
      <c r="D153" s="21">
        <v>0</v>
      </c>
      <c r="E153" s="21">
        <f t="shared" si="2"/>
        <v>0</v>
      </c>
      <c r="F153" s="16">
        <f t="shared" si="8"/>
        <v>0</v>
      </c>
      <c r="G153" s="21">
        <f t="shared" si="5"/>
        <v>12</v>
      </c>
      <c r="H153" s="22"/>
      <c r="I153" s="22"/>
      <c r="J153" s="22"/>
      <c r="K153" s="22"/>
      <c r="L153" s="22"/>
      <c r="M153" s="22"/>
      <c r="N153" s="21">
        <f t="shared" si="7"/>
        <v>1060</v>
      </c>
      <c r="O153" s="21">
        <v>48389</v>
      </c>
      <c r="P153" s="21">
        <f t="shared" si="6"/>
        <v>0</v>
      </c>
      <c r="Q153" s="21">
        <f t="shared" si="1"/>
        <v>151.42857142857142</v>
      </c>
      <c r="R153" s="21"/>
      <c r="S153" s="20">
        <v>29.06</v>
      </c>
      <c r="T153" s="16">
        <f t="shared" si="0"/>
        <v>24.232857142857142</v>
      </c>
    </row>
    <row r="154" spans="1:20" ht="13" x14ac:dyDescent="0.15">
      <c r="A154" s="15">
        <v>44187</v>
      </c>
      <c r="B154" s="1">
        <v>345</v>
      </c>
      <c r="D154" s="21">
        <v>0</v>
      </c>
      <c r="E154" s="21">
        <f t="shared" si="2"/>
        <v>0</v>
      </c>
      <c r="F154" s="16">
        <f t="shared" si="8"/>
        <v>0</v>
      </c>
      <c r="G154" s="21">
        <f t="shared" si="5"/>
        <v>12</v>
      </c>
      <c r="H154" s="22"/>
      <c r="I154" s="22"/>
      <c r="J154" s="22"/>
      <c r="K154" s="22"/>
      <c r="L154" s="22"/>
      <c r="M154" s="22"/>
      <c r="N154" s="21">
        <f t="shared" si="7"/>
        <v>0</v>
      </c>
      <c r="O154" s="21">
        <v>48389</v>
      </c>
      <c r="P154" s="21">
        <f t="shared" si="6"/>
        <v>0</v>
      </c>
      <c r="Q154" s="21">
        <f t="shared" si="1"/>
        <v>0</v>
      </c>
      <c r="R154" s="21"/>
      <c r="S154" s="20">
        <v>24.35</v>
      </c>
      <c r="T154" s="16">
        <f t="shared" si="0"/>
        <v>24.345714285714283</v>
      </c>
    </row>
    <row r="155" spans="1:20" ht="13" x14ac:dyDescent="0.15">
      <c r="A155" s="15">
        <v>44188</v>
      </c>
      <c r="B155" s="1">
        <v>346</v>
      </c>
      <c r="D155" s="19">
        <v>1</v>
      </c>
      <c r="E155" s="21">
        <f t="shared" si="2"/>
        <v>0.14285714285714285</v>
      </c>
      <c r="F155" s="16">
        <f t="shared" si="8"/>
        <v>7.0546737213403876</v>
      </c>
      <c r="G155" s="21">
        <f t="shared" si="5"/>
        <v>13</v>
      </c>
      <c r="H155" s="22"/>
      <c r="I155" s="22"/>
      <c r="J155" s="22"/>
      <c r="K155" s="22"/>
      <c r="L155" s="22"/>
      <c r="M155" s="22"/>
      <c r="N155" s="21">
        <f t="shared" si="7"/>
        <v>672</v>
      </c>
      <c r="O155" s="19">
        <v>49061</v>
      </c>
      <c r="P155" s="21">
        <f t="shared" si="6"/>
        <v>672</v>
      </c>
      <c r="Q155" s="21">
        <f t="shared" si="1"/>
        <v>96</v>
      </c>
      <c r="R155" s="21"/>
      <c r="S155" s="20">
        <v>25.92</v>
      </c>
      <c r="T155" s="16">
        <f t="shared" si="0"/>
        <v>24.234285714285711</v>
      </c>
    </row>
    <row r="156" spans="1:20" ht="13" x14ac:dyDescent="0.15">
      <c r="A156" s="15">
        <v>44189</v>
      </c>
      <c r="B156" s="1">
        <v>347</v>
      </c>
      <c r="D156" s="19">
        <v>0</v>
      </c>
      <c r="E156" s="21">
        <f t="shared" si="2"/>
        <v>0.14285714285714285</v>
      </c>
      <c r="F156" s="16">
        <f t="shared" si="8"/>
        <v>7.0546737213403876</v>
      </c>
      <c r="G156" s="21">
        <f t="shared" si="5"/>
        <v>13</v>
      </c>
      <c r="H156" s="22"/>
      <c r="I156" s="22"/>
      <c r="J156" s="22"/>
      <c r="K156" s="22"/>
      <c r="L156" s="22"/>
      <c r="M156" s="22"/>
      <c r="N156" s="21">
        <f t="shared" si="7"/>
        <v>695</v>
      </c>
      <c r="O156" s="19">
        <v>49084</v>
      </c>
      <c r="P156" s="21">
        <f t="shared" si="6"/>
        <v>23</v>
      </c>
      <c r="Q156" s="21">
        <f t="shared" si="1"/>
        <v>99.285714285714292</v>
      </c>
      <c r="R156" s="21"/>
      <c r="S156" s="20">
        <v>45.55</v>
      </c>
      <c r="T156" s="16">
        <f t="shared" si="0"/>
        <v>27.375714285714285</v>
      </c>
    </row>
    <row r="157" spans="1:20" ht="13" x14ac:dyDescent="0.15">
      <c r="A157" s="15">
        <v>44190</v>
      </c>
      <c r="B157" s="1">
        <v>348</v>
      </c>
      <c r="D157" s="19">
        <v>0</v>
      </c>
      <c r="E157" s="21">
        <f t="shared" si="2"/>
        <v>0.14285714285714285</v>
      </c>
      <c r="F157" s="16">
        <f t="shared" si="8"/>
        <v>7.0546737213403876</v>
      </c>
      <c r="G157" s="21">
        <f t="shared" si="5"/>
        <v>13</v>
      </c>
      <c r="H157" s="22"/>
      <c r="I157" s="22"/>
      <c r="J157" s="22"/>
      <c r="K157" s="22"/>
      <c r="L157" s="22"/>
      <c r="M157" s="22"/>
      <c r="N157" s="21">
        <f t="shared" si="7"/>
        <v>695</v>
      </c>
      <c r="O157" s="19">
        <v>49084</v>
      </c>
      <c r="P157" s="21">
        <f t="shared" si="6"/>
        <v>0</v>
      </c>
      <c r="Q157" s="21">
        <f t="shared" si="1"/>
        <v>99.285714285714292</v>
      </c>
      <c r="R157" s="21"/>
      <c r="S157" s="20">
        <v>0</v>
      </c>
      <c r="T157" s="16">
        <f t="shared" si="0"/>
        <v>25.24428571428572</v>
      </c>
    </row>
    <row r="158" spans="1:20" ht="13" x14ac:dyDescent="0.15">
      <c r="A158" s="15">
        <v>44191</v>
      </c>
      <c r="B158" s="1">
        <v>349</v>
      </c>
      <c r="D158" s="19">
        <v>0</v>
      </c>
      <c r="E158" s="21">
        <f t="shared" si="2"/>
        <v>0.14285714285714285</v>
      </c>
      <c r="F158" s="16">
        <f t="shared" si="8"/>
        <v>7.0546737213403876</v>
      </c>
      <c r="G158" s="21">
        <f t="shared" si="5"/>
        <v>13</v>
      </c>
      <c r="H158" s="22"/>
      <c r="I158" s="22"/>
      <c r="J158" s="22"/>
      <c r="K158" s="22"/>
      <c r="L158" s="22"/>
      <c r="M158" s="22"/>
      <c r="N158" s="21">
        <f t="shared" si="7"/>
        <v>695</v>
      </c>
      <c r="O158" s="19">
        <v>49084</v>
      </c>
      <c r="P158" s="21">
        <f t="shared" si="6"/>
        <v>0</v>
      </c>
      <c r="Q158" s="21">
        <f t="shared" si="1"/>
        <v>99.285714285714292</v>
      </c>
      <c r="R158" s="21"/>
      <c r="S158" s="20">
        <v>43.98</v>
      </c>
      <c r="T158" s="16">
        <f t="shared" si="0"/>
        <v>28.722857142857144</v>
      </c>
    </row>
    <row r="159" spans="1:20" ht="13" x14ac:dyDescent="0.15">
      <c r="A159" s="15">
        <v>44192</v>
      </c>
      <c r="B159" s="1">
        <v>350</v>
      </c>
      <c r="D159" s="19">
        <v>0</v>
      </c>
      <c r="E159" s="21">
        <f t="shared" si="2"/>
        <v>0.14285714285714285</v>
      </c>
      <c r="F159" s="16">
        <f t="shared" si="8"/>
        <v>7.0546737213403876</v>
      </c>
      <c r="G159" s="21">
        <f t="shared" si="5"/>
        <v>13</v>
      </c>
      <c r="H159" s="22"/>
      <c r="I159" s="22"/>
      <c r="J159" s="22"/>
      <c r="K159" s="22"/>
      <c r="L159" s="22"/>
      <c r="M159" s="22"/>
      <c r="N159" s="21">
        <f t="shared" si="7"/>
        <v>695</v>
      </c>
      <c r="O159" s="19">
        <v>49084</v>
      </c>
      <c r="P159" s="21">
        <f t="shared" si="6"/>
        <v>0</v>
      </c>
      <c r="Q159" s="21">
        <f t="shared" si="1"/>
        <v>99.285714285714292</v>
      </c>
      <c r="R159" s="21"/>
      <c r="S159" s="20">
        <v>13.35</v>
      </c>
      <c r="T159" s="16">
        <f t="shared" si="0"/>
        <v>26.029999999999998</v>
      </c>
    </row>
    <row r="160" spans="1:20" ht="13" x14ac:dyDescent="0.15">
      <c r="A160" s="15">
        <v>44193</v>
      </c>
      <c r="B160" s="1">
        <v>351</v>
      </c>
      <c r="D160" s="19">
        <v>0</v>
      </c>
      <c r="E160" s="21">
        <f t="shared" si="2"/>
        <v>0.14285714285714285</v>
      </c>
      <c r="F160" s="16">
        <f t="shared" ref="F160:F223" si="9">E160*100000/2025</f>
        <v>7.0546737213403876</v>
      </c>
      <c r="G160" s="21">
        <f t="shared" si="5"/>
        <v>13</v>
      </c>
      <c r="H160" s="22"/>
      <c r="I160" s="22"/>
      <c r="J160" s="22"/>
      <c r="K160" s="22"/>
      <c r="L160" s="22"/>
      <c r="M160" s="22"/>
      <c r="N160" s="21">
        <f t="shared" si="7"/>
        <v>695</v>
      </c>
      <c r="O160" s="19">
        <v>49084</v>
      </c>
      <c r="P160" s="21">
        <f t="shared" si="6"/>
        <v>0</v>
      </c>
      <c r="Q160" s="21">
        <f t="shared" si="1"/>
        <v>99.285714285714292</v>
      </c>
      <c r="R160" s="21"/>
      <c r="S160" s="20">
        <v>43.98</v>
      </c>
      <c r="T160" s="16">
        <f t="shared" si="0"/>
        <v>28.161428571428566</v>
      </c>
    </row>
    <row r="161" spans="1:20" ht="13" x14ac:dyDescent="0.15">
      <c r="A161" s="15">
        <v>44194</v>
      </c>
      <c r="B161" s="1">
        <v>352</v>
      </c>
      <c r="D161" s="19">
        <v>4</v>
      </c>
      <c r="E161" s="21">
        <f t="shared" si="2"/>
        <v>0.7142857142857143</v>
      </c>
      <c r="F161" s="16">
        <f t="shared" si="9"/>
        <v>35.273368606701943</v>
      </c>
      <c r="G161" s="21">
        <f t="shared" si="5"/>
        <v>17</v>
      </c>
      <c r="H161" s="22"/>
      <c r="I161" s="22"/>
      <c r="J161" s="22"/>
      <c r="K161" s="22"/>
      <c r="L161" s="22"/>
      <c r="M161" s="22"/>
      <c r="N161" s="21">
        <f t="shared" si="7"/>
        <v>1319</v>
      </c>
      <c r="O161" s="19">
        <v>49708</v>
      </c>
      <c r="P161" s="21">
        <f t="shared" si="6"/>
        <v>624</v>
      </c>
      <c r="Q161" s="21">
        <f t="shared" si="1"/>
        <v>188.42857142857142</v>
      </c>
      <c r="R161" s="21"/>
      <c r="S161" s="20">
        <v>42.41</v>
      </c>
      <c r="T161" s="16">
        <f t="shared" si="0"/>
        <v>30.741428571428568</v>
      </c>
    </row>
    <row r="162" spans="1:20" ht="13" x14ac:dyDescent="0.15">
      <c r="A162" s="15">
        <v>44195</v>
      </c>
      <c r="B162" s="1">
        <v>353</v>
      </c>
      <c r="D162" s="19">
        <v>0</v>
      </c>
      <c r="E162" s="21">
        <f t="shared" si="2"/>
        <v>0.5714285714285714</v>
      </c>
      <c r="F162" s="16">
        <f t="shared" si="9"/>
        <v>28.21869488536155</v>
      </c>
      <c r="G162" s="21">
        <f t="shared" si="5"/>
        <v>17</v>
      </c>
      <c r="H162" s="22"/>
      <c r="I162" s="22"/>
      <c r="J162" s="22"/>
      <c r="K162" s="22"/>
      <c r="L162" s="22"/>
      <c r="M162" s="22"/>
      <c r="N162" s="21">
        <f t="shared" si="7"/>
        <v>647</v>
      </c>
      <c r="O162" s="19">
        <v>49708</v>
      </c>
      <c r="P162" s="21">
        <f t="shared" si="6"/>
        <v>0</v>
      </c>
      <c r="Q162" s="21">
        <f t="shared" si="1"/>
        <v>92.428571428571431</v>
      </c>
      <c r="R162" s="21"/>
      <c r="S162" s="20">
        <v>45.55</v>
      </c>
      <c r="T162" s="16">
        <f t="shared" si="0"/>
        <v>33.545714285714283</v>
      </c>
    </row>
    <row r="163" spans="1:20" ht="13" x14ac:dyDescent="0.15">
      <c r="A163" s="15">
        <v>44196</v>
      </c>
      <c r="B163" s="1">
        <v>354</v>
      </c>
      <c r="D163" s="19">
        <v>0</v>
      </c>
      <c r="E163" s="21">
        <f t="shared" si="2"/>
        <v>0.5714285714285714</v>
      </c>
      <c r="F163" s="16">
        <f t="shared" si="9"/>
        <v>28.21869488536155</v>
      </c>
      <c r="G163" s="21">
        <f t="shared" si="5"/>
        <v>17</v>
      </c>
      <c r="H163" s="22"/>
      <c r="I163" s="22"/>
      <c r="J163" s="22"/>
      <c r="K163" s="22"/>
      <c r="L163" s="22"/>
      <c r="M163" s="22"/>
      <c r="N163" s="21">
        <f t="shared" si="7"/>
        <v>624</v>
      </c>
      <c r="O163" s="19">
        <v>49708</v>
      </c>
      <c r="P163" s="21">
        <f t="shared" si="6"/>
        <v>0</v>
      </c>
      <c r="Q163" s="21">
        <f t="shared" si="1"/>
        <v>89.142857142857139</v>
      </c>
      <c r="R163" s="21"/>
      <c r="S163" s="20">
        <v>48.69</v>
      </c>
      <c r="T163" s="16">
        <f t="shared" si="0"/>
        <v>33.994285714285709</v>
      </c>
    </row>
    <row r="164" spans="1:20" ht="13" x14ac:dyDescent="0.15">
      <c r="A164" s="15">
        <v>44197</v>
      </c>
      <c r="B164" s="1">
        <f t="shared" ref="B164:B280" si="10">B163+1</f>
        <v>355</v>
      </c>
      <c r="D164" s="19">
        <v>0</v>
      </c>
      <c r="E164" s="21">
        <f t="shared" si="2"/>
        <v>0.5714285714285714</v>
      </c>
      <c r="F164" s="16">
        <f t="shared" si="9"/>
        <v>28.21869488536155</v>
      </c>
      <c r="G164" s="21">
        <f t="shared" si="5"/>
        <v>17</v>
      </c>
      <c r="H164" s="16">
        <f>D164</f>
        <v>0</v>
      </c>
      <c r="I164" s="22"/>
      <c r="J164" s="22"/>
      <c r="K164" s="22"/>
      <c r="L164" s="22"/>
      <c r="M164" s="22"/>
      <c r="N164" s="21">
        <f t="shared" si="7"/>
        <v>624</v>
      </c>
      <c r="O164" s="19">
        <v>49708</v>
      </c>
      <c r="P164" s="21">
        <f t="shared" si="6"/>
        <v>0</v>
      </c>
      <c r="Q164" s="21">
        <f t="shared" si="1"/>
        <v>89.142857142857139</v>
      </c>
      <c r="R164" s="21"/>
      <c r="S164" s="20">
        <v>0</v>
      </c>
      <c r="T164" s="16">
        <f t="shared" si="0"/>
        <v>33.994285714285709</v>
      </c>
    </row>
    <row r="165" spans="1:20" ht="13" x14ac:dyDescent="0.15">
      <c r="A165" s="15">
        <v>44198</v>
      </c>
      <c r="B165" s="1">
        <f t="shared" si="10"/>
        <v>356</v>
      </c>
      <c r="D165" s="19">
        <v>0</v>
      </c>
      <c r="E165" s="21">
        <f t="shared" si="2"/>
        <v>0.5714285714285714</v>
      </c>
      <c r="F165" s="16">
        <f t="shared" si="9"/>
        <v>28.21869488536155</v>
      </c>
      <c r="G165" s="21">
        <f t="shared" si="5"/>
        <v>17</v>
      </c>
      <c r="H165" s="22">
        <f t="shared" ref="H165:H314" si="11">D165+H164</f>
        <v>0</v>
      </c>
      <c r="I165" s="22"/>
      <c r="J165" s="22"/>
      <c r="K165" s="22"/>
      <c r="L165" s="22"/>
      <c r="M165" s="22"/>
      <c r="N165" s="21">
        <f t="shared" si="7"/>
        <v>624</v>
      </c>
      <c r="O165" s="19">
        <v>49708</v>
      </c>
      <c r="P165" s="21">
        <f t="shared" si="6"/>
        <v>0</v>
      </c>
      <c r="Q165" s="21">
        <f t="shared" si="1"/>
        <v>89.142857142857139</v>
      </c>
      <c r="R165" s="21"/>
      <c r="S165" s="20">
        <v>58.9</v>
      </c>
      <c r="T165" s="16">
        <f t="shared" si="0"/>
        <v>36.125714285714288</v>
      </c>
    </row>
    <row r="166" spans="1:20" ht="13" x14ac:dyDescent="0.15">
      <c r="A166" s="15">
        <v>44199</v>
      </c>
      <c r="B166" s="1">
        <f t="shared" si="10"/>
        <v>357</v>
      </c>
      <c r="D166" s="19">
        <v>0</v>
      </c>
      <c r="E166" s="21">
        <f t="shared" si="2"/>
        <v>0.5714285714285714</v>
      </c>
      <c r="F166" s="16">
        <f t="shared" si="9"/>
        <v>28.21869488536155</v>
      </c>
      <c r="G166" s="21">
        <f t="shared" si="5"/>
        <v>17</v>
      </c>
      <c r="H166" s="22">
        <f t="shared" si="11"/>
        <v>0</v>
      </c>
      <c r="I166" s="22"/>
      <c r="J166" s="22"/>
      <c r="K166" s="22"/>
      <c r="L166" s="22"/>
      <c r="M166" s="22"/>
      <c r="N166" s="21">
        <f t="shared" si="7"/>
        <v>624</v>
      </c>
      <c r="O166" s="19">
        <v>49708</v>
      </c>
      <c r="P166" s="21">
        <f t="shared" si="6"/>
        <v>0</v>
      </c>
      <c r="Q166" s="21">
        <f t="shared" si="1"/>
        <v>89.142857142857139</v>
      </c>
      <c r="R166" s="21"/>
      <c r="S166" s="20">
        <v>29.84</v>
      </c>
      <c r="T166" s="16">
        <f t="shared" si="0"/>
        <v>38.481428571428573</v>
      </c>
    </row>
    <row r="167" spans="1:20" ht="13" x14ac:dyDescent="0.15">
      <c r="A167" s="15">
        <v>44200</v>
      </c>
      <c r="B167" s="1">
        <f t="shared" si="10"/>
        <v>358</v>
      </c>
      <c r="D167" s="19">
        <v>0</v>
      </c>
      <c r="E167" s="21">
        <f t="shared" si="2"/>
        <v>0.5714285714285714</v>
      </c>
      <c r="F167" s="16">
        <f t="shared" si="9"/>
        <v>28.21869488536155</v>
      </c>
      <c r="G167" s="21">
        <f t="shared" si="5"/>
        <v>17</v>
      </c>
      <c r="H167" s="22">
        <f t="shared" si="11"/>
        <v>0</v>
      </c>
      <c r="I167" s="22"/>
      <c r="J167" s="22"/>
      <c r="K167" s="22"/>
      <c r="L167" s="22"/>
      <c r="M167" s="22"/>
      <c r="N167" s="21">
        <f t="shared" si="7"/>
        <v>624</v>
      </c>
      <c r="O167" s="19">
        <v>49708</v>
      </c>
      <c r="P167" s="21">
        <f t="shared" si="6"/>
        <v>0</v>
      </c>
      <c r="Q167" s="21">
        <f t="shared" si="1"/>
        <v>89.142857142857139</v>
      </c>
      <c r="R167" s="21"/>
      <c r="S167" s="20">
        <v>48.69</v>
      </c>
      <c r="T167" s="16">
        <f t="shared" si="0"/>
        <v>39.154285714285713</v>
      </c>
    </row>
    <row r="168" spans="1:20" ht="13" x14ac:dyDescent="0.15">
      <c r="A168" s="15">
        <v>44201</v>
      </c>
      <c r="B168" s="1">
        <f t="shared" si="10"/>
        <v>359</v>
      </c>
      <c r="D168" s="19">
        <v>0</v>
      </c>
      <c r="E168" s="21">
        <f t="shared" si="2"/>
        <v>0</v>
      </c>
      <c r="F168" s="16">
        <f t="shared" si="9"/>
        <v>0</v>
      </c>
      <c r="G168" s="21">
        <f t="shared" si="5"/>
        <v>17</v>
      </c>
      <c r="H168" s="22">
        <f t="shared" si="11"/>
        <v>0</v>
      </c>
      <c r="I168" s="22"/>
      <c r="J168" s="22"/>
      <c r="K168" s="22"/>
      <c r="L168" s="22"/>
      <c r="M168" s="22"/>
      <c r="N168" s="21">
        <f t="shared" si="7"/>
        <v>0</v>
      </c>
      <c r="O168" s="19">
        <v>49708</v>
      </c>
      <c r="P168" s="21">
        <f t="shared" si="6"/>
        <v>0</v>
      </c>
      <c r="Q168" s="21">
        <f t="shared" si="1"/>
        <v>0</v>
      </c>
      <c r="R168" s="21"/>
      <c r="S168" s="20">
        <v>72.25</v>
      </c>
      <c r="T168" s="16">
        <f t="shared" si="0"/>
        <v>43.417142857142849</v>
      </c>
    </row>
    <row r="169" spans="1:20" ht="13" x14ac:dyDescent="0.15">
      <c r="A169" s="15">
        <v>44202</v>
      </c>
      <c r="B169" s="1">
        <f t="shared" si="10"/>
        <v>360</v>
      </c>
      <c r="D169" s="19">
        <v>2</v>
      </c>
      <c r="E169" s="21">
        <f t="shared" si="2"/>
        <v>0.2857142857142857</v>
      </c>
      <c r="F169" s="16">
        <f t="shared" si="9"/>
        <v>14.109347442680775</v>
      </c>
      <c r="G169" s="21">
        <f t="shared" si="5"/>
        <v>19</v>
      </c>
      <c r="H169" s="22">
        <f t="shared" si="11"/>
        <v>2</v>
      </c>
      <c r="I169" s="22"/>
      <c r="J169" s="22"/>
      <c r="K169" s="22"/>
      <c r="L169" s="22"/>
      <c r="M169" s="22"/>
      <c r="N169" s="21">
        <f t="shared" si="7"/>
        <v>876</v>
      </c>
      <c r="O169" s="19">
        <v>50584</v>
      </c>
      <c r="P169" s="21">
        <f t="shared" si="6"/>
        <v>876</v>
      </c>
      <c r="Q169" s="21">
        <f t="shared" si="1"/>
        <v>125.14285714285714</v>
      </c>
      <c r="R169" s="21"/>
      <c r="S169" s="20">
        <v>67.540000000000006</v>
      </c>
      <c r="T169" s="16">
        <f t="shared" si="0"/>
        <v>46.558571428571433</v>
      </c>
    </row>
    <row r="170" spans="1:20" ht="13" x14ac:dyDescent="0.15">
      <c r="A170" s="15">
        <v>44203</v>
      </c>
      <c r="B170" s="1">
        <f t="shared" si="10"/>
        <v>361</v>
      </c>
      <c r="D170" s="19">
        <v>0</v>
      </c>
      <c r="E170" s="21">
        <f t="shared" si="2"/>
        <v>0.2857142857142857</v>
      </c>
      <c r="F170" s="16">
        <f t="shared" si="9"/>
        <v>14.109347442680775</v>
      </c>
      <c r="G170" s="21">
        <f t="shared" si="5"/>
        <v>19</v>
      </c>
      <c r="H170" s="22">
        <f t="shared" si="11"/>
        <v>2</v>
      </c>
      <c r="I170" s="22"/>
      <c r="J170" s="22"/>
      <c r="K170" s="22"/>
      <c r="L170" s="22"/>
      <c r="M170" s="22"/>
      <c r="N170" s="21">
        <f t="shared" si="7"/>
        <v>876</v>
      </c>
      <c r="O170" s="19">
        <v>50584</v>
      </c>
      <c r="P170" s="21">
        <f t="shared" si="6"/>
        <v>0</v>
      </c>
      <c r="Q170" s="21">
        <f t="shared" si="1"/>
        <v>125.14285714285714</v>
      </c>
      <c r="R170" s="21"/>
      <c r="S170" s="20">
        <v>61.26</v>
      </c>
      <c r="T170" s="16">
        <f t="shared" si="0"/>
        <v>48.354285714285716</v>
      </c>
    </row>
    <row r="171" spans="1:20" ht="13" x14ac:dyDescent="0.15">
      <c r="A171" s="15">
        <v>44204</v>
      </c>
      <c r="B171" s="1">
        <f t="shared" si="10"/>
        <v>362</v>
      </c>
      <c r="D171" s="19">
        <v>0</v>
      </c>
      <c r="E171" s="21">
        <f t="shared" si="2"/>
        <v>0.2857142857142857</v>
      </c>
      <c r="F171" s="16">
        <f t="shared" si="9"/>
        <v>14.109347442680775</v>
      </c>
      <c r="G171" s="21">
        <f t="shared" si="5"/>
        <v>19</v>
      </c>
      <c r="H171" s="22">
        <f t="shared" si="11"/>
        <v>2</v>
      </c>
      <c r="I171" s="22"/>
      <c r="J171" s="22"/>
      <c r="K171" s="22"/>
      <c r="L171" s="22"/>
      <c r="M171" s="22"/>
      <c r="N171" s="21">
        <f t="shared" si="7"/>
        <v>990</v>
      </c>
      <c r="O171" s="19">
        <v>50698</v>
      </c>
      <c r="P171" s="21">
        <f t="shared" si="6"/>
        <v>114</v>
      </c>
      <c r="Q171" s="21">
        <f t="shared" si="1"/>
        <v>141.42857142857142</v>
      </c>
      <c r="R171" s="21"/>
      <c r="S171" s="20">
        <v>59.69</v>
      </c>
      <c r="T171" s="16">
        <f t="shared" si="0"/>
        <v>56.881428571428572</v>
      </c>
    </row>
    <row r="172" spans="1:20" ht="13" x14ac:dyDescent="0.15">
      <c r="A172" s="15">
        <v>44205</v>
      </c>
      <c r="B172" s="1">
        <f t="shared" si="10"/>
        <v>363</v>
      </c>
      <c r="D172" s="19">
        <v>0</v>
      </c>
      <c r="E172" s="21">
        <f t="shared" si="2"/>
        <v>0.2857142857142857</v>
      </c>
      <c r="F172" s="16">
        <f t="shared" si="9"/>
        <v>14.109347442680775</v>
      </c>
      <c r="G172" s="21">
        <f t="shared" si="5"/>
        <v>19</v>
      </c>
      <c r="H172" s="22">
        <f t="shared" si="11"/>
        <v>2</v>
      </c>
      <c r="I172" s="22"/>
      <c r="J172" s="22"/>
      <c r="K172" s="22"/>
      <c r="L172" s="22"/>
      <c r="M172" s="22"/>
      <c r="N172" s="21">
        <f t="shared" si="7"/>
        <v>990</v>
      </c>
      <c r="O172" s="19">
        <v>50698</v>
      </c>
      <c r="P172" s="21">
        <f t="shared" si="6"/>
        <v>0</v>
      </c>
      <c r="Q172" s="21">
        <f t="shared" si="1"/>
        <v>141.42857142857142</v>
      </c>
      <c r="R172" s="21"/>
      <c r="S172" s="20">
        <v>67.540000000000006</v>
      </c>
      <c r="T172" s="16">
        <f t="shared" si="0"/>
        <v>58.115714285714283</v>
      </c>
    </row>
    <row r="173" spans="1:20" ht="13" x14ac:dyDescent="0.15">
      <c r="A173" s="15">
        <v>44206</v>
      </c>
      <c r="B173" s="1">
        <f t="shared" si="10"/>
        <v>364</v>
      </c>
      <c r="D173" s="21">
        <v>0</v>
      </c>
      <c r="E173" s="21">
        <f t="shared" si="2"/>
        <v>0.2857142857142857</v>
      </c>
      <c r="F173" s="16">
        <f t="shared" si="9"/>
        <v>14.109347442680775</v>
      </c>
      <c r="G173" s="21">
        <f t="shared" si="5"/>
        <v>19</v>
      </c>
      <c r="H173" s="22">
        <f t="shared" si="11"/>
        <v>2</v>
      </c>
      <c r="I173" s="22"/>
      <c r="J173" s="22"/>
      <c r="K173" s="22"/>
      <c r="L173" s="22"/>
      <c r="M173" s="22"/>
      <c r="N173" s="21">
        <f t="shared" si="7"/>
        <v>990</v>
      </c>
      <c r="O173" s="21">
        <v>50698</v>
      </c>
      <c r="P173" s="21">
        <f t="shared" si="6"/>
        <v>0</v>
      </c>
      <c r="Q173" s="21">
        <f t="shared" si="1"/>
        <v>141.42857142857142</v>
      </c>
      <c r="R173" s="21"/>
      <c r="S173" s="20">
        <v>33.770000000000003</v>
      </c>
      <c r="T173" s="16">
        <f t="shared" si="0"/>
        <v>58.677142857142861</v>
      </c>
    </row>
    <row r="174" spans="1:20" ht="13" x14ac:dyDescent="0.15">
      <c r="A174" s="15">
        <v>44207</v>
      </c>
      <c r="B174" s="1">
        <f t="shared" si="10"/>
        <v>365</v>
      </c>
      <c r="D174" s="21">
        <v>0</v>
      </c>
      <c r="E174" s="21">
        <f t="shared" si="2"/>
        <v>0.2857142857142857</v>
      </c>
      <c r="F174" s="16">
        <f t="shared" si="9"/>
        <v>14.109347442680775</v>
      </c>
      <c r="G174" s="21">
        <f t="shared" si="5"/>
        <v>19</v>
      </c>
      <c r="H174" s="22">
        <f t="shared" si="11"/>
        <v>2</v>
      </c>
      <c r="I174" s="22"/>
      <c r="J174" s="22"/>
      <c r="K174" s="22"/>
      <c r="L174" s="22"/>
      <c r="M174" s="22"/>
      <c r="N174" s="21">
        <f t="shared" si="7"/>
        <v>990</v>
      </c>
      <c r="O174" s="21">
        <v>50698</v>
      </c>
      <c r="P174" s="21">
        <f t="shared" si="6"/>
        <v>0</v>
      </c>
      <c r="Q174" s="21">
        <f t="shared" si="1"/>
        <v>141.42857142857142</v>
      </c>
      <c r="R174" s="21"/>
      <c r="S174" s="20">
        <v>55.76</v>
      </c>
      <c r="T174" s="16">
        <f t="shared" si="0"/>
        <v>59.687142857142859</v>
      </c>
    </row>
    <row r="175" spans="1:20" ht="13" x14ac:dyDescent="0.15">
      <c r="A175" s="15">
        <v>44208</v>
      </c>
      <c r="B175" s="1">
        <f t="shared" si="10"/>
        <v>366</v>
      </c>
      <c r="D175" s="19">
        <v>1</v>
      </c>
      <c r="E175" s="21">
        <f t="shared" si="2"/>
        <v>0.42857142857142855</v>
      </c>
      <c r="F175" s="16">
        <f t="shared" si="9"/>
        <v>21.164021164021165</v>
      </c>
      <c r="G175" s="21">
        <f t="shared" si="5"/>
        <v>20</v>
      </c>
      <c r="H175" s="22">
        <f t="shared" si="11"/>
        <v>3</v>
      </c>
      <c r="I175" s="22"/>
      <c r="J175" s="22"/>
      <c r="K175" s="22"/>
      <c r="L175" s="22"/>
      <c r="M175" s="22"/>
      <c r="N175" s="21">
        <f t="shared" si="7"/>
        <v>1941</v>
      </c>
      <c r="O175" s="19">
        <v>51649</v>
      </c>
      <c r="P175" s="21">
        <f t="shared" si="6"/>
        <v>951</v>
      </c>
      <c r="Q175" s="21">
        <f t="shared" si="1"/>
        <v>277.28571428571428</v>
      </c>
      <c r="R175" s="21"/>
      <c r="S175" s="20">
        <v>52.62</v>
      </c>
      <c r="T175" s="16">
        <f t="shared" si="0"/>
        <v>56.882857142857141</v>
      </c>
    </row>
    <row r="176" spans="1:20" ht="13" x14ac:dyDescent="0.15">
      <c r="A176" s="15">
        <v>44209</v>
      </c>
      <c r="B176" s="1">
        <f t="shared" si="10"/>
        <v>367</v>
      </c>
      <c r="D176" s="19">
        <v>0</v>
      </c>
      <c r="E176" s="21">
        <f t="shared" si="2"/>
        <v>0.14285714285714285</v>
      </c>
      <c r="F176" s="16">
        <f t="shared" si="9"/>
        <v>7.0546737213403876</v>
      </c>
      <c r="G176" s="21">
        <f t="shared" si="5"/>
        <v>20</v>
      </c>
      <c r="H176" s="22">
        <f t="shared" si="11"/>
        <v>3</v>
      </c>
      <c r="I176" s="22"/>
      <c r="J176" s="22"/>
      <c r="K176" s="22"/>
      <c r="L176" s="22"/>
      <c r="M176" s="22"/>
      <c r="N176" s="21">
        <f t="shared" si="7"/>
        <v>1065</v>
      </c>
      <c r="O176" s="19">
        <v>51649</v>
      </c>
      <c r="P176" s="21">
        <f t="shared" si="6"/>
        <v>0</v>
      </c>
      <c r="Q176" s="21">
        <f t="shared" si="1"/>
        <v>152.14285714285714</v>
      </c>
      <c r="R176" s="21"/>
      <c r="S176" s="20">
        <v>40.840000000000003</v>
      </c>
      <c r="T176" s="16">
        <f t="shared" si="0"/>
        <v>53.068571428571431</v>
      </c>
    </row>
    <row r="177" spans="1:20" ht="13" x14ac:dyDescent="0.15">
      <c r="A177" s="15">
        <v>44210</v>
      </c>
      <c r="B177" s="1">
        <f t="shared" si="10"/>
        <v>368</v>
      </c>
      <c r="D177" s="19">
        <v>0</v>
      </c>
      <c r="E177" s="21">
        <f t="shared" si="2"/>
        <v>0.14285714285714285</v>
      </c>
      <c r="F177" s="16">
        <f t="shared" si="9"/>
        <v>7.0546737213403876</v>
      </c>
      <c r="G177" s="21">
        <f t="shared" si="5"/>
        <v>20</v>
      </c>
      <c r="H177" s="22">
        <f t="shared" si="11"/>
        <v>3</v>
      </c>
      <c r="I177" s="22"/>
      <c r="J177" s="22"/>
      <c r="K177" s="22"/>
      <c r="L177" s="22"/>
      <c r="M177" s="22"/>
      <c r="N177" s="21">
        <f t="shared" si="7"/>
        <v>1065</v>
      </c>
      <c r="O177" s="19">
        <v>51649</v>
      </c>
      <c r="P177" s="21">
        <f t="shared" si="6"/>
        <v>0</v>
      </c>
      <c r="Q177" s="21">
        <f t="shared" si="1"/>
        <v>152.14285714285714</v>
      </c>
      <c r="R177" s="21"/>
      <c r="S177" s="20">
        <v>58.12</v>
      </c>
      <c r="T177" s="16">
        <f t="shared" si="0"/>
        <v>52.620000000000005</v>
      </c>
    </row>
    <row r="178" spans="1:20" ht="13" x14ac:dyDescent="0.15">
      <c r="A178" s="15">
        <v>44211</v>
      </c>
      <c r="B178" s="1">
        <f t="shared" si="10"/>
        <v>369</v>
      </c>
      <c r="D178" s="19">
        <v>0</v>
      </c>
      <c r="E178" s="21">
        <f t="shared" si="2"/>
        <v>0.14285714285714285</v>
      </c>
      <c r="F178" s="16">
        <f t="shared" si="9"/>
        <v>7.0546737213403876</v>
      </c>
      <c r="G178" s="21">
        <f t="shared" si="5"/>
        <v>20</v>
      </c>
      <c r="H178" s="22">
        <f t="shared" si="11"/>
        <v>3</v>
      </c>
      <c r="I178" s="22"/>
      <c r="J178" s="22"/>
      <c r="K178" s="22"/>
      <c r="L178" s="22"/>
      <c r="M178" s="22"/>
      <c r="N178" s="21">
        <f t="shared" si="7"/>
        <v>951</v>
      </c>
      <c r="O178" s="19">
        <v>51649</v>
      </c>
      <c r="P178" s="21">
        <f t="shared" si="6"/>
        <v>0</v>
      </c>
      <c r="Q178" s="21">
        <f t="shared" si="1"/>
        <v>135.85714285714286</v>
      </c>
      <c r="R178" s="21"/>
      <c r="S178" s="20">
        <v>40.840000000000003</v>
      </c>
      <c r="T178" s="16">
        <f t="shared" si="0"/>
        <v>49.927142857142861</v>
      </c>
    </row>
    <row r="179" spans="1:20" ht="13" x14ac:dyDescent="0.15">
      <c r="A179" s="15">
        <v>44212</v>
      </c>
      <c r="B179" s="1">
        <f t="shared" si="10"/>
        <v>370</v>
      </c>
      <c r="D179" s="19">
        <v>0</v>
      </c>
      <c r="E179" s="21">
        <f t="shared" si="2"/>
        <v>0.14285714285714285</v>
      </c>
      <c r="F179" s="16">
        <f t="shared" si="9"/>
        <v>7.0546737213403876</v>
      </c>
      <c r="G179" s="21">
        <f t="shared" si="5"/>
        <v>20</v>
      </c>
      <c r="H179" s="22">
        <f t="shared" si="11"/>
        <v>3</v>
      </c>
      <c r="I179" s="22"/>
      <c r="J179" s="22"/>
      <c r="K179" s="22"/>
      <c r="L179" s="22"/>
      <c r="M179" s="22"/>
      <c r="N179" s="21">
        <f t="shared" si="7"/>
        <v>951</v>
      </c>
      <c r="O179" s="19">
        <v>51649</v>
      </c>
      <c r="P179" s="21">
        <f t="shared" si="6"/>
        <v>0</v>
      </c>
      <c r="Q179" s="21">
        <f t="shared" si="1"/>
        <v>135.85714285714286</v>
      </c>
      <c r="R179" s="21"/>
      <c r="S179" s="20">
        <v>61.26</v>
      </c>
      <c r="T179" s="16">
        <f t="shared" si="0"/>
        <v>49.030000000000008</v>
      </c>
    </row>
    <row r="180" spans="1:20" ht="13" x14ac:dyDescent="0.15">
      <c r="A180" s="15">
        <v>44213</v>
      </c>
      <c r="B180" s="1">
        <f t="shared" si="10"/>
        <v>371</v>
      </c>
      <c r="D180" s="19">
        <v>0</v>
      </c>
      <c r="E180" s="21">
        <f t="shared" si="2"/>
        <v>0.14285714285714285</v>
      </c>
      <c r="F180" s="16">
        <f t="shared" si="9"/>
        <v>7.0546737213403876</v>
      </c>
      <c r="G180" s="21">
        <f t="shared" si="5"/>
        <v>20</v>
      </c>
      <c r="H180" s="22">
        <f t="shared" si="11"/>
        <v>3</v>
      </c>
      <c r="I180" s="22"/>
      <c r="J180" s="22"/>
      <c r="K180" s="22"/>
      <c r="L180" s="22"/>
      <c r="M180" s="22"/>
      <c r="N180" s="21">
        <f t="shared" si="7"/>
        <v>951</v>
      </c>
      <c r="O180" s="19">
        <v>51649</v>
      </c>
      <c r="P180" s="21">
        <f t="shared" si="6"/>
        <v>0</v>
      </c>
      <c r="Q180" s="21">
        <f t="shared" si="1"/>
        <v>135.85714285714286</v>
      </c>
      <c r="R180" s="21"/>
      <c r="S180" s="20">
        <v>25.13</v>
      </c>
      <c r="T180" s="16">
        <f t="shared" si="0"/>
        <v>47.795714285714283</v>
      </c>
    </row>
    <row r="181" spans="1:20" ht="13" x14ac:dyDescent="0.15">
      <c r="A181" s="15">
        <v>44214</v>
      </c>
      <c r="B181" s="1">
        <f t="shared" si="10"/>
        <v>372</v>
      </c>
      <c r="D181" s="19">
        <v>0</v>
      </c>
      <c r="E181" s="21">
        <f t="shared" si="2"/>
        <v>0.14285714285714285</v>
      </c>
      <c r="F181" s="16">
        <f t="shared" si="9"/>
        <v>7.0546737213403876</v>
      </c>
      <c r="G181" s="21">
        <f t="shared" si="5"/>
        <v>20</v>
      </c>
      <c r="H181" s="22">
        <f t="shared" si="11"/>
        <v>3</v>
      </c>
      <c r="I181" s="22"/>
      <c r="J181" s="22"/>
      <c r="K181" s="22"/>
      <c r="L181" s="22"/>
      <c r="M181" s="22"/>
      <c r="N181" s="21">
        <f t="shared" si="7"/>
        <v>951</v>
      </c>
      <c r="O181" s="19">
        <v>51649</v>
      </c>
      <c r="P181" s="21">
        <f t="shared" si="6"/>
        <v>0</v>
      </c>
      <c r="Q181" s="21">
        <f t="shared" si="1"/>
        <v>135.85714285714286</v>
      </c>
      <c r="R181" s="21"/>
      <c r="S181" s="20">
        <v>46.34</v>
      </c>
      <c r="T181" s="16">
        <f t="shared" si="0"/>
        <v>46.449999999999996</v>
      </c>
    </row>
    <row r="182" spans="1:20" ht="13" x14ac:dyDescent="0.15">
      <c r="A182" s="15">
        <v>44215</v>
      </c>
      <c r="B182" s="1">
        <f t="shared" si="10"/>
        <v>373</v>
      </c>
      <c r="D182" s="19">
        <v>0</v>
      </c>
      <c r="E182" s="21">
        <f t="shared" si="2"/>
        <v>0</v>
      </c>
      <c r="F182" s="16">
        <f t="shared" si="9"/>
        <v>0</v>
      </c>
      <c r="G182" s="21">
        <f t="shared" si="5"/>
        <v>20</v>
      </c>
      <c r="H182" s="22">
        <f t="shared" si="11"/>
        <v>3</v>
      </c>
      <c r="I182" s="22"/>
      <c r="J182" s="22"/>
      <c r="K182" s="22"/>
      <c r="L182" s="22"/>
      <c r="M182" s="22"/>
      <c r="N182" s="21">
        <f t="shared" si="7"/>
        <v>90</v>
      </c>
      <c r="O182" s="19">
        <v>51739</v>
      </c>
      <c r="P182" s="21">
        <f t="shared" si="6"/>
        <v>90</v>
      </c>
      <c r="Q182" s="21">
        <f t="shared" si="1"/>
        <v>12.857142857142858</v>
      </c>
      <c r="R182" s="21"/>
      <c r="S182" s="20">
        <v>41.62</v>
      </c>
      <c r="T182" s="16">
        <f t="shared" si="0"/>
        <v>44.878571428571426</v>
      </c>
    </row>
    <row r="183" spans="1:20" ht="13" x14ac:dyDescent="0.15">
      <c r="A183" s="15">
        <v>44216</v>
      </c>
      <c r="B183" s="1">
        <f t="shared" si="10"/>
        <v>374</v>
      </c>
      <c r="D183" s="19">
        <v>0</v>
      </c>
      <c r="E183" s="21">
        <f t="shared" si="2"/>
        <v>0</v>
      </c>
      <c r="F183" s="16">
        <f t="shared" si="9"/>
        <v>0</v>
      </c>
      <c r="G183" s="21">
        <f t="shared" si="5"/>
        <v>20</v>
      </c>
      <c r="H183" s="22">
        <f t="shared" si="11"/>
        <v>3</v>
      </c>
      <c r="I183" s="22"/>
      <c r="J183" s="22"/>
      <c r="K183" s="22"/>
      <c r="L183" s="22"/>
      <c r="M183" s="22"/>
      <c r="N183" s="21">
        <f t="shared" si="7"/>
        <v>90</v>
      </c>
      <c r="O183" s="19">
        <v>51739</v>
      </c>
      <c r="P183" s="21">
        <f t="shared" si="6"/>
        <v>0</v>
      </c>
      <c r="Q183" s="21">
        <f t="shared" si="1"/>
        <v>12.857142857142858</v>
      </c>
      <c r="R183" s="21"/>
      <c r="S183" s="20">
        <v>32.99</v>
      </c>
      <c r="T183" s="16">
        <f t="shared" si="0"/>
        <v>43.75714285714286</v>
      </c>
    </row>
    <row r="184" spans="1:20" ht="13" x14ac:dyDescent="0.15">
      <c r="A184" s="15">
        <v>44217</v>
      </c>
      <c r="B184" s="1">
        <f t="shared" si="10"/>
        <v>375</v>
      </c>
      <c r="D184" s="19">
        <v>2</v>
      </c>
      <c r="E184" s="21">
        <f t="shared" si="2"/>
        <v>0.2857142857142857</v>
      </c>
      <c r="F184" s="16">
        <f t="shared" si="9"/>
        <v>14.109347442680775</v>
      </c>
      <c r="G184" s="21">
        <f t="shared" si="5"/>
        <v>22</v>
      </c>
      <c r="H184" s="22">
        <f t="shared" si="11"/>
        <v>5</v>
      </c>
      <c r="I184" s="22"/>
      <c r="J184" s="22"/>
      <c r="K184" s="22"/>
      <c r="L184" s="22"/>
      <c r="M184" s="22"/>
      <c r="N184" s="21">
        <f t="shared" si="7"/>
        <v>894</v>
      </c>
      <c r="O184" s="19">
        <v>52543</v>
      </c>
      <c r="P184" s="21">
        <f t="shared" si="6"/>
        <v>804</v>
      </c>
      <c r="Q184" s="21">
        <f t="shared" si="1"/>
        <v>127.71428571428571</v>
      </c>
      <c r="R184" s="21"/>
      <c r="S184" s="20">
        <v>29.84</v>
      </c>
      <c r="T184" s="16">
        <f t="shared" si="0"/>
        <v>39.717142857142854</v>
      </c>
    </row>
    <row r="185" spans="1:20" ht="13" x14ac:dyDescent="0.15">
      <c r="A185" s="15">
        <v>44218</v>
      </c>
      <c r="B185" s="1">
        <f t="shared" si="10"/>
        <v>376</v>
      </c>
      <c r="D185" s="19">
        <v>0</v>
      </c>
      <c r="E185" s="21">
        <f t="shared" si="2"/>
        <v>0.2857142857142857</v>
      </c>
      <c r="F185" s="16">
        <f t="shared" si="9"/>
        <v>14.109347442680775</v>
      </c>
      <c r="G185" s="21">
        <f t="shared" si="5"/>
        <v>22</v>
      </c>
      <c r="H185" s="22">
        <f t="shared" si="11"/>
        <v>5</v>
      </c>
      <c r="I185" s="22"/>
      <c r="J185" s="22"/>
      <c r="K185" s="22"/>
      <c r="L185" s="22"/>
      <c r="M185" s="22"/>
      <c r="N185" s="21">
        <f t="shared" si="7"/>
        <v>901</v>
      </c>
      <c r="O185" s="19">
        <v>52550</v>
      </c>
      <c r="P185" s="21">
        <f t="shared" si="6"/>
        <v>7</v>
      </c>
      <c r="Q185" s="21">
        <f t="shared" si="1"/>
        <v>128.71428571428572</v>
      </c>
      <c r="R185" s="21"/>
      <c r="S185" s="20">
        <v>48.69</v>
      </c>
      <c r="T185" s="16">
        <f t="shared" si="0"/>
        <v>40.838571428571427</v>
      </c>
    </row>
    <row r="186" spans="1:20" ht="13" x14ac:dyDescent="0.15">
      <c r="A186" s="15">
        <v>44219</v>
      </c>
      <c r="B186" s="1">
        <f t="shared" si="10"/>
        <v>377</v>
      </c>
      <c r="D186" s="19">
        <v>0</v>
      </c>
      <c r="E186" s="21">
        <f t="shared" si="2"/>
        <v>0.2857142857142857</v>
      </c>
      <c r="F186" s="16">
        <f t="shared" si="9"/>
        <v>14.109347442680775</v>
      </c>
      <c r="G186" s="21">
        <f t="shared" si="5"/>
        <v>22</v>
      </c>
      <c r="H186" s="22">
        <f t="shared" si="11"/>
        <v>5</v>
      </c>
      <c r="I186" s="22"/>
      <c r="J186" s="22"/>
      <c r="K186" s="22"/>
      <c r="L186" s="22"/>
      <c r="M186" s="22"/>
      <c r="N186" s="21">
        <f t="shared" si="7"/>
        <v>1270</v>
      </c>
      <c r="O186" s="19">
        <v>52919</v>
      </c>
      <c r="P186" s="21">
        <f t="shared" si="6"/>
        <v>369</v>
      </c>
      <c r="Q186" s="21">
        <f t="shared" si="1"/>
        <v>181.42857142857142</v>
      </c>
      <c r="R186" s="21"/>
      <c r="S186" s="20">
        <v>36.909999999999997</v>
      </c>
      <c r="T186" s="16">
        <f t="shared" si="0"/>
        <v>37.36</v>
      </c>
    </row>
    <row r="187" spans="1:20" ht="13" x14ac:dyDescent="0.15">
      <c r="A187" s="15">
        <v>44220</v>
      </c>
      <c r="B187" s="1">
        <f t="shared" si="10"/>
        <v>378</v>
      </c>
      <c r="D187" s="19">
        <v>0</v>
      </c>
      <c r="E187" s="21">
        <f t="shared" si="2"/>
        <v>0.2857142857142857</v>
      </c>
      <c r="F187" s="16">
        <f t="shared" si="9"/>
        <v>14.109347442680775</v>
      </c>
      <c r="G187" s="21">
        <f t="shared" si="5"/>
        <v>22</v>
      </c>
      <c r="H187" s="22">
        <f t="shared" si="11"/>
        <v>5</v>
      </c>
      <c r="I187" s="22"/>
      <c r="J187" s="22"/>
      <c r="K187" s="22"/>
      <c r="L187" s="22"/>
      <c r="M187" s="22"/>
      <c r="N187" s="21">
        <f t="shared" si="7"/>
        <v>1270</v>
      </c>
      <c r="O187" s="19">
        <v>52919</v>
      </c>
      <c r="P187" s="21">
        <f t="shared" si="6"/>
        <v>0</v>
      </c>
      <c r="Q187" s="21">
        <f t="shared" si="1"/>
        <v>181.42857142857142</v>
      </c>
      <c r="R187" s="21"/>
      <c r="S187" s="20">
        <v>22.78</v>
      </c>
      <c r="T187" s="16">
        <f t="shared" si="0"/>
        <v>37.024285714285718</v>
      </c>
    </row>
    <row r="188" spans="1:20" ht="13" x14ac:dyDescent="0.15">
      <c r="A188" s="15">
        <v>44221</v>
      </c>
      <c r="B188" s="1">
        <f t="shared" si="10"/>
        <v>379</v>
      </c>
      <c r="D188" s="19">
        <v>0</v>
      </c>
      <c r="E188" s="21">
        <f t="shared" si="2"/>
        <v>0.2857142857142857</v>
      </c>
      <c r="F188" s="16">
        <f t="shared" si="9"/>
        <v>14.109347442680775</v>
      </c>
      <c r="G188" s="21">
        <f t="shared" si="5"/>
        <v>22</v>
      </c>
      <c r="H188" s="22">
        <f t="shared" si="11"/>
        <v>5</v>
      </c>
      <c r="I188" s="22"/>
      <c r="J188" s="22"/>
      <c r="K188" s="22"/>
      <c r="L188" s="22"/>
      <c r="M188" s="22"/>
      <c r="N188" s="21">
        <f t="shared" si="7"/>
        <v>1270</v>
      </c>
      <c r="O188" s="19">
        <v>52919</v>
      </c>
      <c r="P188" s="21">
        <f t="shared" si="6"/>
        <v>0</v>
      </c>
      <c r="Q188" s="21">
        <f t="shared" si="1"/>
        <v>181.42857142857142</v>
      </c>
      <c r="R188" s="21"/>
      <c r="S188" s="1">
        <v>34.56</v>
      </c>
      <c r="T188" s="16">
        <f t="shared" si="0"/>
        <v>35.341428571428573</v>
      </c>
    </row>
    <row r="189" spans="1:20" ht="13" x14ac:dyDescent="0.15">
      <c r="A189" s="15">
        <v>44222</v>
      </c>
      <c r="B189" s="1">
        <f t="shared" si="10"/>
        <v>380</v>
      </c>
      <c r="D189" s="19">
        <v>0</v>
      </c>
      <c r="E189" s="21">
        <f t="shared" si="2"/>
        <v>0.2857142857142857</v>
      </c>
      <c r="F189" s="16">
        <f t="shared" si="9"/>
        <v>14.109347442680775</v>
      </c>
      <c r="G189" s="21">
        <f t="shared" si="5"/>
        <v>22</v>
      </c>
      <c r="H189" s="22">
        <f t="shared" si="11"/>
        <v>5</v>
      </c>
      <c r="I189" s="22"/>
      <c r="J189" s="22"/>
      <c r="K189" s="22"/>
      <c r="L189" s="22"/>
      <c r="M189" s="22"/>
      <c r="N189" s="21">
        <f t="shared" si="7"/>
        <v>1180</v>
      </c>
      <c r="O189" s="19">
        <v>52919</v>
      </c>
      <c r="P189" s="21">
        <f t="shared" si="6"/>
        <v>0</v>
      </c>
      <c r="Q189" s="21">
        <f t="shared" si="1"/>
        <v>168.57142857142858</v>
      </c>
      <c r="R189" s="21"/>
      <c r="S189" s="1">
        <v>15.71</v>
      </c>
      <c r="T189" s="16">
        <f t="shared" si="0"/>
        <v>31.640000000000004</v>
      </c>
    </row>
    <row r="190" spans="1:20" ht="13" x14ac:dyDescent="0.15">
      <c r="A190" s="15">
        <v>44223</v>
      </c>
      <c r="B190" s="1">
        <f t="shared" si="10"/>
        <v>381</v>
      </c>
      <c r="D190" s="19">
        <v>0</v>
      </c>
      <c r="E190" s="21">
        <f t="shared" si="2"/>
        <v>0.2857142857142857</v>
      </c>
      <c r="F190" s="16">
        <f t="shared" si="9"/>
        <v>14.109347442680775</v>
      </c>
      <c r="G190" s="21">
        <f t="shared" si="5"/>
        <v>22</v>
      </c>
      <c r="H190" s="22">
        <f t="shared" si="11"/>
        <v>5</v>
      </c>
      <c r="I190" s="22"/>
      <c r="J190" s="22"/>
      <c r="K190" s="22"/>
      <c r="L190" s="22"/>
      <c r="M190" s="22"/>
      <c r="N190" s="21">
        <f t="shared" si="7"/>
        <v>1190</v>
      </c>
      <c r="O190" s="19">
        <v>52929</v>
      </c>
      <c r="P190" s="21">
        <f t="shared" si="6"/>
        <v>10</v>
      </c>
      <c r="Q190" s="21">
        <f t="shared" si="1"/>
        <v>170</v>
      </c>
      <c r="R190" s="21"/>
      <c r="S190" s="1">
        <v>24.35</v>
      </c>
      <c r="T190" s="16">
        <f t="shared" si="0"/>
        <v>30.405714285714286</v>
      </c>
    </row>
    <row r="191" spans="1:20" ht="13" x14ac:dyDescent="0.15">
      <c r="A191" s="15">
        <v>44224</v>
      </c>
      <c r="B191" s="1">
        <f t="shared" si="10"/>
        <v>382</v>
      </c>
      <c r="D191" s="19">
        <v>2</v>
      </c>
      <c r="E191" s="21">
        <f t="shared" si="2"/>
        <v>0.2857142857142857</v>
      </c>
      <c r="F191" s="16">
        <f t="shared" si="9"/>
        <v>14.109347442680775</v>
      </c>
      <c r="G191" s="21">
        <f t="shared" si="5"/>
        <v>24</v>
      </c>
      <c r="H191" s="22">
        <f t="shared" si="11"/>
        <v>7</v>
      </c>
      <c r="I191" s="22"/>
      <c r="J191" s="22"/>
      <c r="K191" s="22"/>
      <c r="L191" s="22"/>
      <c r="M191" s="22"/>
      <c r="N191" s="21">
        <f t="shared" si="7"/>
        <v>1376</v>
      </c>
      <c r="O191" s="19">
        <v>53919</v>
      </c>
      <c r="P191" s="21">
        <f t="shared" si="6"/>
        <v>990</v>
      </c>
      <c r="Q191" s="21">
        <f t="shared" si="1"/>
        <v>196.57142857142858</v>
      </c>
      <c r="R191" s="21"/>
      <c r="S191" s="1">
        <v>11.78</v>
      </c>
      <c r="T191" s="16">
        <f t="shared" si="0"/>
        <v>27.825714285714287</v>
      </c>
    </row>
    <row r="192" spans="1:20" ht="13" x14ac:dyDescent="0.15">
      <c r="A192" s="15">
        <v>44225</v>
      </c>
      <c r="B192" s="1">
        <f t="shared" si="10"/>
        <v>383</v>
      </c>
      <c r="D192" s="19">
        <v>0</v>
      </c>
      <c r="E192" s="21">
        <f t="shared" si="2"/>
        <v>0.2857142857142857</v>
      </c>
      <c r="F192" s="16">
        <f t="shared" si="9"/>
        <v>14.109347442680775</v>
      </c>
      <c r="G192" s="21">
        <f t="shared" si="5"/>
        <v>24</v>
      </c>
      <c r="H192" s="22">
        <f t="shared" si="11"/>
        <v>7</v>
      </c>
      <c r="I192" s="22"/>
      <c r="J192" s="22"/>
      <c r="K192" s="22"/>
      <c r="L192" s="22"/>
      <c r="M192" s="22"/>
      <c r="N192" s="21">
        <f t="shared" si="7"/>
        <v>1395</v>
      </c>
      <c r="O192" s="19">
        <v>53945</v>
      </c>
      <c r="P192" s="21">
        <f t="shared" si="6"/>
        <v>26</v>
      </c>
      <c r="Q192" s="21">
        <f t="shared" si="1"/>
        <v>199.28571428571428</v>
      </c>
      <c r="R192" s="21"/>
      <c r="S192" s="1">
        <v>34.56</v>
      </c>
      <c r="T192" s="16">
        <f t="shared" si="0"/>
        <v>25.807142857142857</v>
      </c>
    </row>
    <row r="193" spans="1:20" ht="13" x14ac:dyDescent="0.15">
      <c r="A193" s="15">
        <v>44226</v>
      </c>
      <c r="B193" s="1">
        <f t="shared" si="10"/>
        <v>384</v>
      </c>
      <c r="D193" s="19">
        <v>0</v>
      </c>
      <c r="E193" s="21">
        <f t="shared" si="2"/>
        <v>0.2857142857142857</v>
      </c>
      <c r="F193" s="16">
        <f t="shared" si="9"/>
        <v>14.109347442680775</v>
      </c>
      <c r="G193" s="21">
        <f t="shared" si="5"/>
        <v>24</v>
      </c>
      <c r="H193" s="22">
        <f t="shared" si="11"/>
        <v>7</v>
      </c>
      <c r="I193" s="22"/>
      <c r="J193" s="22"/>
      <c r="K193" s="22"/>
      <c r="L193" s="22"/>
      <c r="M193" s="22"/>
      <c r="N193" s="21">
        <f t="shared" si="7"/>
        <v>1026</v>
      </c>
      <c r="O193" s="19">
        <v>53945</v>
      </c>
      <c r="P193" s="21">
        <f t="shared" si="6"/>
        <v>0</v>
      </c>
      <c r="Q193" s="21">
        <f t="shared" si="1"/>
        <v>146.57142857142858</v>
      </c>
      <c r="R193" s="21"/>
      <c r="S193" s="1">
        <v>25.92</v>
      </c>
      <c r="T193" s="16">
        <f t="shared" si="0"/>
        <v>24.23714285714286</v>
      </c>
    </row>
    <row r="194" spans="1:20" ht="13" x14ac:dyDescent="0.15">
      <c r="A194" s="15">
        <v>44227</v>
      </c>
      <c r="B194" s="1">
        <f t="shared" si="10"/>
        <v>385</v>
      </c>
      <c r="D194" s="19">
        <v>0</v>
      </c>
      <c r="E194" s="21">
        <f t="shared" si="2"/>
        <v>0.2857142857142857</v>
      </c>
      <c r="F194" s="16">
        <f t="shared" si="9"/>
        <v>14.109347442680775</v>
      </c>
      <c r="G194" s="21">
        <f t="shared" si="5"/>
        <v>24</v>
      </c>
      <c r="H194" s="22">
        <f t="shared" si="11"/>
        <v>7</v>
      </c>
      <c r="I194" s="22"/>
      <c r="J194" s="22"/>
      <c r="K194" s="22"/>
      <c r="L194" s="22"/>
      <c r="M194" s="22"/>
      <c r="N194" s="21">
        <f t="shared" si="7"/>
        <v>1026</v>
      </c>
      <c r="O194" s="19">
        <v>53945</v>
      </c>
      <c r="P194" s="21">
        <f t="shared" si="6"/>
        <v>0</v>
      </c>
      <c r="Q194" s="21">
        <f t="shared" si="1"/>
        <v>146.57142857142858</v>
      </c>
      <c r="R194" s="21"/>
      <c r="S194" s="1">
        <v>11.78</v>
      </c>
      <c r="T194" s="16">
        <f t="shared" si="0"/>
        <v>22.665714285714284</v>
      </c>
    </row>
    <row r="195" spans="1:20" ht="13" x14ac:dyDescent="0.15">
      <c r="A195" s="15">
        <v>44228</v>
      </c>
      <c r="B195" s="1">
        <f t="shared" si="10"/>
        <v>386</v>
      </c>
      <c r="D195" s="19">
        <v>0</v>
      </c>
      <c r="E195" s="21">
        <f t="shared" si="2"/>
        <v>0.2857142857142857</v>
      </c>
      <c r="F195" s="16">
        <f t="shared" si="9"/>
        <v>14.109347442680775</v>
      </c>
      <c r="G195" s="21">
        <f t="shared" si="5"/>
        <v>24</v>
      </c>
      <c r="H195" s="22">
        <f t="shared" si="11"/>
        <v>7</v>
      </c>
      <c r="I195" s="22"/>
      <c r="J195" s="22"/>
      <c r="K195" s="22"/>
      <c r="L195" s="22"/>
      <c r="M195" s="22"/>
      <c r="N195" s="21">
        <f t="shared" si="7"/>
        <v>1026</v>
      </c>
      <c r="O195" s="19">
        <v>53945</v>
      </c>
      <c r="P195" s="21">
        <f t="shared" si="6"/>
        <v>0</v>
      </c>
      <c r="Q195" s="21">
        <f t="shared" si="1"/>
        <v>146.57142857142858</v>
      </c>
      <c r="R195" s="21"/>
      <c r="S195" s="1">
        <v>25.13</v>
      </c>
      <c r="T195" s="16">
        <f t="shared" si="0"/>
        <v>21.318571428571431</v>
      </c>
    </row>
    <row r="196" spans="1:20" ht="13" x14ac:dyDescent="0.15">
      <c r="A196" s="15">
        <v>44229</v>
      </c>
      <c r="B196" s="1">
        <f t="shared" si="10"/>
        <v>387</v>
      </c>
      <c r="D196" s="19">
        <v>0</v>
      </c>
      <c r="E196" s="21">
        <f t="shared" si="2"/>
        <v>0.2857142857142857</v>
      </c>
      <c r="F196" s="16">
        <f t="shared" si="9"/>
        <v>14.109347442680775</v>
      </c>
      <c r="G196" s="21">
        <f t="shared" si="5"/>
        <v>24</v>
      </c>
      <c r="H196" s="22">
        <f t="shared" si="11"/>
        <v>7</v>
      </c>
      <c r="I196" s="22"/>
      <c r="J196" s="22"/>
      <c r="K196" s="22"/>
      <c r="L196" s="22"/>
      <c r="M196" s="22"/>
      <c r="N196" s="21">
        <f t="shared" si="7"/>
        <v>1026</v>
      </c>
      <c r="O196" s="19">
        <v>53945</v>
      </c>
      <c r="P196" s="21">
        <f t="shared" si="6"/>
        <v>0</v>
      </c>
      <c r="Q196" s="21">
        <f t="shared" si="1"/>
        <v>146.57142857142858</v>
      </c>
      <c r="R196" s="21"/>
      <c r="S196" s="1">
        <v>14.14</v>
      </c>
      <c r="T196" s="16">
        <f t="shared" si="0"/>
        <v>21.094285714285718</v>
      </c>
    </row>
    <row r="197" spans="1:20" ht="13" x14ac:dyDescent="0.15">
      <c r="A197" s="15">
        <v>44230</v>
      </c>
      <c r="B197" s="1">
        <f t="shared" si="10"/>
        <v>388</v>
      </c>
      <c r="D197" s="19">
        <v>0</v>
      </c>
      <c r="E197" s="21">
        <f t="shared" si="2"/>
        <v>0.2857142857142857</v>
      </c>
      <c r="F197" s="16">
        <f t="shared" si="9"/>
        <v>14.109347442680775</v>
      </c>
      <c r="G197" s="21">
        <f t="shared" si="5"/>
        <v>24</v>
      </c>
      <c r="H197" s="22">
        <f t="shared" si="11"/>
        <v>7</v>
      </c>
      <c r="I197" s="22"/>
      <c r="J197" s="22"/>
      <c r="K197" s="22"/>
      <c r="L197" s="22"/>
      <c r="M197" s="22"/>
      <c r="N197" s="21">
        <f t="shared" si="7"/>
        <v>2096</v>
      </c>
      <c r="O197" s="19">
        <v>55025</v>
      </c>
      <c r="P197" s="21">
        <f t="shared" si="6"/>
        <v>1080</v>
      </c>
      <c r="Q197" s="21">
        <f t="shared" si="1"/>
        <v>299.42857142857144</v>
      </c>
      <c r="R197" s="21"/>
      <c r="S197" s="1">
        <v>14.14</v>
      </c>
      <c r="T197" s="16">
        <f t="shared" si="0"/>
        <v>19.635714285714283</v>
      </c>
    </row>
    <row r="198" spans="1:20" ht="13" x14ac:dyDescent="0.15">
      <c r="A198" s="15">
        <v>44231</v>
      </c>
      <c r="B198" s="1">
        <f t="shared" si="10"/>
        <v>389</v>
      </c>
      <c r="D198" s="19">
        <v>0</v>
      </c>
      <c r="E198" s="21">
        <f t="shared" si="2"/>
        <v>0</v>
      </c>
      <c r="F198" s="16">
        <f t="shared" si="9"/>
        <v>0</v>
      </c>
      <c r="G198" s="21">
        <f t="shared" si="5"/>
        <v>24</v>
      </c>
      <c r="H198" s="22">
        <f t="shared" si="11"/>
        <v>7</v>
      </c>
      <c r="I198" s="22"/>
      <c r="J198" s="22"/>
      <c r="K198" s="22"/>
      <c r="L198" s="22"/>
      <c r="M198" s="22"/>
      <c r="N198" s="21">
        <f t="shared" si="7"/>
        <v>1106</v>
      </c>
      <c r="O198" s="19">
        <v>55025</v>
      </c>
      <c r="P198" s="21">
        <f t="shared" si="6"/>
        <v>0</v>
      </c>
      <c r="Q198" s="21">
        <f t="shared" si="1"/>
        <v>158</v>
      </c>
      <c r="R198" s="21"/>
      <c r="S198" s="1">
        <v>11.78</v>
      </c>
      <c r="T198" s="16">
        <f t="shared" si="0"/>
        <v>19.635714285714283</v>
      </c>
    </row>
    <row r="199" spans="1:20" ht="13" x14ac:dyDescent="0.15">
      <c r="A199" s="15">
        <v>44232</v>
      </c>
      <c r="B199" s="1">
        <f t="shared" si="10"/>
        <v>390</v>
      </c>
      <c r="D199" s="19">
        <v>0</v>
      </c>
      <c r="E199" s="21">
        <f t="shared" si="2"/>
        <v>0</v>
      </c>
      <c r="F199" s="16">
        <f t="shared" si="9"/>
        <v>0</v>
      </c>
      <c r="G199" s="21">
        <f t="shared" si="5"/>
        <v>24</v>
      </c>
      <c r="H199" s="22">
        <f t="shared" si="11"/>
        <v>7</v>
      </c>
      <c r="I199" s="22"/>
      <c r="J199" s="22"/>
      <c r="K199" s="22"/>
      <c r="L199" s="22"/>
      <c r="M199" s="22"/>
      <c r="N199" s="21">
        <f t="shared" si="7"/>
        <v>1112</v>
      </c>
      <c r="O199" s="19">
        <v>55057</v>
      </c>
      <c r="P199" s="21">
        <f t="shared" si="6"/>
        <v>32</v>
      </c>
      <c r="Q199" s="21">
        <f t="shared" si="1"/>
        <v>158.85714285714286</v>
      </c>
      <c r="R199" s="21"/>
      <c r="S199" s="1">
        <v>18.850000000000001</v>
      </c>
      <c r="T199" s="16">
        <f t="shared" si="0"/>
        <v>17.391428571428573</v>
      </c>
    </row>
    <row r="200" spans="1:20" ht="13" x14ac:dyDescent="0.15">
      <c r="A200" s="15">
        <v>44233</v>
      </c>
      <c r="B200" s="1">
        <f t="shared" si="10"/>
        <v>391</v>
      </c>
      <c r="D200" s="19">
        <v>0</v>
      </c>
      <c r="E200" s="21">
        <f t="shared" si="2"/>
        <v>0</v>
      </c>
      <c r="F200" s="16">
        <f t="shared" si="9"/>
        <v>0</v>
      </c>
      <c r="G200" s="21">
        <f t="shared" si="5"/>
        <v>24</v>
      </c>
      <c r="H200" s="22">
        <f t="shared" si="11"/>
        <v>7</v>
      </c>
      <c r="I200" s="22"/>
      <c r="J200" s="22"/>
      <c r="K200" s="22"/>
      <c r="L200" s="22"/>
      <c r="M200" s="22"/>
      <c r="N200" s="21">
        <f t="shared" si="7"/>
        <v>1112</v>
      </c>
      <c r="O200" s="19">
        <v>55057</v>
      </c>
      <c r="P200" s="21">
        <f t="shared" si="6"/>
        <v>0</v>
      </c>
      <c r="Q200" s="21">
        <f t="shared" si="1"/>
        <v>158.85714285714286</v>
      </c>
      <c r="R200" s="21"/>
      <c r="S200" s="1">
        <v>8.64</v>
      </c>
      <c r="T200" s="16">
        <f t="shared" si="0"/>
        <v>14.922857142857142</v>
      </c>
    </row>
    <row r="201" spans="1:20" ht="13" x14ac:dyDescent="0.15">
      <c r="A201" s="15">
        <v>44234</v>
      </c>
      <c r="B201" s="1">
        <f t="shared" si="10"/>
        <v>392</v>
      </c>
      <c r="D201" s="19">
        <v>0</v>
      </c>
      <c r="E201" s="21">
        <f t="shared" si="2"/>
        <v>0</v>
      </c>
      <c r="F201" s="16">
        <f t="shared" si="9"/>
        <v>0</v>
      </c>
      <c r="G201" s="21">
        <f t="shared" si="5"/>
        <v>24</v>
      </c>
      <c r="H201" s="22">
        <f t="shared" si="11"/>
        <v>7</v>
      </c>
      <c r="I201" s="22"/>
      <c r="J201" s="22"/>
      <c r="K201" s="22"/>
      <c r="L201" s="22"/>
      <c r="M201" s="22"/>
      <c r="N201" s="21">
        <f t="shared" si="7"/>
        <v>1112</v>
      </c>
      <c r="O201" s="19">
        <v>55057</v>
      </c>
      <c r="P201" s="21">
        <f t="shared" si="6"/>
        <v>0</v>
      </c>
      <c r="Q201" s="21">
        <f t="shared" si="1"/>
        <v>158.85714285714286</v>
      </c>
      <c r="R201" s="21"/>
      <c r="S201" s="1">
        <v>15.71</v>
      </c>
      <c r="T201" s="16">
        <f t="shared" si="0"/>
        <v>15.484285714285713</v>
      </c>
    </row>
    <row r="202" spans="1:20" ht="13" x14ac:dyDescent="0.15">
      <c r="A202" s="15">
        <v>44235</v>
      </c>
      <c r="B202" s="1">
        <f t="shared" si="10"/>
        <v>393</v>
      </c>
      <c r="D202" s="19">
        <v>0</v>
      </c>
      <c r="E202" s="21">
        <f t="shared" si="2"/>
        <v>0</v>
      </c>
      <c r="F202" s="16">
        <f t="shared" si="9"/>
        <v>0</v>
      </c>
      <c r="G202" s="21">
        <f t="shared" si="5"/>
        <v>24</v>
      </c>
      <c r="H202" s="22">
        <f t="shared" si="11"/>
        <v>7</v>
      </c>
      <c r="I202" s="22"/>
      <c r="J202" s="22"/>
      <c r="K202" s="22"/>
      <c r="L202" s="22"/>
      <c r="M202" s="22"/>
      <c r="N202" s="21">
        <f t="shared" si="7"/>
        <v>1112</v>
      </c>
      <c r="O202" s="19">
        <v>55057</v>
      </c>
      <c r="P202" s="21">
        <f t="shared" si="6"/>
        <v>0</v>
      </c>
      <c r="Q202" s="21">
        <f t="shared" si="1"/>
        <v>158.85714285714286</v>
      </c>
      <c r="R202" s="21"/>
      <c r="S202" s="1">
        <v>8.64</v>
      </c>
      <c r="T202" s="16">
        <f t="shared" si="0"/>
        <v>13.128571428571432</v>
      </c>
    </row>
    <row r="203" spans="1:20" ht="13" x14ac:dyDescent="0.15">
      <c r="A203" s="15">
        <v>44236</v>
      </c>
      <c r="B203" s="1">
        <f t="shared" si="10"/>
        <v>394</v>
      </c>
      <c r="D203" s="19">
        <v>0</v>
      </c>
      <c r="E203" s="21">
        <f t="shared" si="2"/>
        <v>0</v>
      </c>
      <c r="F203" s="16">
        <f t="shared" si="9"/>
        <v>0</v>
      </c>
      <c r="G203" s="21">
        <f t="shared" si="5"/>
        <v>24</v>
      </c>
      <c r="H203" s="22">
        <f t="shared" si="11"/>
        <v>7</v>
      </c>
      <c r="I203" s="22"/>
      <c r="J203" s="22"/>
      <c r="K203" s="22"/>
      <c r="L203" s="22"/>
      <c r="M203" s="22"/>
      <c r="N203" s="21">
        <f t="shared" si="7"/>
        <v>1112</v>
      </c>
      <c r="O203" s="19">
        <v>55057</v>
      </c>
      <c r="P203" s="21">
        <f t="shared" si="6"/>
        <v>0</v>
      </c>
      <c r="Q203" s="21">
        <f t="shared" si="1"/>
        <v>158.85714285714286</v>
      </c>
      <c r="R203" s="21"/>
      <c r="S203" s="1">
        <v>7.85</v>
      </c>
      <c r="T203" s="16">
        <f t="shared" si="0"/>
        <v>12.23</v>
      </c>
    </row>
    <row r="204" spans="1:20" ht="13" x14ac:dyDescent="0.15">
      <c r="A204" s="15">
        <v>44237</v>
      </c>
      <c r="B204" s="1">
        <f t="shared" si="10"/>
        <v>395</v>
      </c>
      <c r="D204" s="19">
        <v>0</v>
      </c>
      <c r="E204" s="21">
        <f t="shared" si="2"/>
        <v>0</v>
      </c>
      <c r="F204" s="16">
        <f t="shared" si="9"/>
        <v>0</v>
      </c>
      <c r="G204" s="21">
        <f t="shared" si="5"/>
        <v>24</v>
      </c>
      <c r="H204" s="22">
        <f t="shared" si="11"/>
        <v>7</v>
      </c>
      <c r="I204" s="22"/>
      <c r="J204" s="22"/>
      <c r="K204" s="22"/>
      <c r="L204" s="22"/>
      <c r="M204" s="22"/>
      <c r="N204" s="21">
        <f t="shared" si="7"/>
        <v>1184</v>
      </c>
      <c r="O204" s="19">
        <v>56209</v>
      </c>
      <c r="P204" s="21">
        <f t="shared" si="6"/>
        <v>1152</v>
      </c>
      <c r="Q204" s="21">
        <f t="shared" si="1"/>
        <v>169.14285714285714</v>
      </c>
      <c r="R204" s="21"/>
      <c r="S204" s="1">
        <v>11.78</v>
      </c>
      <c r="T204" s="16">
        <f t="shared" si="0"/>
        <v>11.892857142857142</v>
      </c>
    </row>
    <row r="205" spans="1:20" ht="13" x14ac:dyDescent="0.15">
      <c r="A205" s="15">
        <v>44238</v>
      </c>
      <c r="B205" s="1">
        <f t="shared" si="10"/>
        <v>396</v>
      </c>
      <c r="D205" s="19">
        <v>0</v>
      </c>
      <c r="E205" s="21">
        <f t="shared" si="2"/>
        <v>0</v>
      </c>
      <c r="F205" s="16">
        <f t="shared" si="9"/>
        <v>0</v>
      </c>
      <c r="G205" s="21">
        <f t="shared" si="5"/>
        <v>24</v>
      </c>
      <c r="H205" s="22">
        <f t="shared" si="11"/>
        <v>7</v>
      </c>
      <c r="I205" s="22"/>
      <c r="J205" s="22"/>
      <c r="K205" s="22"/>
      <c r="L205" s="22"/>
      <c r="M205" s="22"/>
      <c r="N205" s="21">
        <f t="shared" si="7"/>
        <v>1184</v>
      </c>
      <c r="O205" s="19">
        <v>56209</v>
      </c>
      <c r="P205" s="21">
        <f t="shared" si="6"/>
        <v>0</v>
      </c>
      <c r="Q205" s="21">
        <f t="shared" si="1"/>
        <v>169.14285714285714</v>
      </c>
      <c r="R205" s="21"/>
      <c r="S205" s="1">
        <v>11</v>
      </c>
      <c r="T205" s="16">
        <f t="shared" si="0"/>
        <v>11.781428571428572</v>
      </c>
    </row>
    <row r="206" spans="1:20" ht="13" x14ac:dyDescent="0.15">
      <c r="A206" s="15">
        <v>44239</v>
      </c>
      <c r="B206" s="1">
        <f t="shared" si="10"/>
        <v>397</v>
      </c>
      <c r="D206" s="19">
        <v>2</v>
      </c>
      <c r="E206" s="21">
        <f t="shared" si="2"/>
        <v>0.2857142857142857</v>
      </c>
      <c r="F206" s="16">
        <f t="shared" si="9"/>
        <v>14.109347442680775</v>
      </c>
      <c r="G206" s="21">
        <f t="shared" si="5"/>
        <v>26</v>
      </c>
      <c r="H206" s="22">
        <f t="shared" si="11"/>
        <v>9</v>
      </c>
      <c r="I206" s="22"/>
      <c r="J206" s="22"/>
      <c r="K206" s="22"/>
      <c r="L206" s="22"/>
      <c r="M206" s="22"/>
      <c r="N206" s="21">
        <f t="shared" si="7"/>
        <v>1595</v>
      </c>
      <c r="O206" s="19">
        <v>56652</v>
      </c>
      <c r="P206" s="21">
        <f t="shared" si="6"/>
        <v>443</v>
      </c>
      <c r="Q206" s="21">
        <f t="shared" si="1"/>
        <v>227.85714285714286</v>
      </c>
      <c r="R206" s="21"/>
      <c r="S206" s="1">
        <v>14.92</v>
      </c>
      <c r="T206" s="16">
        <f t="shared" si="0"/>
        <v>11.22</v>
      </c>
    </row>
    <row r="207" spans="1:20" ht="13" x14ac:dyDescent="0.15">
      <c r="A207" s="15">
        <v>44240</v>
      </c>
      <c r="B207" s="1">
        <f t="shared" si="10"/>
        <v>398</v>
      </c>
      <c r="D207" s="19">
        <v>3</v>
      </c>
      <c r="E207" s="21">
        <f t="shared" si="2"/>
        <v>0.7142857142857143</v>
      </c>
      <c r="F207" s="16">
        <f t="shared" si="9"/>
        <v>35.273368606701943</v>
      </c>
      <c r="G207" s="21">
        <f t="shared" si="5"/>
        <v>29</v>
      </c>
      <c r="H207" s="22">
        <f t="shared" si="11"/>
        <v>12</v>
      </c>
      <c r="I207" s="22"/>
      <c r="J207" s="22"/>
      <c r="K207" s="22"/>
      <c r="L207" s="22"/>
      <c r="M207" s="22"/>
      <c r="N207" s="21">
        <f t="shared" si="7"/>
        <v>2223</v>
      </c>
      <c r="O207" s="19">
        <v>57280</v>
      </c>
      <c r="P207" s="21">
        <f t="shared" si="6"/>
        <v>628</v>
      </c>
      <c r="Q207" s="21">
        <f t="shared" si="1"/>
        <v>317.57142857142856</v>
      </c>
      <c r="R207" s="21"/>
      <c r="S207" s="1">
        <v>2.36</v>
      </c>
      <c r="T207" s="16">
        <f t="shared" si="0"/>
        <v>10.322857142857144</v>
      </c>
    </row>
    <row r="208" spans="1:20" ht="13" x14ac:dyDescent="0.15">
      <c r="A208" s="15">
        <v>44241</v>
      </c>
      <c r="B208" s="1">
        <f t="shared" si="10"/>
        <v>399</v>
      </c>
      <c r="D208" s="19">
        <v>0</v>
      </c>
      <c r="E208" s="21">
        <f t="shared" si="2"/>
        <v>0.7142857142857143</v>
      </c>
      <c r="F208" s="16">
        <f t="shared" si="9"/>
        <v>35.273368606701943</v>
      </c>
      <c r="G208" s="21">
        <f t="shared" si="5"/>
        <v>29</v>
      </c>
      <c r="H208" s="22">
        <f t="shared" si="11"/>
        <v>12</v>
      </c>
      <c r="I208" s="22"/>
      <c r="J208" s="22"/>
      <c r="K208" s="22"/>
      <c r="L208" s="22"/>
      <c r="M208" s="22"/>
      <c r="N208" s="21">
        <f t="shared" si="7"/>
        <v>2223</v>
      </c>
      <c r="O208" s="19">
        <v>57280</v>
      </c>
      <c r="P208" s="21">
        <f t="shared" si="6"/>
        <v>0</v>
      </c>
      <c r="Q208" s="21">
        <f t="shared" si="1"/>
        <v>317.57142857142856</v>
      </c>
      <c r="R208" s="21"/>
      <c r="S208" s="1">
        <v>14.92</v>
      </c>
      <c r="T208" s="16">
        <f t="shared" si="0"/>
        <v>10.209999999999999</v>
      </c>
    </row>
    <row r="209" spans="1:20" ht="13" x14ac:dyDescent="0.15">
      <c r="A209" s="15">
        <v>44242</v>
      </c>
      <c r="B209" s="1">
        <f t="shared" si="10"/>
        <v>400</v>
      </c>
      <c r="D209" s="19">
        <v>2</v>
      </c>
      <c r="E209" s="21">
        <f t="shared" si="2"/>
        <v>1</v>
      </c>
      <c r="F209" s="16">
        <f t="shared" si="9"/>
        <v>49.382716049382715</v>
      </c>
      <c r="G209" s="21">
        <f t="shared" si="5"/>
        <v>31</v>
      </c>
      <c r="H209" s="22">
        <f t="shared" si="11"/>
        <v>14</v>
      </c>
      <c r="I209" s="22"/>
      <c r="J209" s="22"/>
      <c r="K209" s="22"/>
      <c r="L209" s="22"/>
      <c r="M209" s="22"/>
      <c r="N209" s="21">
        <f t="shared" si="7"/>
        <v>2854</v>
      </c>
      <c r="O209" s="19">
        <v>57911</v>
      </c>
      <c r="P209" s="21">
        <f t="shared" si="6"/>
        <v>631</v>
      </c>
      <c r="Q209" s="21">
        <f t="shared" si="1"/>
        <v>407.71428571428572</v>
      </c>
      <c r="R209" s="21"/>
      <c r="S209" s="1">
        <v>6.28</v>
      </c>
      <c r="T209" s="16">
        <f t="shared" si="0"/>
        <v>9.8728571428571428</v>
      </c>
    </row>
    <row r="210" spans="1:20" ht="13" x14ac:dyDescent="0.15">
      <c r="A210" s="15">
        <v>44243</v>
      </c>
      <c r="B210" s="1">
        <f t="shared" si="10"/>
        <v>401</v>
      </c>
      <c r="D210" s="19">
        <v>0</v>
      </c>
      <c r="E210" s="21">
        <f t="shared" si="2"/>
        <v>1</v>
      </c>
      <c r="F210" s="16">
        <f t="shared" si="9"/>
        <v>49.382716049382715</v>
      </c>
      <c r="G210" s="21">
        <f t="shared" si="5"/>
        <v>31</v>
      </c>
      <c r="H210" s="22">
        <f t="shared" si="11"/>
        <v>14</v>
      </c>
      <c r="I210" s="22"/>
      <c r="J210" s="22"/>
      <c r="K210" s="22"/>
      <c r="L210" s="22"/>
      <c r="M210" s="22"/>
      <c r="N210" s="21">
        <f t="shared" si="7"/>
        <v>3405</v>
      </c>
      <c r="O210" s="19">
        <v>58462</v>
      </c>
      <c r="P210" s="21">
        <f t="shared" si="6"/>
        <v>551</v>
      </c>
      <c r="Q210" s="21">
        <f t="shared" si="1"/>
        <v>486.42857142857144</v>
      </c>
      <c r="R210" s="21"/>
      <c r="S210" s="1">
        <v>6.28</v>
      </c>
      <c r="T210" s="16">
        <f t="shared" si="0"/>
        <v>9.6485714285714295</v>
      </c>
    </row>
    <row r="211" spans="1:20" ht="13" x14ac:dyDescent="0.15">
      <c r="A211" s="15">
        <v>44244</v>
      </c>
      <c r="B211" s="1">
        <f t="shared" si="10"/>
        <v>402</v>
      </c>
      <c r="C211" s="1" t="s">
        <v>102</v>
      </c>
      <c r="D211" s="19">
        <v>3</v>
      </c>
      <c r="E211" s="21">
        <f t="shared" si="2"/>
        <v>1.4285714285714286</v>
      </c>
      <c r="F211" s="16">
        <f t="shared" si="9"/>
        <v>70.546737213403887</v>
      </c>
      <c r="G211" s="21">
        <f t="shared" si="5"/>
        <v>34</v>
      </c>
      <c r="H211" s="22">
        <f t="shared" si="11"/>
        <v>17</v>
      </c>
      <c r="I211" s="22"/>
      <c r="J211" s="22"/>
      <c r="K211" s="22"/>
      <c r="L211" s="22"/>
      <c r="M211" s="22"/>
      <c r="N211" s="21">
        <f t="shared" si="7"/>
        <v>3636</v>
      </c>
      <c r="O211" s="19">
        <v>59845</v>
      </c>
      <c r="P211" s="21">
        <f t="shared" si="6"/>
        <v>1383</v>
      </c>
      <c r="Q211" s="21">
        <f t="shared" si="1"/>
        <v>519.42857142857144</v>
      </c>
      <c r="R211" s="21"/>
      <c r="S211" s="1">
        <v>12.57</v>
      </c>
      <c r="T211" s="16">
        <f t="shared" si="0"/>
        <v>9.7614285714285725</v>
      </c>
    </row>
    <row r="212" spans="1:20" ht="13" x14ac:dyDescent="0.15">
      <c r="A212" s="15">
        <v>44245</v>
      </c>
      <c r="B212" s="1">
        <f t="shared" si="10"/>
        <v>403</v>
      </c>
      <c r="D212" s="19">
        <v>1</v>
      </c>
      <c r="E212" s="21">
        <f t="shared" si="2"/>
        <v>1.5714285714285714</v>
      </c>
      <c r="F212" s="16">
        <f t="shared" si="9"/>
        <v>77.601410934744266</v>
      </c>
      <c r="G212" s="21">
        <f t="shared" si="5"/>
        <v>35</v>
      </c>
      <c r="H212" s="22">
        <f t="shared" si="11"/>
        <v>18</v>
      </c>
      <c r="I212" s="22"/>
      <c r="J212" s="22"/>
      <c r="K212" s="22"/>
      <c r="L212" s="22"/>
      <c r="M212" s="22"/>
      <c r="N212" s="21">
        <f t="shared" si="7"/>
        <v>4476</v>
      </c>
      <c r="O212" s="19">
        <v>60685</v>
      </c>
      <c r="P212" s="21">
        <f t="shared" si="6"/>
        <v>840</v>
      </c>
      <c r="Q212" s="21">
        <f t="shared" si="1"/>
        <v>639.42857142857144</v>
      </c>
      <c r="R212" s="21"/>
      <c r="S212" s="1">
        <v>5.5</v>
      </c>
      <c r="T212" s="16">
        <f t="shared" si="0"/>
        <v>8.975714285714286</v>
      </c>
    </row>
    <row r="213" spans="1:20" ht="13" x14ac:dyDescent="0.15">
      <c r="A213" s="15">
        <v>44246</v>
      </c>
      <c r="B213" s="1">
        <f t="shared" si="10"/>
        <v>404</v>
      </c>
      <c r="D213" s="19">
        <v>1</v>
      </c>
      <c r="E213" s="21">
        <f t="shared" si="2"/>
        <v>1.4285714285714286</v>
      </c>
      <c r="F213" s="16">
        <f t="shared" si="9"/>
        <v>70.546737213403887</v>
      </c>
      <c r="G213" s="21">
        <f t="shared" si="5"/>
        <v>36</v>
      </c>
      <c r="H213" s="22">
        <f t="shared" si="11"/>
        <v>19</v>
      </c>
      <c r="I213" s="22"/>
      <c r="J213" s="22"/>
      <c r="K213" s="22"/>
      <c r="L213" s="22"/>
      <c r="M213" s="22"/>
      <c r="N213" s="21">
        <f t="shared" si="7"/>
        <v>4269</v>
      </c>
      <c r="O213" s="19">
        <v>60921</v>
      </c>
      <c r="P213" s="21">
        <f t="shared" si="6"/>
        <v>236</v>
      </c>
      <c r="Q213" s="21">
        <f t="shared" si="1"/>
        <v>609.85714285714289</v>
      </c>
      <c r="R213" s="21"/>
      <c r="S213" s="1">
        <v>11.78</v>
      </c>
      <c r="T213" s="16">
        <f t="shared" si="0"/>
        <v>8.5271428571428576</v>
      </c>
    </row>
    <row r="214" spans="1:20" ht="13" x14ac:dyDescent="0.15">
      <c r="A214" s="15">
        <v>44247</v>
      </c>
      <c r="B214" s="1">
        <f t="shared" si="10"/>
        <v>405</v>
      </c>
      <c r="D214" s="19">
        <v>0</v>
      </c>
      <c r="E214" s="21">
        <f t="shared" si="2"/>
        <v>1</v>
      </c>
      <c r="F214" s="16">
        <f t="shared" si="9"/>
        <v>49.382716049382715</v>
      </c>
      <c r="G214" s="21">
        <f t="shared" si="5"/>
        <v>36</v>
      </c>
      <c r="H214" s="22">
        <f t="shared" si="11"/>
        <v>19</v>
      </c>
      <c r="I214" s="22"/>
      <c r="J214" s="22"/>
      <c r="K214" s="22"/>
      <c r="L214" s="22"/>
      <c r="M214" s="22"/>
      <c r="N214" s="21">
        <f t="shared" si="7"/>
        <v>5317</v>
      </c>
      <c r="O214" s="19">
        <v>62597</v>
      </c>
      <c r="P214" s="21">
        <f t="shared" si="6"/>
        <v>1676</v>
      </c>
      <c r="Q214" s="21">
        <f t="shared" si="1"/>
        <v>759.57142857142856</v>
      </c>
      <c r="R214" s="21"/>
      <c r="S214" s="1">
        <v>7.85</v>
      </c>
      <c r="T214" s="16">
        <f t="shared" si="0"/>
        <v>9.3114285714285696</v>
      </c>
    </row>
    <row r="215" spans="1:20" ht="13" x14ac:dyDescent="0.15">
      <c r="A215" s="15">
        <v>44248</v>
      </c>
      <c r="B215" s="1">
        <f t="shared" si="10"/>
        <v>406</v>
      </c>
      <c r="D215" s="19">
        <v>0</v>
      </c>
      <c r="E215" s="21">
        <f t="shared" si="2"/>
        <v>1</v>
      </c>
      <c r="F215" s="16">
        <f t="shared" si="9"/>
        <v>49.382716049382715</v>
      </c>
      <c r="G215" s="21">
        <f t="shared" si="5"/>
        <v>36</v>
      </c>
      <c r="H215" s="22">
        <f t="shared" si="11"/>
        <v>19</v>
      </c>
      <c r="I215" s="22"/>
      <c r="J215" s="22"/>
      <c r="K215" s="22"/>
      <c r="L215" s="22"/>
      <c r="M215" s="22"/>
      <c r="N215" s="21">
        <f t="shared" si="7"/>
        <v>5331</v>
      </c>
      <c r="O215" s="19">
        <v>62611</v>
      </c>
      <c r="P215" s="21">
        <f t="shared" si="6"/>
        <v>14</v>
      </c>
      <c r="Q215" s="21">
        <f t="shared" si="1"/>
        <v>761.57142857142856</v>
      </c>
      <c r="R215" s="21"/>
      <c r="S215" s="1">
        <v>9.42</v>
      </c>
      <c r="T215" s="16">
        <f t="shared" si="0"/>
        <v>8.5257142857142867</v>
      </c>
    </row>
    <row r="216" spans="1:20" ht="13" x14ac:dyDescent="0.15">
      <c r="A216" s="15">
        <v>44249</v>
      </c>
      <c r="B216" s="1">
        <f t="shared" si="10"/>
        <v>407</v>
      </c>
      <c r="D216" s="19">
        <v>0</v>
      </c>
      <c r="E216" s="21">
        <f t="shared" si="2"/>
        <v>0.7142857142857143</v>
      </c>
      <c r="F216" s="16">
        <f t="shared" si="9"/>
        <v>35.273368606701943</v>
      </c>
      <c r="G216" s="21">
        <f t="shared" si="5"/>
        <v>36</v>
      </c>
      <c r="H216" s="22">
        <f t="shared" si="11"/>
        <v>19</v>
      </c>
      <c r="I216" s="22"/>
      <c r="J216" s="22"/>
      <c r="K216" s="22"/>
      <c r="L216" s="22"/>
      <c r="M216" s="22"/>
      <c r="N216" s="21">
        <f t="shared" si="7"/>
        <v>4700</v>
      </c>
      <c r="O216" s="19">
        <v>62611</v>
      </c>
      <c r="P216" s="21">
        <f t="shared" si="6"/>
        <v>0</v>
      </c>
      <c r="Q216" s="21">
        <f t="shared" si="1"/>
        <v>671.42857142857144</v>
      </c>
      <c r="R216" s="21"/>
      <c r="S216" s="1">
        <v>6.28</v>
      </c>
      <c r="T216" s="16">
        <f t="shared" si="0"/>
        <v>8.5257142857142867</v>
      </c>
    </row>
    <row r="217" spans="1:20" ht="13" x14ac:dyDescent="0.15">
      <c r="A217" s="15">
        <v>44250</v>
      </c>
      <c r="B217" s="1">
        <f t="shared" si="10"/>
        <v>408</v>
      </c>
      <c r="D217" s="19">
        <v>1</v>
      </c>
      <c r="E217" s="21">
        <f t="shared" si="2"/>
        <v>0.8571428571428571</v>
      </c>
      <c r="F217" s="16">
        <f t="shared" si="9"/>
        <v>42.328042328042329</v>
      </c>
      <c r="G217" s="21">
        <f t="shared" si="5"/>
        <v>37</v>
      </c>
      <c r="H217" s="22">
        <f t="shared" si="11"/>
        <v>20</v>
      </c>
      <c r="I217" s="22"/>
      <c r="J217" s="22"/>
      <c r="K217" s="22"/>
      <c r="L217" s="22"/>
      <c r="M217" s="22"/>
      <c r="N217" s="21">
        <f t="shared" si="7"/>
        <v>5731</v>
      </c>
      <c r="O217" s="19">
        <v>64193</v>
      </c>
      <c r="P217" s="21">
        <f t="shared" si="6"/>
        <v>1582</v>
      </c>
      <c r="Q217" s="21">
        <f t="shared" si="1"/>
        <v>818.71428571428567</v>
      </c>
      <c r="R217" s="21"/>
      <c r="S217" s="1">
        <v>3.93</v>
      </c>
      <c r="T217" s="16">
        <f t="shared" si="0"/>
        <v>8.1900000000000013</v>
      </c>
    </row>
    <row r="218" spans="1:20" ht="13" x14ac:dyDescent="0.15">
      <c r="A218" s="15">
        <v>44251</v>
      </c>
      <c r="B218" s="1">
        <f t="shared" si="10"/>
        <v>409</v>
      </c>
      <c r="D218" s="1">
        <v>0</v>
      </c>
      <c r="E218" s="21">
        <f t="shared" si="2"/>
        <v>0.42857142857142855</v>
      </c>
      <c r="F218" s="16">
        <f t="shared" si="9"/>
        <v>21.164021164021165</v>
      </c>
      <c r="G218" s="21">
        <f t="shared" si="5"/>
        <v>37</v>
      </c>
      <c r="H218" s="22">
        <f t="shared" si="11"/>
        <v>20</v>
      </c>
      <c r="I218" s="22"/>
      <c r="J218" s="22"/>
      <c r="K218" s="22"/>
      <c r="L218" s="22"/>
      <c r="M218" s="22"/>
      <c r="N218" s="21">
        <f t="shared" si="7"/>
        <v>5307</v>
      </c>
      <c r="O218" s="19">
        <v>65152</v>
      </c>
      <c r="P218" s="21">
        <f t="shared" si="6"/>
        <v>959</v>
      </c>
      <c r="Q218" s="21">
        <f t="shared" si="1"/>
        <v>758.14285714285711</v>
      </c>
      <c r="R218" s="21"/>
      <c r="S218" s="1">
        <v>12.57</v>
      </c>
      <c r="T218" s="16">
        <f t="shared" si="0"/>
        <v>8.1900000000000013</v>
      </c>
    </row>
    <row r="219" spans="1:20" ht="13" x14ac:dyDescent="0.15">
      <c r="A219" s="15">
        <v>44252</v>
      </c>
      <c r="B219" s="1">
        <f t="shared" si="10"/>
        <v>410</v>
      </c>
      <c r="D219" s="1">
        <v>0</v>
      </c>
      <c r="E219" s="21">
        <f t="shared" si="2"/>
        <v>0.2857142857142857</v>
      </c>
      <c r="F219" s="16">
        <f t="shared" si="9"/>
        <v>14.109347442680775</v>
      </c>
      <c r="G219" s="21">
        <f t="shared" si="5"/>
        <v>37</v>
      </c>
      <c r="H219" s="22">
        <f t="shared" si="11"/>
        <v>20</v>
      </c>
      <c r="I219" s="22"/>
      <c r="J219" s="22"/>
      <c r="K219" s="22"/>
      <c r="L219" s="22"/>
      <c r="M219" s="22"/>
      <c r="N219" s="21">
        <f t="shared" si="7"/>
        <v>4471</v>
      </c>
      <c r="O219" s="19">
        <v>65156</v>
      </c>
      <c r="P219" s="21">
        <f t="shared" si="6"/>
        <v>4</v>
      </c>
      <c r="Q219" s="21">
        <f t="shared" si="1"/>
        <v>638.71428571428567</v>
      </c>
      <c r="R219" s="21"/>
      <c r="S219" s="1">
        <v>7.07</v>
      </c>
      <c r="T219" s="16">
        <f t="shared" si="0"/>
        <v>8.4142857142857146</v>
      </c>
    </row>
    <row r="220" spans="1:20" ht="13" x14ac:dyDescent="0.15">
      <c r="A220" s="15">
        <v>44253</v>
      </c>
      <c r="B220" s="1">
        <f t="shared" si="10"/>
        <v>411</v>
      </c>
      <c r="D220" s="1">
        <v>0</v>
      </c>
      <c r="E220" s="21">
        <f t="shared" si="2"/>
        <v>0.14285714285714285</v>
      </c>
      <c r="F220" s="16">
        <f t="shared" si="9"/>
        <v>7.0546737213403876</v>
      </c>
      <c r="G220" s="21">
        <f t="shared" si="5"/>
        <v>37</v>
      </c>
      <c r="H220" s="22">
        <f t="shared" si="11"/>
        <v>20</v>
      </c>
      <c r="I220" s="22"/>
      <c r="J220" s="22"/>
      <c r="K220" s="22"/>
      <c r="L220" s="22"/>
      <c r="M220" s="22"/>
      <c r="N220" s="21">
        <f t="shared" si="7"/>
        <v>5233</v>
      </c>
      <c r="O220" s="19">
        <v>66154</v>
      </c>
      <c r="P220" s="21">
        <f t="shared" si="6"/>
        <v>998</v>
      </c>
      <c r="Q220" s="21">
        <f t="shared" si="1"/>
        <v>747.57142857142856</v>
      </c>
      <c r="R220" s="21"/>
      <c r="S220" s="1">
        <v>4.71</v>
      </c>
      <c r="T220" s="16">
        <f t="shared" si="0"/>
        <v>7.4042857142857139</v>
      </c>
    </row>
    <row r="221" spans="1:20" ht="13" x14ac:dyDescent="0.15">
      <c r="A221" s="15">
        <v>44254</v>
      </c>
      <c r="B221" s="1">
        <f t="shared" si="10"/>
        <v>412</v>
      </c>
      <c r="D221" s="1">
        <v>0</v>
      </c>
      <c r="E221" s="21">
        <f t="shared" si="2"/>
        <v>0.14285714285714285</v>
      </c>
      <c r="F221" s="16">
        <f t="shared" si="9"/>
        <v>7.0546737213403876</v>
      </c>
      <c r="G221" s="21">
        <f t="shared" si="5"/>
        <v>37</v>
      </c>
      <c r="H221" s="22">
        <f t="shared" si="11"/>
        <v>20</v>
      </c>
      <c r="I221" s="22"/>
      <c r="J221" s="22"/>
      <c r="K221" s="22"/>
      <c r="L221" s="22"/>
      <c r="M221" s="22"/>
      <c r="N221" s="21">
        <f t="shared" si="7"/>
        <v>4437</v>
      </c>
      <c r="O221" s="19">
        <v>67034</v>
      </c>
      <c r="P221" s="21">
        <f t="shared" si="6"/>
        <v>880</v>
      </c>
      <c r="Q221" s="21">
        <f t="shared" si="1"/>
        <v>633.85714285714289</v>
      </c>
      <c r="R221" s="21"/>
      <c r="S221" s="1">
        <v>7.07</v>
      </c>
      <c r="T221" s="16">
        <f t="shared" si="0"/>
        <v>7.2928571428571436</v>
      </c>
    </row>
    <row r="222" spans="1:20" ht="13" x14ac:dyDescent="0.15">
      <c r="A222" s="15">
        <v>44255</v>
      </c>
      <c r="B222" s="1">
        <f t="shared" si="10"/>
        <v>413</v>
      </c>
      <c r="D222" s="1">
        <v>0</v>
      </c>
      <c r="E222" s="21">
        <f t="shared" si="2"/>
        <v>0.14285714285714285</v>
      </c>
      <c r="F222" s="16">
        <f t="shared" si="9"/>
        <v>7.0546737213403876</v>
      </c>
      <c r="G222" s="21">
        <f t="shared" si="5"/>
        <v>37</v>
      </c>
      <c r="H222" s="22">
        <f t="shared" si="11"/>
        <v>20</v>
      </c>
      <c r="I222" s="22"/>
      <c r="J222" s="22"/>
      <c r="K222" s="22"/>
      <c r="L222" s="22"/>
      <c r="M222" s="22"/>
      <c r="N222" s="21">
        <f t="shared" si="7"/>
        <v>4427</v>
      </c>
      <c r="O222" s="19">
        <v>67038</v>
      </c>
      <c r="P222" s="21">
        <f t="shared" si="6"/>
        <v>4</v>
      </c>
      <c r="Q222" s="21">
        <f t="shared" si="1"/>
        <v>632.42857142857144</v>
      </c>
      <c r="R222" s="21"/>
      <c r="S222" s="1">
        <v>6.28</v>
      </c>
      <c r="T222" s="16">
        <f t="shared" si="0"/>
        <v>6.8442857142857152</v>
      </c>
    </row>
    <row r="223" spans="1:20" ht="13" x14ac:dyDescent="0.15">
      <c r="A223" s="15">
        <v>44256</v>
      </c>
      <c r="B223" s="1">
        <f t="shared" si="10"/>
        <v>414</v>
      </c>
      <c r="D223" s="1">
        <v>0</v>
      </c>
      <c r="E223" s="21">
        <f t="shared" si="2"/>
        <v>0.14285714285714285</v>
      </c>
      <c r="F223" s="16">
        <f t="shared" si="9"/>
        <v>7.0546737213403876</v>
      </c>
      <c r="G223" s="21">
        <f t="shared" si="5"/>
        <v>37</v>
      </c>
      <c r="H223" s="22">
        <f t="shared" si="11"/>
        <v>20</v>
      </c>
      <c r="I223" s="22"/>
      <c r="J223" s="22"/>
      <c r="K223" s="22"/>
      <c r="L223" s="22"/>
      <c r="M223" s="22"/>
      <c r="N223" s="21">
        <f t="shared" si="7"/>
        <v>4427</v>
      </c>
      <c r="O223" s="19">
        <v>67038</v>
      </c>
      <c r="P223" s="21">
        <f t="shared" si="6"/>
        <v>0</v>
      </c>
      <c r="Q223" s="21">
        <f t="shared" si="1"/>
        <v>632.42857142857144</v>
      </c>
      <c r="R223" s="21"/>
      <c r="S223" s="1">
        <v>8.64</v>
      </c>
      <c r="T223" s="16">
        <f t="shared" si="0"/>
        <v>7.1814285714285715</v>
      </c>
    </row>
    <row r="224" spans="1:20" ht="13" x14ac:dyDescent="0.15">
      <c r="A224" s="15">
        <v>44257</v>
      </c>
      <c r="B224" s="1">
        <f t="shared" si="10"/>
        <v>415</v>
      </c>
      <c r="D224" s="1">
        <v>0</v>
      </c>
      <c r="E224" s="21">
        <f t="shared" si="2"/>
        <v>0</v>
      </c>
      <c r="F224" s="16">
        <f t="shared" ref="F224:F287" si="12">E224*100000/2025</f>
        <v>0</v>
      </c>
      <c r="G224" s="21">
        <f t="shared" si="5"/>
        <v>37</v>
      </c>
      <c r="H224" s="22">
        <f t="shared" si="11"/>
        <v>20</v>
      </c>
      <c r="I224" s="22"/>
      <c r="J224" s="22"/>
      <c r="K224" s="22"/>
      <c r="L224" s="22"/>
      <c r="M224" s="22"/>
      <c r="N224" s="21">
        <f t="shared" si="7"/>
        <v>2845</v>
      </c>
      <c r="O224" s="19">
        <v>67038</v>
      </c>
      <c r="P224" s="21">
        <f t="shared" si="6"/>
        <v>0</v>
      </c>
      <c r="Q224" s="21">
        <f t="shared" si="1"/>
        <v>406.42857142857144</v>
      </c>
      <c r="R224" s="21"/>
      <c r="S224" s="1">
        <v>-6.28</v>
      </c>
      <c r="T224" s="16">
        <f t="shared" si="0"/>
        <v>5.7228571428571433</v>
      </c>
    </row>
    <row r="225" spans="1:20" ht="13" x14ac:dyDescent="0.15">
      <c r="A225" s="15">
        <v>44258</v>
      </c>
      <c r="B225" s="1">
        <f t="shared" si="10"/>
        <v>416</v>
      </c>
      <c r="D225" s="1">
        <v>0</v>
      </c>
      <c r="E225" s="21">
        <f t="shared" si="2"/>
        <v>0</v>
      </c>
      <c r="F225" s="16">
        <f t="shared" si="12"/>
        <v>0</v>
      </c>
      <c r="G225" s="21">
        <f t="shared" si="5"/>
        <v>37</v>
      </c>
      <c r="H225" s="22">
        <f t="shared" si="11"/>
        <v>20</v>
      </c>
      <c r="I225" s="22"/>
      <c r="J225" s="22"/>
      <c r="K225" s="22"/>
      <c r="L225" s="22"/>
      <c r="M225" s="22"/>
      <c r="N225" s="21">
        <f t="shared" si="7"/>
        <v>3501</v>
      </c>
      <c r="O225" s="19">
        <v>68653</v>
      </c>
      <c r="P225" s="21">
        <f t="shared" si="6"/>
        <v>1615</v>
      </c>
      <c r="Q225" s="21">
        <f t="shared" si="1"/>
        <v>500.14285714285717</v>
      </c>
      <c r="R225" s="21"/>
      <c r="S225" s="1">
        <v>3.93</v>
      </c>
      <c r="T225" s="16">
        <f t="shared" si="0"/>
        <v>4.4885714285714284</v>
      </c>
    </row>
    <row r="226" spans="1:20" ht="13" x14ac:dyDescent="0.15">
      <c r="A226" s="15">
        <v>44259</v>
      </c>
      <c r="B226" s="1">
        <f t="shared" si="10"/>
        <v>417</v>
      </c>
      <c r="D226" s="1">
        <v>2</v>
      </c>
      <c r="E226" s="21">
        <f t="shared" si="2"/>
        <v>0.2857142857142857</v>
      </c>
      <c r="F226" s="16">
        <f t="shared" si="12"/>
        <v>14.109347442680775</v>
      </c>
      <c r="G226" s="21">
        <f t="shared" si="5"/>
        <v>39</v>
      </c>
      <c r="H226" s="22">
        <f t="shared" si="11"/>
        <v>22</v>
      </c>
      <c r="I226" s="22"/>
      <c r="J226" s="22"/>
      <c r="K226" s="22"/>
      <c r="L226" s="22"/>
      <c r="M226" s="22"/>
      <c r="N226" s="21">
        <f t="shared" si="7"/>
        <v>4421</v>
      </c>
      <c r="O226" s="19">
        <v>69577</v>
      </c>
      <c r="P226" s="21">
        <f t="shared" si="6"/>
        <v>924</v>
      </c>
      <c r="Q226" s="21">
        <f t="shared" si="1"/>
        <v>631.57142857142856</v>
      </c>
      <c r="R226" s="21"/>
      <c r="S226" s="1">
        <v>6.28</v>
      </c>
      <c r="T226" s="16">
        <f t="shared" si="0"/>
        <v>4.3757142857142863</v>
      </c>
    </row>
    <row r="227" spans="1:20" ht="13" x14ac:dyDescent="0.15">
      <c r="A227" s="15">
        <v>44260</v>
      </c>
      <c r="B227" s="1">
        <f t="shared" si="10"/>
        <v>418</v>
      </c>
      <c r="D227" s="1">
        <v>0</v>
      </c>
      <c r="E227" s="21">
        <f t="shared" si="2"/>
        <v>0.2857142857142857</v>
      </c>
      <c r="F227" s="16">
        <f t="shared" si="12"/>
        <v>14.109347442680775</v>
      </c>
      <c r="G227" s="21">
        <f t="shared" si="5"/>
        <v>39</v>
      </c>
      <c r="H227" s="22">
        <f t="shared" si="11"/>
        <v>22</v>
      </c>
      <c r="I227" s="22"/>
      <c r="J227" s="22"/>
      <c r="K227" s="22"/>
      <c r="L227" s="22"/>
      <c r="M227" s="22"/>
      <c r="N227" s="21">
        <f t="shared" si="7"/>
        <v>3426</v>
      </c>
      <c r="O227" s="19">
        <v>69580</v>
      </c>
      <c r="P227" s="21">
        <f t="shared" si="6"/>
        <v>3</v>
      </c>
      <c r="Q227" s="21">
        <f t="shared" si="1"/>
        <v>489.42857142857144</v>
      </c>
      <c r="R227" s="21"/>
      <c r="S227" s="1">
        <v>7.85</v>
      </c>
      <c r="T227" s="16">
        <f t="shared" si="0"/>
        <v>4.8242857142857147</v>
      </c>
    </row>
    <row r="228" spans="1:20" ht="13" x14ac:dyDescent="0.15">
      <c r="A228" s="15">
        <v>44261</v>
      </c>
      <c r="B228" s="1">
        <f t="shared" si="10"/>
        <v>419</v>
      </c>
      <c r="D228" s="1">
        <v>0</v>
      </c>
      <c r="E228" s="21">
        <f t="shared" si="2"/>
        <v>0.2857142857142857</v>
      </c>
      <c r="F228" s="16">
        <f t="shared" si="12"/>
        <v>14.109347442680775</v>
      </c>
      <c r="G228" s="21">
        <f t="shared" si="5"/>
        <v>39</v>
      </c>
      <c r="H228" s="22">
        <f t="shared" si="11"/>
        <v>22</v>
      </c>
      <c r="I228" s="22"/>
      <c r="J228" s="22"/>
      <c r="K228" s="22"/>
      <c r="L228" s="22"/>
      <c r="M228" s="22"/>
      <c r="N228" s="21">
        <f t="shared" si="7"/>
        <v>3588</v>
      </c>
      <c r="O228" s="19">
        <v>70622</v>
      </c>
      <c r="P228" s="21">
        <f t="shared" si="6"/>
        <v>1042</v>
      </c>
      <c r="Q228" s="21">
        <f t="shared" si="1"/>
        <v>512.57142857142856</v>
      </c>
      <c r="R228" s="21"/>
      <c r="S228" s="1">
        <v>1.57</v>
      </c>
      <c r="T228" s="16">
        <f t="shared" si="0"/>
        <v>4.0385714285714291</v>
      </c>
    </row>
    <row r="229" spans="1:20" ht="13" x14ac:dyDescent="0.15">
      <c r="A229" s="15">
        <v>44262</v>
      </c>
      <c r="B229" s="1">
        <f t="shared" si="10"/>
        <v>420</v>
      </c>
      <c r="D229" s="1">
        <v>0</v>
      </c>
      <c r="E229" s="21">
        <f t="shared" si="2"/>
        <v>0.2857142857142857</v>
      </c>
      <c r="F229" s="16">
        <f t="shared" si="12"/>
        <v>14.109347442680775</v>
      </c>
      <c r="G229" s="21">
        <f t="shared" si="5"/>
        <v>39</v>
      </c>
      <c r="H229" s="22">
        <f t="shared" si="11"/>
        <v>22</v>
      </c>
      <c r="I229" s="22"/>
      <c r="J229" s="22"/>
      <c r="K229" s="22"/>
      <c r="L229" s="22"/>
      <c r="M229" s="22"/>
      <c r="N229" s="21">
        <f t="shared" si="7"/>
        <v>4419</v>
      </c>
      <c r="O229" s="19">
        <v>71457</v>
      </c>
      <c r="P229" s="21">
        <f t="shared" si="6"/>
        <v>835</v>
      </c>
      <c r="Q229" s="21">
        <f t="shared" si="1"/>
        <v>631.28571428571433</v>
      </c>
      <c r="R229" s="21"/>
      <c r="S229" s="1">
        <v>4.71</v>
      </c>
      <c r="T229" s="16">
        <f t="shared" si="0"/>
        <v>3.8142857142857145</v>
      </c>
    </row>
    <row r="230" spans="1:20" ht="13" x14ac:dyDescent="0.15">
      <c r="A230" s="15">
        <v>44263</v>
      </c>
      <c r="B230" s="1">
        <f t="shared" si="10"/>
        <v>421</v>
      </c>
      <c r="D230" s="1">
        <v>0</v>
      </c>
      <c r="E230" s="21">
        <f t="shared" si="2"/>
        <v>0.2857142857142857</v>
      </c>
      <c r="F230" s="16">
        <f t="shared" si="12"/>
        <v>14.109347442680775</v>
      </c>
      <c r="G230" s="21">
        <f t="shared" si="5"/>
        <v>39</v>
      </c>
      <c r="H230" s="22">
        <f t="shared" si="11"/>
        <v>22</v>
      </c>
      <c r="I230" s="22"/>
      <c r="J230" s="22"/>
      <c r="K230" s="22"/>
      <c r="L230" s="22"/>
      <c r="M230" s="22"/>
      <c r="N230" s="21">
        <f t="shared" si="7"/>
        <v>4426</v>
      </c>
      <c r="O230" s="19">
        <v>71464</v>
      </c>
      <c r="P230" s="21">
        <f t="shared" si="6"/>
        <v>7</v>
      </c>
      <c r="Q230" s="21">
        <f t="shared" si="1"/>
        <v>632.28571428571433</v>
      </c>
      <c r="R230" s="21"/>
      <c r="S230" s="1">
        <v>4.71</v>
      </c>
      <c r="T230" s="16">
        <f t="shared" si="0"/>
        <v>3.2528571428571427</v>
      </c>
    </row>
    <row r="231" spans="1:20" ht="13" x14ac:dyDescent="0.15">
      <c r="A231" s="15">
        <v>44264</v>
      </c>
      <c r="B231" s="1">
        <f t="shared" si="10"/>
        <v>422</v>
      </c>
      <c r="D231" s="1">
        <v>0</v>
      </c>
      <c r="E231" s="21">
        <f t="shared" si="2"/>
        <v>0.2857142857142857</v>
      </c>
      <c r="F231" s="16">
        <f t="shared" si="12"/>
        <v>14.109347442680775</v>
      </c>
      <c r="G231" s="21">
        <f t="shared" si="5"/>
        <v>39</v>
      </c>
      <c r="H231" s="22">
        <f t="shared" si="11"/>
        <v>22</v>
      </c>
      <c r="I231" s="22"/>
      <c r="J231" s="22"/>
      <c r="K231" s="22"/>
      <c r="L231" s="22"/>
      <c r="M231" s="22"/>
      <c r="N231" s="21">
        <f t="shared" si="7"/>
        <v>4426</v>
      </c>
      <c r="O231" s="19">
        <v>71464</v>
      </c>
      <c r="P231" s="21">
        <f t="shared" si="6"/>
        <v>0</v>
      </c>
      <c r="Q231" s="21">
        <f t="shared" si="1"/>
        <v>632.28571428571433</v>
      </c>
      <c r="R231" s="21"/>
      <c r="S231" s="1">
        <v>6.28</v>
      </c>
      <c r="T231" s="16">
        <f t="shared" si="0"/>
        <v>5.047142857142858</v>
      </c>
    </row>
    <row r="232" spans="1:20" ht="13" x14ac:dyDescent="0.15">
      <c r="A232" s="15">
        <v>44265</v>
      </c>
      <c r="B232" s="1">
        <f t="shared" si="10"/>
        <v>423</v>
      </c>
      <c r="D232" s="1">
        <v>0</v>
      </c>
      <c r="E232" s="21">
        <f t="shared" si="2"/>
        <v>0.2857142857142857</v>
      </c>
      <c r="F232" s="16">
        <f t="shared" si="12"/>
        <v>14.109347442680775</v>
      </c>
      <c r="G232" s="21">
        <f t="shared" si="5"/>
        <v>39</v>
      </c>
      <c r="H232" s="22">
        <f t="shared" si="11"/>
        <v>22</v>
      </c>
      <c r="I232" s="22"/>
      <c r="J232" s="22"/>
      <c r="K232" s="22"/>
      <c r="L232" s="22"/>
      <c r="M232" s="22"/>
      <c r="N232" s="21">
        <f t="shared" si="7"/>
        <v>4285</v>
      </c>
      <c r="O232" s="19">
        <v>72938</v>
      </c>
      <c r="P232" s="21">
        <f t="shared" si="6"/>
        <v>1474</v>
      </c>
      <c r="Q232" s="21">
        <f t="shared" si="1"/>
        <v>612.14285714285711</v>
      </c>
      <c r="R232" s="21"/>
      <c r="S232" s="1">
        <v>4.71</v>
      </c>
      <c r="T232" s="16">
        <f t="shared" si="0"/>
        <v>5.1585714285714284</v>
      </c>
    </row>
    <row r="233" spans="1:20" ht="13" x14ac:dyDescent="0.15">
      <c r="A233" s="15">
        <v>44266</v>
      </c>
      <c r="B233" s="1">
        <f t="shared" si="10"/>
        <v>424</v>
      </c>
      <c r="D233" s="1">
        <v>0</v>
      </c>
      <c r="E233" s="21">
        <f t="shared" si="2"/>
        <v>0</v>
      </c>
      <c r="F233" s="16">
        <f t="shared" si="12"/>
        <v>0</v>
      </c>
      <c r="G233" s="21">
        <f t="shared" si="5"/>
        <v>39</v>
      </c>
      <c r="H233" s="22">
        <f t="shared" si="11"/>
        <v>22</v>
      </c>
      <c r="I233" s="22"/>
      <c r="J233" s="22"/>
      <c r="K233" s="22"/>
      <c r="L233" s="22"/>
      <c r="M233" s="22"/>
      <c r="N233" s="21">
        <f t="shared" si="7"/>
        <v>4299</v>
      </c>
      <c r="O233" s="19">
        <v>73876</v>
      </c>
      <c r="P233" s="21">
        <f t="shared" si="6"/>
        <v>938</v>
      </c>
      <c r="Q233" s="21">
        <f t="shared" si="1"/>
        <v>614.14285714285711</v>
      </c>
      <c r="R233" s="21"/>
      <c r="S233" s="1">
        <v>13.35</v>
      </c>
      <c r="T233" s="16">
        <f t="shared" si="0"/>
        <v>6.1685714285714282</v>
      </c>
    </row>
    <row r="234" spans="1:20" ht="13" x14ac:dyDescent="0.15">
      <c r="A234" s="15">
        <v>44267</v>
      </c>
      <c r="B234" s="1">
        <f t="shared" si="10"/>
        <v>425</v>
      </c>
      <c r="D234" s="1">
        <v>0</v>
      </c>
      <c r="E234" s="21">
        <f t="shared" si="2"/>
        <v>0</v>
      </c>
      <c r="F234" s="16">
        <f t="shared" si="12"/>
        <v>0</v>
      </c>
      <c r="G234" s="21">
        <f t="shared" si="5"/>
        <v>39</v>
      </c>
      <c r="H234" s="22">
        <f t="shared" si="11"/>
        <v>22</v>
      </c>
      <c r="I234" s="22"/>
      <c r="J234" s="22"/>
      <c r="K234" s="22"/>
      <c r="L234" s="22"/>
      <c r="M234" s="22"/>
      <c r="N234" s="21">
        <f t="shared" si="7"/>
        <v>4297</v>
      </c>
      <c r="O234" s="19">
        <v>73877</v>
      </c>
      <c r="P234" s="21">
        <f t="shared" si="6"/>
        <v>1</v>
      </c>
      <c r="Q234" s="21">
        <f t="shared" si="1"/>
        <v>613.85714285714289</v>
      </c>
      <c r="R234" s="21"/>
      <c r="S234" s="1">
        <v>6.28</v>
      </c>
      <c r="T234" s="16">
        <f t="shared" si="0"/>
        <v>5.944285714285714</v>
      </c>
    </row>
    <row r="235" spans="1:20" ht="13" x14ac:dyDescent="0.15">
      <c r="A235" s="15">
        <v>44268</v>
      </c>
      <c r="B235" s="1">
        <f t="shared" si="10"/>
        <v>426</v>
      </c>
      <c r="D235" s="1">
        <v>0</v>
      </c>
      <c r="E235" s="21">
        <f t="shared" si="2"/>
        <v>0</v>
      </c>
      <c r="F235" s="16">
        <f t="shared" si="12"/>
        <v>0</v>
      </c>
      <c r="G235" s="21">
        <f t="shared" si="5"/>
        <v>39</v>
      </c>
      <c r="H235" s="22">
        <f t="shared" si="11"/>
        <v>22</v>
      </c>
      <c r="I235" s="22"/>
      <c r="J235" s="22"/>
      <c r="K235" s="22"/>
      <c r="L235" s="22"/>
      <c r="M235" s="22"/>
      <c r="N235" s="21">
        <f t="shared" si="7"/>
        <v>4188</v>
      </c>
      <c r="O235" s="19">
        <v>74810</v>
      </c>
      <c r="P235" s="21">
        <f t="shared" si="6"/>
        <v>933</v>
      </c>
      <c r="Q235" s="21">
        <f t="shared" si="1"/>
        <v>598.28571428571433</v>
      </c>
      <c r="R235" s="21"/>
      <c r="S235" s="1">
        <v>11</v>
      </c>
      <c r="T235" s="16">
        <f t="shared" si="0"/>
        <v>7.2914285714285709</v>
      </c>
    </row>
    <row r="236" spans="1:20" ht="13" x14ac:dyDescent="0.15">
      <c r="A236" s="15">
        <v>44269</v>
      </c>
      <c r="B236" s="1">
        <f t="shared" si="10"/>
        <v>427</v>
      </c>
      <c r="D236" s="1">
        <v>1</v>
      </c>
      <c r="E236" s="21">
        <f t="shared" si="2"/>
        <v>0.14285714285714285</v>
      </c>
      <c r="F236" s="16">
        <f t="shared" si="12"/>
        <v>7.0546737213403876</v>
      </c>
      <c r="G236" s="21">
        <f t="shared" si="5"/>
        <v>40</v>
      </c>
      <c r="H236" s="22">
        <f t="shared" si="11"/>
        <v>23</v>
      </c>
      <c r="I236" s="22"/>
      <c r="J236" s="22"/>
      <c r="K236" s="22"/>
      <c r="L236" s="22"/>
      <c r="M236" s="22"/>
      <c r="N236" s="21">
        <f t="shared" si="7"/>
        <v>4177</v>
      </c>
      <c r="O236" s="19">
        <v>75634</v>
      </c>
      <c r="P236" s="21">
        <f t="shared" si="6"/>
        <v>824</v>
      </c>
      <c r="Q236" s="21">
        <f t="shared" si="1"/>
        <v>596.71428571428567</v>
      </c>
      <c r="R236" s="21"/>
      <c r="S236" s="1">
        <v>14.14</v>
      </c>
      <c r="T236" s="16">
        <f t="shared" si="0"/>
        <v>8.6385714285714279</v>
      </c>
    </row>
    <row r="237" spans="1:20" ht="13" x14ac:dyDescent="0.15">
      <c r="A237" s="15">
        <v>44270</v>
      </c>
      <c r="B237" s="1">
        <f t="shared" si="10"/>
        <v>428</v>
      </c>
      <c r="D237" s="1">
        <v>0</v>
      </c>
      <c r="E237" s="21">
        <f t="shared" si="2"/>
        <v>0.14285714285714285</v>
      </c>
      <c r="F237" s="16">
        <f t="shared" si="12"/>
        <v>7.0546737213403876</v>
      </c>
      <c r="G237" s="21">
        <f t="shared" si="5"/>
        <v>40</v>
      </c>
      <c r="H237" s="22">
        <f t="shared" si="11"/>
        <v>23</v>
      </c>
      <c r="I237" s="22"/>
      <c r="J237" s="22"/>
      <c r="K237" s="22"/>
      <c r="L237" s="22"/>
      <c r="M237" s="22"/>
      <c r="N237" s="21">
        <f t="shared" si="7"/>
        <v>4174</v>
      </c>
      <c r="O237" s="19">
        <v>75638</v>
      </c>
      <c r="P237" s="21">
        <f t="shared" si="6"/>
        <v>4</v>
      </c>
      <c r="Q237" s="21">
        <f t="shared" si="1"/>
        <v>596.28571428571433</v>
      </c>
      <c r="R237" s="21"/>
      <c r="S237" s="1">
        <v>15.71</v>
      </c>
      <c r="T237" s="16">
        <f t="shared" si="0"/>
        <v>10.209999999999999</v>
      </c>
    </row>
    <row r="238" spans="1:20" ht="13" x14ac:dyDescent="0.15">
      <c r="A238" s="15">
        <v>44271</v>
      </c>
      <c r="B238" s="1">
        <f t="shared" si="10"/>
        <v>429</v>
      </c>
      <c r="D238" s="1">
        <v>0</v>
      </c>
      <c r="E238" s="21">
        <f t="shared" si="2"/>
        <v>0.14285714285714285</v>
      </c>
      <c r="F238" s="16">
        <f t="shared" si="12"/>
        <v>7.0546737213403876</v>
      </c>
      <c r="G238" s="21">
        <f t="shared" si="5"/>
        <v>40</v>
      </c>
      <c r="H238" s="22">
        <f t="shared" si="11"/>
        <v>23</v>
      </c>
      <c r="I238" s="22"/>
      <c r="J238" s="22"/>
      <c r="K238" s="22"/>
      <c r="L238" s="22"/>
      <c r="M238" s="22"/>
      <c r="N238" s="21">
        <f t="shared" si="7"/>
        <v>4174</v>
      </c>
      <c r="O238" s="19">
        <v>75638</v>
      </c>
      <c r="P238" s="21">
        <f t="shared" si="6"/>
        <v>0</v>
      </c>
      <c r="Q238" s="21">
        <f t="shared" si="1"/>
        <v>596.28571428571433</v>
      </c>
      <c r="R238" s="21"/>
      <c r="S238" s="1">
        <v>11</v>
      </c>
      <c r="T238" s="16">
        <f t="shared" si="0"/>
        <v>10.884285714285713</v>
      </c>
    </row>
    <row r="239" spans="1:20" ht="13" x14ac:dyDescent="0.15">
      <c r="A239" s="15">
        <v>44272</v>
      </c>
      <c r="B239" s="1">
        <f t="shared" si="10"/>
        <v>430</v>
      </c>
      <c r="D239" s="1">
        <v>1</v>
      </c>
      <c r="E239" s="21">
        <f t="shared" si="2"/>
        <v>0.2857142857142857</v>
      </c>
      <c r="F239" s="16">
        <f t="shared" si="12"/>
        <v>14.109347442680775</v>
      </c>
      <c r="G239" s="21">
        <f t="shared" si="5"/>
        <v>41</v>
      </c>
      <c r="H239" s="22">
        <f t="shared" si="11"/>
        <v>24</v>
      </c>
      <c r="I239" s="22"/>
      <c r="J239" s="22"/>
      <c r="K239" s="22"/>
      <c r="L239" s="22"/>
      <c r="M239" s="22"/>
      <c r="N239" s="21">
        <f t="shared" si="7"/>
        <v>4131</v>
      </c>
      <c r="O239" s="19">
        <v>77069</v>
      </c>
      <c r="P239" s="21">
        <f t="shared" si="6"/>
        <v>1431</v>
      </c>
      <c r="Q239" s="21">
        <f t="shared" si="1"/>
        <v>590.14285714285711</v>
      </c>
      <c r="R239" s="21"/>
      <c r="S239" s="1">
        <v>21.99</v>
      </c>
      <c r="T239" s="16">
        <f t="shared" si="0"/>
        <v>13.352857142857141</v>
      </c>
    </row>
    <row r="240" spans="1:20" ht="13" x14ac:dyDescent="0.15">
      <c r="A240" s="15">
        <v>44273</v>
      </c>
      <c r="B240" s="1">
        <f t="shared" si="10"/>
        <v>431</v>
      </c>
      <c r="D240" s="1">
        <v>2</v>
      </c>
      <c r="E240" s="21">
        <f t="shared" si="2"/>
        <v>0.5714285714285714</v>
      </c>
      <c r="F240" s="16">
        <f t="shared" si="12"/>
        <v>28.21869488536155</v>
      </c>
      <c r="G240" s="21">
        <f t="shared" si="5"/>
        <v>43</v>
      </c>
      <c r="H240" s="22">
        <f t="shared" si="11"/>
        <v>26</v>
      </c>
      <c r="I240" s="22"/>
      <c r="J240" s="22"/>
      <c r="K240" s="22"/>
      <c r="L240" s="22"/>
      <c r="M240" s="22"/>
      <c r="N240" s="21">
        <f t="shared" si="7"/>
        <v>4066</v>
      </c>
      <c r="O240" s="19">
        <v>77942</v>
      </c>
      <c r="P240" s="21">
        <f t="shared" si="6"/>
        <v>873</v>
      </c>
      <c r="Q240" s="21">
        <f t="shared" si="1"/>
        <v>580.85714285714289</v>
      </c>
      <c r="R240" s="21"/>
      <c r="S240" s="1">
        <v>18.059999999999999</v>
      </c>
      <c r="T240" s="16">
        <f t="shared" si="0"/>
        <v>14.025714285714287</v>
      </c>
    </row>
    <row r="241" spans="1:20" ht="13" x14ac:dyDescent="0.15">
      <c r="A241" s="15">
        <v>44274</v>
      </c>
      <c r="B241" s="1">
        <f t="shared" si="10"/>
        <v>432</v>
      </c>
      <c r="D241" s="1">
        <v>0</v>
      </c>
      <c r="E241" s="21">
        <f t="shared" si="2"/>
        <v>0.5714285714285714</v>
      </c>
      <c r="F241" s="16">
        <f t="shared" si="12"/>
        <v>28.21869488536155</v>
      </c>
      <c r="G241" s="21">
        <f t="shared" si="5"/>
        <v>43</v>
      </c>
      <c r="H241" s="22">
        <f t="shared" si="11"/>
        <v>26</v>
      </c>
      <c r="I241" s="22"/>
      <c r="J241" s="22"/>
      <c r="K241" s="22"/>
      <c r="L241" s="22"/>
      <c r="M241" s="22"/>
      <c r="N241" s="21">
        <f t="shared" si="7"/>
        <v>4114</v>
      </c>
      <c r="O241" s="19">
        <v>77991</v>
      </c>
      <c r="P241" s="21">
        <f t="shared" si="6"/>
        <v>49</v>
      </c>
      <c r="Q241" s="21">
        <f t="shared" si="1"/>
        <v>587.71428571428567</v>
      </c>
      <c r="R241" s="21"/>
      <c r="S241" s="1">
        <v>17.28</v>
      </c>
      <c r="T241" s="16">
        <f t="shared" si="0"/>
        <v>15.597142857142858</v>
      </c>
    </row>
    <row r="242" spans="1:20" ht="13" x14ac:dyDescent="0.15">
      <c r="A242" s="15">
        <v>44275</v>
      </c>
      <c r="B242" s="1">
        <f t="shared" si="10"/>
        <v>433</v>
      </c>
      <c r="D242" s="1">
        <v>1</v>
      </c>
      <c r="E242" s="21">
        <f t="shared" si="2"/>
        <v>0.7142857142857143</v>
      </c>
      <c r="F242" s="16">
        <f t="shared" si="12"/>
        <v>35.273368606701943</v>
      </c>
      <c r="G242" s="21">
        <f t="shared" si="5"/>
        <v>44</v>
      </c>
      <c r="H242" s="22">
        <f t="shared" si="11"/>
        <v>27</v>
      </c>
      <c r="I242" s="22"/>
      <c r="J242" s="22"/>
      <c r="K242" s="22"/>
      <c r="L242" s="22"/>
      <c r="M242" s="22"/>
      <c r="N242" s="21">
        <f t="shared" si="7"/>
        <v>4129</v>
      </c>
      <c r="O242" s="19">
        <v>78939</v>
      </c>
      <c r="P242" s="21">
        <f t="shared" si="6"/>
        <v>948</v>
      </c>
      <c r="Q242" s="21">
        <f t="shared" si="1"/>
        <v>589.85714285714289</v>
      </c>
      <c r="R242" s="21"/>
      <c r="S242" s="1">
        <v>26.7</v>
      </c>
      <c r="T242" s="16">
        <f t="shared" si="0"/>
        <v>17.84</v>
      </c>
    </row>
    <row r="243" spans="1:20" ht="13" x14ac:dyDescent="0.15">
      <c r="A243" s="15">
        <v>44276</v>
      </c>
      <c r="B243" s="1">
        <f t="shared" si="10"/>
        <v>434</v>
      </c>
      <c r="D243" s="1">
        <v>0</v>
      </c>
      <c r="E243" s="21">
        <f t="shared" si="2"/>
        <v>0.5714285714285714</v>
      </c>
      <c r="F243" s="16">
        <f t="shared" si="12"/>
        <v>28.21869488536155</v>
      </c>
      <c r="G243" s="21">
        <f t="shared" si="5"/>
        <v>44</v>
      </c>
      <c r="H243" s="22">
        <f t="shared" si="11"/>
        <v>27</v>
      </c>
      <c r="I243" s="22"/>
      <c r="J243" s="22"/>
      <c r="K243" s="22"/>
      <c r="L243" s="22"/>
      <c r="M243" s="22"/>
      <c r="N243" s="21">
        <f t="shared" si="7"/>
        <v>4117</v>
      </c>
      <c r="O243" s="19">
        <v>79751</v>
      </c>
      <c r="P243" s="21">
        <f t="shared" si="6"/>
        <v>812</v>
      </c>
      <c r="Q243" s="21">
        <f t="shared" si="1"/>
        <v>588.14285714285711</v>
      </c>
      <c r="R243" s="21"/>
      <c r="S243" s="1">
        <v>28.27</v>
      </c>
      <c r="T243" s="16">
        <f t="shared" si="0"/>
        <v>19.85857142857143</v>
      </c>
    </row>
    <row r="244" spans="1:20" ht="13" x14ac:dyDescent="0.15">
      <c r="A244" s="15">
        <v>44277</v>
      </c>
      <c r="B244" s="1">
        <f t="shared" si="10"/>
        <v>435</v>
      </c>
      <c r="D244" s="1">
        <v>1</v>
      </c>
      <c r="E244" s="21">
        <f t="shared" si="2"/>
        <v>0.7142857142857143</v>
      </c>
      <c r="F244" s="16">
        <f t="shared" si="12"/>
        <v>35.273368606701943</v>
      </c>
      <c r="G244" s="21">
        <f t="shared" si="5"/>
        <v>45</v>
      </c>
      <c r="H244" s="22">
        <f t="shared" si="11"/>
        <v>28</v>
      </c>
      <c r="I244" s="22"/>
      <c r="J244" s="22"/>
      <c r="K244" s="22"/>
      <c r="L244" s="22"/>
      <c r="M244" s="22"/>
      <c r="N244" s="21">
        <f t="shared" si="7"/>
        <v>4122</v>
      </c>
      <c r="O244" s="19">
        <v>79760</v>
      </c>
      <c r="P244" s="21">
        <f t="shared" si="6"/>
        <v>9</v>
      </c>
      <c r="Q244" s="21">
        <f t="shared" si="1"/>
        <v>588.85714285714289</v>
      </c>
      <c r="R244" s="21"/>
      <c r="S244" s="1">
        <v>24.35</v>
      </c>
      <c r="T244" s="16">
        <f t="shared" si="0"/>
        <v>21.092857142857145</v>
      </c>
    </row>
    <row r="245" spans="1:20" ht="13" x14ac:dyDescent="0.15">
      <c r="A245" s="15">
        <v>44278</v>
      </c>
      <c r="B245" s="1">
        <f t="shared" si="10"/>
        <v>436</v>
      </c>
      <c r="D245" s="1">
        <v>0</v>
      </c>
      <c r="E245" s="21">
        <f t="shared" si="2"/>
        <v>0.7142857142857143</v>
      </c>
      <c r="F245" s="16">
        <f t="shared" si="12"/>
        <v>35.273368606701943</v>
      </c>
      <c r="G245" s="21">
        <f t="shared" si="5"/>
        <v>45</v>
      </c>
      <c r="H245" s="22">
        <f t="shared" si="11"/>
        <v>28</v>
      </c>
      <c r="I245" s="22"/>
      <c r="J245" s="22"/>
      <c r="K245" s="22"/>
      <c r="L245" s="22"/>
      <c r="M245" s="22"/>
      <c r="N245" s="21">
        <f t="shared" si="7"/>
        <v>4122</v>
      </c>
      <c r="O245" s="19">
        <v>79760</v>
      </c>
      <c r="P245" s="21">
        <f t="shared" si="6"/>
        <v>0</v>
      </c>
      <c r="Q245" s="21">
        <f t="shared" si="1"/>
        <v>588.85714285714289</v>
      </c>
      <c r="R245" s="21"/>
      <c r="S245" s="1">
        <v>19.63</v>
      </c>
      <c r="T245" s="16">
        <f t="shared" si="0"/>
        <v>22.325714285714287</v>
      </c>
    </row>
    <row r="246" spans="1:20" ht="13" x14ac:dyDescent="0.15">
      <c r="A246" s="15">
        <v>44279</v>
      </c>
      <c r="B246" s="1">
        <f t="shared" si="10"/>
        <v>437</v>
      </c>
      <c r="D246" s="1">
        <v>2</v>
      </c>
      <c r="E246" s="21">
        <f t="shared" si="2"/>
        <v>0.8571428571428571</v>
      </c>
      <c r="F246" s="16">
        <f t="shared" si="12"/>
        <v>42.328042328042329</v>
      </c>
      <c r="G246" s="21">
        <f t="shared" si="5"/>
        <v>47</v>
      </c>
      <c r="H246" s="22">
        <f t="shared" si="11"/>
        <v>30</v>
      </c>
      <c r="I246" s="22"/>
      <c r="J246" s="22"/>
      <c r="K246" s="22"/>
      <c r="L246" s="22"/>
      <c r="M246" s="22"/>
      <c r="N246" s="21">
        <f t="shared" si="7"/>
        <v>4144</v>
      </c>
      <c r="O246" s="19">
        <v>81213</v>
      </c>
      <c r="P246" s="21">
        <f t="shared" si="6"/>
        <v>1453</v>
      </c>
      <c r="Q246" s="21">
        <f t="shared" si="1"/>
        <v>592</v>
      </c>
      <c r="R246" s="21"/>
      <c r="S246" s="1">
        <v>33.770000000000003</v>
      </c>
      <c r="T246" s="16">
        <f t="shared" si="0"/>
        <v>24.008571428571429</v>
      </c>
    </row>
    <row r="247" spans="1:20" ht="13" x14ac:dyDescent="0.15">
      <c r="A247" s="15">
        <v>44280</v>
      </c>
      <c r="B247" s="1">
        <f t="shared" si="10"/>
        <v>438</v>
      </c>
      <c r="D247" s="1">
        <v>0</v>
      </c>
      <c r="E247" s="21">
        <f t="shared" si="2"/>
        <v>0.5714285714285714</v>
      </c>
      <c r="F247" s="16">
        <f t="shared" si="12"/>
        <v>28.21869488536155</v>
      </c>
      <c r="G247" s="21">
        <f t="shared" si="5"/>
        <v>47</v>
      </c>
      <c r="H247" s="22">
        <f t="shared" si="11"/>
        <v>30</v>
      </c>
      <c r="I247" s="22"/>
      <c r="J247" s="22"/>
      <c r="K247" s="22"/>
      <c r="L247" s="22"/>
      <c r="M247" s="22"/>
      <c r="N247" s="21">
        <f t="shared" si="7"/>
        <v>4116</v>
      </c>
      <c r="O247" s="19">
        <v>82058</v>
      </c>
      <c r="P247" s="21">
        <f t="shared" si="6"/>
        <v>845</v>
      </c>
      <c r="Q247" s="21">
        <f t="shared" si="1"/>
        <v>588</v>
      </c>
      <c r="R247" s="21"/>
      <c r="S247" s="1">
        <v>33.770000000000003</v>
      </c>
      <c r="T247" s="16">
        <f t="shared" si="0"/>
        <v>26.252857142857145</v>
      </c>
    </row>
    <row r="248" spans="1:20" ht="13" x14ac:dyDescent="0.15">
      <c r="A248" s="15">
        <v>44281</v>
      </c>
      <c r="B248" s="1">
        <f t="shared" si="10"/>
        <v>439</v>
      </c>
      <c r="D248" s="1">
        <v>2</v>
      </c>
      <c r="E248" s="21">
        <f t="shared" si="2"/>
        <v>0.8571428571428571</v>
      </c>
      <c r="F248" s="16">
        <f t="shared" si="12"/>
        <v>42.328042328042329</v>
      </c>
      <c r="G248" s="21">
        <f t="shared" si="5"/>
        <v>49</v>
      </c>
      <c r="H248" s="22">
        <f t="shared" si="11"/>
        <v>32</v>
      </c>
      <c r="I248" s="22"/>
      <c r="J248" s="22"/>
      <c r="K248" s="22"/>
      <c r="L248" s="22"/>
      <c r="M248" s="22"/>
      <c r="N248" s="21">
        <f t="shared" si="7"/>
        <v>4078</v>
      </c>
      <c r="O248" s="19">
        <v>82069</v>
      </c>
      <c r="P248" s="21">
        <f t="shared" si="6"/>
        <v>11</v>
      </c>
      <c r="Q248" s="21">
        <f t="shared" si="1"/>
        <v>582.57142857142856</v>
      </c>
      <c r="R248" s="21"/>
      <c r="S248" s="1">
        <v>35.340000000000003</v>
      </c>
      <c r="T248" s="16">
        <f t="shared" si="0"/>
        <v>28.832857142857144</v>
      </c>
    </row>
    <row r="249" spans="1:20" ht="13" x14ac:dyDescent="0.15">
      <c r="A249" s="15">
        <v>44282</v>
      </c>
      <c r="B249" s="1">
        <f t="shared" si="10"/>
        <v>440</v>
      </c>
      <c r="D249" s="1">
        <v>2</v>
      </c>
      <c r="E249" s="21">
        <f t="shared" si="2"/>
        <v>1</v>
      </c>
      <c r="F249" s="16">
        <f t="shared" si="12"/>
        <v>49.382716049382715</v>
      </c>
      <c r="G249" s="21">
        <f t="shared" si="5"/>
        <v>51</v>
      </c>
      <c r="H249" s="22">
        <f t="shared" si="11"/>
        <v>34</v>
      </c>
      <c r="I249" s="22"/>
      <c r="J249" s="22"/>
      <c r="K249" s="22"/>
      <c r="L249" s="22"/>
      <c r="M249" s="22"/>
      <c r="N249" s="21">
        <f t="shared" si="7"/>
        <v>4182</v>
      </c>
      <c r="O249" s="19">
        <v>83121</v>
      </c>
      <c r="P249" s="21">
        <f t="shared" si="6"/>
        <v>1052</v>
      </c>
      <c r="Q249" s="21">
        <f t="shared" si="1"/>
        <v>597.42857142857144</v>
      </c>
      <c r="R249" s="21"/>
      <c r="S249" s="1">
        <v>37.700000000000003</v>
      </c>
      <c r="T249" s="16">
        <f t="shared" si="0"/>
        <v>30.40428571428572</v>
      </c>
    </row>
    <row r="250" spans="1:20" ht="13" x14ac:dyDescent="0.15">
      <c r="A250" s="15">
        <v>44283</v>
      </c>
      <c r="B250" s="1">
        <f t="shared" si="10"/>
        <v>441</v>
      </c>
      <c r="D250" s="1">
        <v>1</v>
      </c>
      <c r="E250" s="21">
        <f t="shared" si="2"/>
        <v>1.1428571428571428</v>
      </c>
      <c r="F250" s="16">
        <f t="shared" si="12"/>
        <v>56.437389770723101</v>
      </c>
      <c r="G250" s="21">
        <f t="shared" si="5"/>
        <v>52</v>
      </c>
      <c r="H250" s="22">
        <f t="shared" si="11"/>
        <v>35</v>
      </c>
      <c r="I250" s="22"/>
      <c r="J250" s="22"/>
      <c r="K250" s="22"/>
      <c r="L250" s="22"/>
      <c r="M250" s="22"/>
      <c r="N250" s="21">
        <f t="shared" si="7"/>
        <v>4171</v>
      </c>
      <c r="O250" s="19">
        <v>83922</v>
      </c>
      <c r="P250" s="21">
        <f t="shared" si="6"/>
        <v>801</v>
      </c>
      <c r="Q250" s="21">
        <f t="shared" si="1"/>
        <v>595.85714285714289</v>
      </c>
      <c r="R250" s="21"/>
      <c r="S250" s="1">
        <v>24.35</v>
      </c>
      <c r="T250" s="16">
        <f t="shared" si="0"/>
        <v>29.844285714285714</v>
      </c>
    </row>
    <row r="251" spans="1:20" ht="13" x14ac:dyDescent="0.15">
      <c r="A251" s="15">
        <v>44284</v>
      </c>
      <c r="B251" s="1">
        <f t="shared" si="10"/>
        <v>442</v>
      </c>
      <c r="D251" s="1">
        <v>0</v>
      </c>
      <c r="E251" s="21">
        <f t="shared" si="2"/>
        <v>1</v>
      </c>
      <c r="F251" s="16">
        <f t="shared" si="12"/>
        <v>49.382716049382715</v>
      </c>
      <c r="G251" s="21">
        <f t="shared" si="5"/>
        <v>52</v>
      </c>
      <c r="H251" s="22">
        <f t="shared" si="11"/>
        <v>35</v>
      </c>
      <c r="I251" s="22"/>
      <c r="J251" s="22"/>
      <c r="K251" s="22"/>
      <c r="L251" s="22"/>
      <c r="M251" s="22"/>
      <c r="N251" s="21">
        <f t="shared" si="7"/>
        <v>4197</v>
      </c>
      <c r="O251" s="19">
        <v>83957</v>
      </c>
      <c r="P251" s="21">
        <f t="shared" si="6"/>
        <v>35</v>
      </c>
      <c r="Q251" s="21">
        <f t="shared" si="1"/>
        <v>599.57142857142856</v>
      </c>
      <c r="R251" s="21"/>
      <c r="S251" s="1">
        <v>15.71</v>
      </c>
      <c r="T251" s="16">
        <f t="shared" si="0"/>
        <v>28.610000000000007</v>
      </c>
    </row>
    <row r="252" spans="1:20" ht="13" x14ac:dyDescent="0.15">
      <c r="A252" s="15">
        <v>44285</v>
      </c>
      <c r="B252" s="1">
        <f t="shared" si="10"/>
        <v>443</v>
      </c>
      <c r="D252" s="1">
        <v>0</v>
      </c>
      <c r="E252" s="21">
        <f t="shared" si="2"/>
        <v>1</v>
      </c>
      <c r="F252" s="16">
        <f t="shared" si="12"/>
        <v>49.382716049382715</v>
      </c>
      <c r="G252" s="21">
        <f t="shared" si="5"/>
        <v>52</v>
      </c>
      <c r="H252" s="22">
        <f t="shared" si="11"/>
        <v>35</v>
      </c>
      <c r="I252" s="22"/>
      <c r="J252" s="22"/>
      <c r="K252" s="22"/>
      <c r="L252" s="22"/>
      <c r="M252" s="22"/>
      <c r="N252" s="21">
        <f t="shared" si="7"/>
        <v>4197</v>
      </c>
      <c r="O252" s="19">
        <v>83957</v>
      </c>
      <c r="P252" s="21">
        <f t="shared" si="6"/>
        <v>0</v>
      </c>
      <c r="Q252" s="21">
        <f t="shared" si="1"/>
        <v>599.57142857142856</v>
      </c>
      <c r="R252" s="21"/>
      <c r="S252" s="1">
        <v>14.14</v>
      </c>
      <c r="T252" s="16">
        <f t="shared" si="0"/>
        <v>27.825714285714291</v>
      </c>
    </row>
    <row r="253" spans="1:20" ht="13" x14ac:dyDescent="0.15">
      <c r="A253" s="15">
        <v>44286</v>
      </c>
      <c r="B253" s="1">
        <f t="shared" si="10"/>
        <v>444</v>
      </c>
      <c r="D253" s="1">
        <v>1</v>
      </c>
      <c r="E253" s="21">
        <f t="shared" si="2"/>
        <v>0.8571428571428571</v>
      </c>
      <c r="F253" s="16">
        <f t="shared" si="12"/>
        <v>42.328042328042329</v>
      </c>
      <c r="G253" s="21">
        <f t="shared" si="5"/>
        <v>53</v>
      </c>
      <c r="H253" s="22">
        <f t="shared" si="11"/>
        <v>36</v>
      </c>
      <c r="I253" s="22"/>
      <c r="J253" s="22"/>
      <c r="K253" s="22"/>
      <c r="L253" s="22"/>
      <c r="M253" s="22"/>
      <c r="N253" s="21">
        <f t="shared" si="7"/>
        <v>4208</v>
      </c>
      <c r="O253" s="19">
        <v>85421</v>
      </c>
      <c r="P253" s="21">
        <f t="shared" si="6"/>
        <v>1464</v>
      </c>
      <c r="Q253" s="21">
        <f t="shared" si="1"/>
        <v>601.14285714285711</v>
      </c>
      <c r="R253" s="21"/>
      <c r="S253" s="1">
        <v>37.700000000000003</v>
      </c>
      <c r="T253" s="16">
        <f t="shared" si="0"/>
        <v>28.387142857142862</v>
      </c>
    </row>
    <row r="254" spans="1:20" ht="13" x14ac:dyDescent="0.15">
      <c r="A254" s="15">
        <v>44287</v>
      </c>
      <c r="B254" s="1">
        <f t="shared" si="10"/>
        <v>445</v>
      </c>
      <c r="D254" s="1">
        <v>0</v>
      </c>
      <c r="E254" s="21">
        <f t="shared" si="2"/>
        <v>0.8571428571428571</v>
      </c>
      <c r="F254" s="16">
        <f t="shared" si="12"/>
        <v>42.328042328042329</v>
      </c>
      <c r="G254" s="21">
        <f t="shared" si="5"/>
        <v>53</v>
      </c>
      <c r="H254" s="22">
        <f t="shared" si="11"/>
        <v>36</v>
      </c>
      <c r="I254" s="22"/>
      <c r="J254" s="22"/>
      <c r="K254" s="22"/>
      <c r="L254" s="22"/>
      <c r="M254" s="22"/>
      <c r="N254" s="21">
        <f t="shared" si="7"/>
        <v>4187</v>
      </c>
      <c r="O254" s="19">
        <v>86245</v>
      </c>
      <c r="P254" s="21">
        <f t="shared" si="6"/>
        <v>824</v>
      </c>
      <c r="Q254" s="21">
        <f t="shared" si="1"/>
        <v>598.14285714285711</v>
      </c>
      <c r="R254" s="21"/>
      <c r="S254" s="1">
        <v>40.840000000000003</v>
      </c>
      <c r="T254" s="16">
        <f t="shared" si="0"/>
        <v>29.39714285714286</v>
      </c>
    </row>
    <row r="255" spans="1:20" ht="13" x14ac:dyDescent="0.15">
      <c r="A255" s="15">
        <v>44288</v>
      </c>
      <c r="B255" s="1">
        <f t="shared" si="10"/>
        <v>446</v>
      </c>
      <c r="D255" s="1">
        <v>0</v>
      </c>
      <c r="E255" s="21">
        <f t="shared" si="2"/>
        <v>0.5714285714285714</v>
      </c>
      <c r="F255" s="16">
        <f t="shared" si="12"/>
        <v>28.21869488536155</v>
      </c>
      <c r="G255" s="21">
        <f t="shared" si="5"/>
        <v>53</v>
      </c>
      <c r="H255" s="22">
        <f t="shared" si="11"/>
        <v>36</v>
      </c>
      <c r="I255" s="22"/>
      <c r="J255" s="22"/>
      <c r="K255" s="22"/>
      <c r="L255" s="22"/>
      <c r="M255" s="22"/>
      <c r="N255" s="21">
        <f t="shared" si="7"/>
        <v>4192</v>
      </c>
      <c r="O255" s="19">
        <v>86261</v>
      </c>
      <c r="P255" s="21">
        <f t="shared" si="6"/>
        <v>16</v>
      </c>
      <c r="Q255" s="21">
        <f t="shared" si="1"/>
        <v>598.85714285714289</v>
      </c>
      <c r="R255" s="21"/>
      <c r="S255" s="1">
        <v>36.909999999999997</v>
      </c>
      <c r="T255" s="16">
        <f t="shared" si="0"/>
        <v>29.621428571428574</v>
      </c>
    </row>
    <row r="256" spans="1:20" ht="13" x14ac:dyDescent="0.15">
      <c r="A256" s="15">
        <v>44289</v>
      </c>
      <c r="B256" s="1">
        <f t="shared" si="10"/>
        <v>447</v>
      </c>
      <c r="D256" s="1">
        <v>0</v>
      </c>
      <c r="E256" s="21">
        <f t="shared" si="2"/>
        <v>0.2857142857142857</v>
      </c>
      <c r="F256" s="16">
        <f t="shared" si="12"/>
        <v>14.109347442680775</v>
      </c>
      <c r="G256" s="21">
        <f t="shared" si="5"/>
        <v>53</v>
      </c>
      <c r="H256" s="22">
        <f t="shared" si="11"/>
        <v>36</v>
      </c>
      <c r="I256" s="22"/>
      <c r="J256" s="22"/>
      <c r="K256" s="22"/>
      <c r="L256" s="22"/>
      <c r="M256" s="22"/>
      <c r="N256" s="21">
        <f t="shared" si="7"/>
        <v>4036</v>
      </c>
      <c r="O256" s="19">
        <v>87157</v>
      </c>
      <c r="P256" s="21">
        <f t="shared" si="6"/>
        <v>896</v>
      </c>
      <c r="Q256" s="21">
        <f t="shared" si="1"/>
        <v>576.57142857142856</v>
      </c>
      <c r="R256" s="21"/>
      <c r="S256" s="1">
        <v>27.49</v>
      </c>
      <c r="T256" s="16">
        <f t="shared" si="0"/>
        <v>28.162857142857145</v>
      </c>
    </row>
    <row r="257" spans="1:20" ht="13" x14ac:dyDescent="0.15">
      <c r="A257" s="15">
        <v>44290</v>
      </c>
      <c r="B257" s="1">
        <f t="shared" si="10"/>
        <v>448</v>
      </c>
      <c r="D257" s="1">
        <v>1</v>
      </c>
      <c r="E257" s="21">
        <f t="shared" si="2"/>
        <v>0.2857142857142857</v>
      </c>
      <c r="F257" s="16">
        <f t="shared" si="12"/>
        <v>14.109347442680775</v>
      </c>
      <c r="G257" s="21">
        <f t="shared" si="5"/>
        <v>54</v>
      </c>
      <c r="H257" s="22">
        <f t="shared" si="11"/>
        <v>37</v>
      </c>
      <c r="I257" s="22"/>
      <c r="J257" s="22"/>
      <c r="K257" s="22"/>
      <c r="L257" s="22"/>
      <c r="M257" s="22"/>
      <c r="N257" s="21">
        <f t="shared" si="7"/>
        <v>4092</v>
      </c>
      <c r="O257" s="19">
        <v>88014</v>
      </c>
      <c r="P257" s="21">
        <f t="shared" si="6"/>
        <v>857</v>
      </c>
      <c r="Q257" s="21">
        <f t="shared" si="1"/>
        <v>584.57142857142856</v>
      </c>
      <c r="R257" s="21"/>
      <c r="S257" s="1">
        <v>0</v>
      </c>
      <c r="T257" s="16">
        <f t="shared" si="0"/>
        <v>24.684285714285718</v>
      </c>
    </row>
    <row r="258" spans="1:20" ht="13" x14ac:dyDescent="0.15">
      <c r="A258" s="15">
        <v>44291</v>
      </c>
      <c r="B258" s="1">
        <f t="shared" si="10"/>
        <v>449</v>
      </c>
      <c r="D258" s="1">
        <v>0</v>
      </c>
      <c r="E258" s="21">
        <f t="shared" si="2"/>
        <v>0.2857142857142857</v>
      </c>
      <c r="F258" s="16">
        <f t="shared" si="12"/>
        <v>14.109347442680775</v>
      </c>
      <c r="G258" s="21">
        <f t="shared" si="5"/>
        <v>54</v>
      </c>
      <c r="H258" s="22">
        <f t="shared" si="11"/>
        <v>37</v>
      </c>
      <c r="I258" s="22"/>
      <c r="J258" s="22"/>
      <c r="K258" s="22"/>
      <c r="L258" s="22"/>
      <c r="M258" s="22"/>
      <c r="N258" s="21">
        <f t="shared" si="7"/>
        <v>4068</v>
      </c>
      <c r="O258" s="19">
        <v>88025</v>
      </c>
      <c r="P258" s="21">
        <f t="shared" si="6"/>
        <v>11</v>
      </c>
      <c r="Q258" s="21">
        <f t="shared" si="1"/>
        <v>581.14285714285711</v>
      </c>
      <c r="R258" s="21"/>
      <c r="S258" s="1">
        <v>34.56</v>
      </c>
      <c r="T258" s="16">
        <f t="shared" si="0"/>
        <v>27.377142857142861</v>
      </c>
    </row>
    <row r="259" spans="1:20" ht="13" x14ac:dyDescent="0.15">
      <c r="A259" s="15">
        <v>44292</v>
      </c>
      <c r="B259" s="1">
        <f t="shared" si="10"/>
        <v>450</v>
      </c>
      <c r="D259" s="1">
        <v>0</v>
      </c>
      <c r="E259" s="21">
        <f t="shared" si="2"/>
        <v>0.2857142857142857</v>
      </c>
      <c r="F259" s="16">
        <f t="shared" si="12"/>
        <v>14.109347442680775</v>
      </c>
      <c r="G259" s="21">
        <f t="shared" si="5"/>
        <v>54</v>
      </c>
      <c r="H259" s="22">
        <f t="shared" si="11"/>
        <v>37</v>
      </c>
      <c r="I259" s="22"/>
      <c r="J259" s="22"/>
      <c r="K259" s="22"/>
      <c r="L259" s="22"/>
      <c r="M259" s="22"/>
      <c r="N259" s="21">
        <f t="shared" si="7"/>
        <v>4068</v>
      </c>
      <c r="O259" s="19">
        <v>88025</v>
      </c>
      <c r="P259" s="21">
        <f t="shared" si="6"/>
        <v>0</v>
      </c>
      <c r="Q259" s="21">
        <f t="shared" si="1"/>
        <v>581.14285714285711</v>
      </c>
      <c r="R259" s="21"/>
      <c r="S259" s="1">
        <v>14.92</v>
      </c>
      <c r="T259" s="16">
        <f t="shared" si="0"/>
        <v>27.488571428571426</v>
      </c>
    </row>
    <row r="260" spans="1:20" ht="13" x14ac:dyDescent="0.15">
      <c r="A260" s="15">
        <v>44293</v>
      </c>
      <c r="B260" s="1">
        <f t="shared" si="10"/>
        <v>451</v>
      </c>
      <c r="D260" s="1">
        <v>1</v>
      </c>
      <c r="E260" s="21">
        <f t="shared" si="2"/>
        <v>0.2857142857142857</v>
      </c>
      <c r="F260" s="16">
        <f t="shared" si="12"/>
        <v>14.109347442680775</v>
      </c>
      <c r="G260" s="21">
        <f t="shared" si="5"/>
        <v>55</v>
      </c>
      <c r="H260" s="22">
        <f t="shared" si="11"/>
        <v>38</v>
      </c>
      <c r="I260" s="22"/>
      <c r="J260" s="22"/>
      <c r="K260" s="22"/>
      <c r="L260" s="22"/>
      <c r="M260" s="22"/>
      <c r="N260" s="21">
        <f t="shared" si="7"/>
        <v>4094</v>
      </c>
      <c r="O260" s="19">
        <v>89515</v>
      </c>
      <c r="P260" s="21">
        <f t="shared" si="6"/>
        <v>1490</v>
      </c>
      <c r="Q260" s="21">
        <f t="shared" si="1"/>
        <v>584.85714285714289</v>
      </c>
      <c r="R260" s="21"/>
      <c r="S260" s="1">
        <v>24.35</v>
      </c>
      <c r="T260" s="16">
        <f t="shared" si="0"/>
        <v>25.581428571428571</v>
      </c>
    </row>
    <row r="261" spans="1:20" ht="13" x14ac:dyDescent="0.15">
      <c r="A261" s="15">
        <v>44294</v>
      </c>
      <c r="B261" s="1">
        <f t="shared" si="10"/>
        <v>452</v>
      </c>
      <c r="D261" s="1">
        <v>0</v>
      </c>
      <c r="E261" s="21">
        <f t="shared" si="2"/>
        <v>0.2857142857142857</v>
      </c>
      <c r="F261" s="16">
        <f t="shared" si="12"/>
        <v>14.109347442680775</v>
      </c>
      <c r="G261" s="21">
        <f t="shared" si="5"/>
        <v>55</v>
      </c>
      <c r="H261" s="22">
        <f t="shared" si="11"/>
        <v>38</v>
      </c>
      <c r="I261" s="22"/>
      <c r="J261" s="22"/>
      <c r="K261" s="22"/>
      <c r="L261" s="22"/>
      <c r="M261" s="22"/>
      <c r="N261" s="21">
        <f t="shared" si="7"/>
        <v>4091</v>
      </c>
      <c r="O261" s="19">
        <v>90336</v>
      </c>
      <c r="P261" s="21">
        <f t="shared" si="6"/>
        <v>821</v>
      </c>
      <c r="Q261" s="21">
        <f t="shared" si="1"/>
        <v>584.42857142857144</v>
      </c>
      <c r="R261" s="21"/>
      <c r="S261" s="1">
        <v>27.49</v>
      </c>
      <c r="T261" s="16">
        <f t="shared" si="0"/>
        <v>23.674285714285713</v>
      </c>
    </row>
    <row r="262" spans="1:20" ht="13" x14ac:dyDescent="0.15">
      <c r="A262" s="15">
        <v>44295</v>
      </c>
      <c r="B262" s="1">
        <f t="shared" si="10"/>
        <v>453</v>
      </c>
      <c r="D262" s="1">
        <v>0</v>
      </c>
      <c r="E262" s="21">
        <f t="shared" si="2"/>
        <v>0.2857142857142857</v>
      </c>
      <c r="F262" s="16">
        <f t="shared" si="12"/>
        <v>14.109347442680775</v>
      </c>
      <c r="G262" s="21">
        <f t="shared" si="5"/>
        <v>55</v>
      </c>
      <c r="H262" s="22">
        <f t="shared" si="11"/>
        <v>38</v>
      </c>
      <c r="I262" s="22"/>
      <c r="J262" s="22"/>
      <c r="K262" s="22"/>
      <c r="L262" s="22"/>
      <c r="M262" s="22"/>
      <c r="N262" s="21">
        <f t="shared" si="7"/>
        <v>4077</v>
      </c>
      <c r="O262" s="19">
        <v>90338</v>
      </c>
      <c r="P262" s="21">
        <f t="shared" si="6"/>
        <v>2</v>
      </c>
      <c r="Q262" s="21">
        <f t="shared" si="1"/>
        <v>582.42857142857144</v>
      </c>
      <c r="R262" s="21"/>
      <c r="S262" s="1">
        <v>30.63</v>
      </c>
      <c r="T262" s="16">
        <f t="shared" si="0"/>
        <v>22.777142857142856</v>
      </c>
    </row>
    <row r="263" spans="1:20" ht="13" x14ac:dyDescent="0.15">
      <c r="A263" s="15">
        <v>44296</v>
      </c>
      <c r="B263" s="1">
        <f t="shared" si="10"/>
        <v>454</v>
      </c>
      <c r="D263" s="1">
        <v>0</v>
      </c>
      <c r="E263" s="21">
        <f t="shared" si="2"/>
        <v>0.2857142857142857</v>
      </c>
      <c r="F263" s="16">
        <f t="shared" si="12"/>
        <v>14.109347442680775</v>
      </c>
      <c r="G263" s="21">
        <f t="shared" si="5"/>
        <v>55</v>
      </c>
      <c r="H263" s="22">
        <f t="shared" si="11"/>
        <v>38</v>
      </c>
      <c r="I263" s="22"/>
      <c r="J263" s="22"/>
      <c r="K263" s="22"/>
      <c r="L263" s="22"/>
      <c r="M263" s="22"/>
      <c r="N263" s="21">
        <f t="shared" si="7"/>
        <v>3181</v>
      </c>
      <c r="O263" s="19">
        <v>90338</v>
      </c>
      <c r="P263" s="21">
        <f t="shared" si="6"/>
        <v>0</v>
      </c>
      <c r="Q263" s="21">
        <f t="shared" si="1"/>
        <v>454.42857142857144</v>
      </c>
      <c r="R263" s="21"/>
      <c r="S263" s="1">
        <v>31.41</v>
      </c>
      <c r="T263" s="16">
        <f t="shared" si="0"/>
        <v>23.337142857142858</v>
      </c>
    </row>
    <row r="264" spans="1:20" ht="13" x14ac:dyDescent="0.15">
      <c r="A264" s="15">
        <v>44297</v>
      </c>
      <c r="B264" s="1">
        <f t="shared" si="10"/>
        <v>455</v>
      </c>
      <c r="D264" s="1">
        <v>0</v>
      </c>
      <c r="E264" s="21">
        <f t="shared" si="2"/>
        <v>0.14285714285714285</v>
      </c>
      <c r="F264" s="16">
        <f t="shared" si="12"/>
        <v>7.0546737213403876</v>
      </c>
      <c r="G264" s="21">
        <f t="shared" si="5"/>
        <v>55</v>
      </c>
      <c r="H264" s="22">
        <f t="shared" si="11"/>
        <v>38</v>
      </c>
      <c r="I264" s="22"/>
      <c r="J264" s="22"/>
      <c r="K264" s="22"/>
      <c r="L264" s="22"/>
      <c r="M264" s="22"/>
      <c r="N264" s="21">
        <f t="shared" si="7"/>
        <v>4104</v>
      </c>
      <c r="O264" s="19">
        <v>92118</v>
      </c>
      <c r="P264" s="21">
        <f t="shared" si="6"/>
        <v>1780</v>
      </c>
      <c r="Q264" s="21">
        <f t="shared" si="1"/>
        <v>586.28571428571433</v>
      </c>
      <c r="R264" s="21"/>
      <c r="S264" s="1">
        <v>23.56</v>
      </c>
      <c r="T264" s="16">
        <f t="shared" si="0"/>
        <v>26.702857142857145</v>
      </c>
    </row>
    <row r="265" spans="1:20" ht="13" x14ac:dyDescent="0.15">
      <c r="A265" s="15">
        <v>44298</v>
      </c>
      <c r="B265" s="1">
        <f t="shared" si="10"/>
        <v>456</v>
      </c>
      <c r="D265" s="1">
        <v>0</v>
      </c>
      <c r="E265" s="21">
        <f t="shared" si="2"/>
        <v>0.14285714285714285</v>
      </c>
      <c r="F265" s="16">
        <f t="shared" si="12"/>
        <v>7.0546737213403876</v>
      </c>
      <c r="G265" s="21">
        <f t="shared" si="5"/>
        <v>55</v>
      </c>
      <c r="H265" s="22">
        <f t="shared" si="11"/>
        <v>38</v>
      </c>
      <c r="I265" s="22"/>
      <c r="J265" s="22"/>
      <c r="K265" s="22"/>
      <c r="L265" s="22"/>
      <c r="M265" s="22"/>
      <c r="N265" s="21">
        <f t="shared" si="7"/>
        <v>4098</v>
      </c>
      <c r="O265" s="19">
        <v>92123</v>
      </c>
      <c r="P265" s="21">
        <f t="shared" si="6"/>
        <v>5</v>
      </c>
      <c r="Q265" s="21">
        <f t="shared" si="1"/>
        <v>585.42857142857144</v>
      </c>
      <c r="R265" s="21"/>
      <c r="S265" s="1">
        <v>18.850000000000001</v>
      </c>
      <c r="T265" s="16">
        <f t="shared" si="0"/>
        <v>24.458571428571428</v>
      </c>
    </row>
    <row r="266" spans="1:20" ht="13" x14ac:dyDescent="0.15">
      <c r="A266" s="15">
        <v>44299</v>
      </c>
      <c r="B266" s="1">
        <f t="shared" si="10"/>
        <v>457</v>
      </c>
      <c r="D266" s="1">
        <v>0</v>
      </c>
      <c r="E266" s="21">
        <f t="shared" si="2"/>
        <v>0.14285714285714285</v>
      </c>
      <c r="F266" s="16">
        <f t="shared" si="12"/>
        <v>7.0546737213403876</v>
      </c>
      <c r="G266" s="21">
        <f t="shared" si="5"/>
        <v>55</v>
      </c>
      <c r="H266" s="22">
        <f t="shared" si="11"/>
        <v>38</v>
      </c>
      <c r="I266" s="22"/>
      <c r="J266" s="22"/>
      <c r="K266" s="22"/>
      <c r="L266" s="22"/>
      <c r="M266" s="22"/>
      <c r="N266" s="21">
        <f t="shared" si="7"/>
        <v>4098</v>
      </c>
      <c r="O266" s="19">
        <v>92123</v>
      </c>
      <c r="P266" s="21">
        <f t="shared" si="6"/>
        <v>0</v>
      </c>
      <c r="Q266" s="21">
        <f t="shared" si="1"/>
        <v>585.42857142857144</v>
      </c>
      <c r="R266" s="21"/>
      <c r="S266" s="1">
        <v>17.28</v>
      </c>
      <c r="T266" s="16">
        <f t="shared" si="0"/>
        <v>24.795714285714286</v>
      </c>
    </row>
    <row r="267" spans="1:20" ht="13" x14ac:dyDescent="0.15">
      <c r="A267" s="15">
        <v>44300</v>
      </c>
      <c r="B267" s="1">
        <f t="shared" si="10"/>
        <v>458</v>
      </c>
      <c r="D267" s="1">
        <v>1</v>
      </c>
      <c r="E267" s="21">
        <f t="shared" si="2"/>
        <v>0.14285714285714285</v>
      </c>
      <c r="F267" s="16">
        <f t="shared" si="12"/>
        <v>7.0546737213403876</v>
      </c>
      <c r="G267" s="21">
        <f t="shared" si="5"/>
        <v>56</v>
      </c>
      <c r="H267" s="22">
        <f t="shared" si="11"/>
        <v>39</v>
      </c>
      <c r="I267" s="22"/>
      <c r="J267" s="22"/>
      <c r="K267" s="22"/>
      <c r="L267" s="22"/>
      <c r="M267" s="22"/>
      <c r="N267" s="21">
        <f t="shared" si="7"/>
        <v>4075</v>
      </c>
      <c r="O267" s="19">
        <v>93590</v>
      </c>
      <c r="P267" s="21">
        <f t="shared" si="6"/>
        <v>1467</v>
      </c>
      <c r="Q267" s="21">
        <f t="shared" si="1"/>
        <v>582.14285714285711</v>
      </c>
      <c r="R267" s="21"/>
      <c r="S267" s="1">
        <v>23.56</v>
      </c>
      <c r="T267" s="16">
        <f t="shared" si="0"/>
        <v>24.682857142857141</v>
      </c>
    </row>
    <row r="268" spans="1:20" ht="13" x14ac:dyDescent="0.15">
      <c r="A268" s="15">
        <v>44301</v>
      </c>
      <c r="B268" s="1">
        <f t="shared" si="10"/>
        <v>459</v>
      </c>
      <c r="D268" s="1">
        <v>0</v>
      </c>
      <c r="E268" s="21">
        <f t="shared" si="2"/>
        <v>0.14285714285714285</v>
      </c>
      <c r="F268" s="16">
        <f t="shared" si="12"/>
        <v>7.0546737213403876</v>
      </c>
      <c r="G268" s="21">
        <f t="shared" si="5"/>
        <v>56</v>
      </c>
      <c r="H268" s="22">
        <f t="shared" si="11"/>
        <v>39</v>
      </c>
      <c r="I268" s="22"/>
      <c r="J268" s="22"/>
      <c r="K268" s="22"/>
      <c r="L268" s="22"/>
      <c r="M268" s="22"/>
      <c r="N268" s="21">
        <f t="shared" si="7"/>
        <v>4073</v>
      </c>
      <c r="O268" s="19">
        <v>94409</v>
      </c>
      <c r="P268" s="21">
        <f t="shared" si="6"/>
        <v>819</v>
      </c>
      <c r="Q268" s="21">
        <f t="shared" si="1"/>
        <v>581.85714285714289</v>
      </c>
      <c r="R268" s="21"/>
      <c r="S268" s="1">
        <v>26.7</v>
      </c>
      <c r="T268" s="16">
        <f t="shared" si="0"/>
        <v>24.569999999999997</v>
      </c>
    </row>
    <row r="269" spans="1:20" ht="13" x14ac:dyDescent="0.15">
      <c r="A269" s="15">
        <v>44302</v>
      </c>
      <c r="B269" s="1">
        <f t="shared" si="10"/>
        <v>460</v>
      </c>
      <c r="D269" s="1">
        <v>0</v>
      </c>
      <c r="E269" s="21">
        <f t="shared" si="2"/>
        <v>0.14285714285714285</v>
      </c>
      <c r="F269" s="16">
        <f t="shared" si="12"/>
        <v>7.0546737213403876</v>
      </c>
      <c r="G269" s="21">
        <f t="shared" si="5"/>
        <v>56</v>
      </c>
      <c r="H269" s="22">
        <f t="shared" si="11"/>
        <v>39</v>
      </c>
      <c r="I269" s="22"/>
      <c r="J269" s="22"/>
      <c r="K269" s="22"/>
      <c r="L269" s="22"/>
      <c r="M269" s="22"/>
      <c r="N269" s="21">
        <f t="shared" si="7"/>
        <v>4077</v>
      </c>
      <c r="O269" s="19">
        <v>94415</v>
      </c>
      <c r="P269" s="21">
        <f t="shared" si="6"/>
        <v>6</v>
      </c>
      <c r="Q269" s="21">
        <f t="shared" si="1"/>
        <v>582.42857142857144</v>
      </c>
      <c r="R269" s="21"/>
      <c r="S269" s="1">
        <v>26.7</v>
      </c>
      <c r="T269" s="16">
        <f t="shared" si="0"/>
        <v>24.008571428571425</v>
      </c>
    </row>
    <row r="270" spans="1:20" ht="13" x14ac:dyDescent="0.15">
      <c r="A270" s="15">
        <v>44303</v>
      </c>
      <c r="B270" s="1">
        <f t="shared" si="10"/>
        <v>461</v>
      </c>
      <c r="D270" s="1">
        <v>0</v>
      </c>
      <c r="E270" s="21">
        <f t="shared" si="2"/>
        <v>0.14285714285714285</v>
      </c>
      <c r="F270" s="16">
        <f t="shared" si="12"/>
        <v>7.0546737213403876</v>
      </c>
      <c r="G270" s="21">
        <f t="shared" si="5"/>
        <v>56</v>
      </c>
      <c r="H270" s="22">
        <f t="shared" si="11"/>
        <v>39</v>
      </c>
      <c r="I270" s="22"/>
      <c r="J270" s="22"/>
      <c r="K270" s="22"/>
      <c r="L270" s="22"/>
      <c r="M270" s="22"/>
      <c r="N270" s="21">
        <f t="shared" si="7"/>
        <v>5076</v>
      </c>
      <c r="O270" s="19">
        <v>95414</v>
      </c>
      <c r="P270" s="21">
        <f t="shared" si="6"/>
        <v>999</v>
      </c>
      <c r="Q270" s="21">
        <f t="shared" si="1"/>
        <v>725.14285714285711</v>
      </c>
      <c r="R270" s="21"/>
      <c r="S270" s="1">
        <v>19.63</v>
      </c>
      <c r="T270" s="16">
        <f t="shared" si="0"/>
        <v>22.325714285714287</v>
      </c>
    </row>
    <row r="271" spans="1:20" ht="13" x14ac:dyDescent="0.15">
      <c r="A271" s="15">
        <v>44304</v>
      </c>
      <c r="B271" s="1">
        <f t="shared" si="10"/>
        <v>462</v>
      </c>
      <c r="D271" s="1">
        <v>0</v>
      </c>
      <c r="E271" s="21">
        <f t="shared" si="2"/>
        <v>0.14285714285714285</v>
      </c>
      <c r="F271" s="16">
        <f t="shared" si="12"/>
        <v>7.0546737213403876</v>
      </c>
      <c r="G271" s="21">
        <f t="shared" si="5"/>
        <v>56</v>
      </c>
      <c r="H271" s="22">
        <f t="shared" si="11"/>
        <v>39</v>
      </c>
      <c r="I271" s="22"/>
      <c r="J271" s="22"/>
      <c r="K271" s="22"/>
      <c r="L271" s="22"/>
      <c r="M271" s="22"/>
      <c r="N271" s="21">
        <f t="shared" si="7"/>
        <v>4035</v>
      </c>
      <c r="O271" s="19">
        <v>96153</v>
      </c>
      <c r="P271" s="21">
        <f t="shared" si="6"/>
        <v>739</v>
      </c>
      <c r="Q271" s="21">
        <f t="shared" si="1"/>
        <v>576.42857142857144</v>
      </c>
      <c r="R271" s="21"/>
      <c r="S271" s="1">
        <v>13.35</v>
      </c>
      <c r="T271" s="16">
        <f t="shared" si="0"/>
        <v>20.867142857142856</v>
      </c>
    </row>
    <row r="272" spans="1:20" ht="13" x14ac:dyDescent="0.15">
      <c r="A272" s="15">
        <v>44305</v>
      </c>
      <c r="B272" s="1">
        <f t="shared" si="10"/>
        <v>463</v>
      </c>
      <c r="D272" s="1">
        <v>0</v>
      </c>
      <c r="E272" s="21">
        <f t="shared" si="2"/>
        <v>0.14285714285714285</v>
      </c>
      <c r="F272" s="16">
        <f t="shared" si="12"/>
        <v>7.0546737213403876</v>
      </c>
      <c r="G272" s="21">
        <f t="shared" si="5"/>
        <v>56</v>
      </c>
      <c r="H272" s="22">
        <f t="shared" si="11"/>
        <v>39</v>
      </c>
      <c r="I272" s="22"/>
      <c r="J272" s="22"/>
      <c r="K272" s="22"/>
      <c r="L272" s="22"/>
      <c r="M272" s="22"/>
      <c r="N272" s="21">
        <f t="shared" si="7"/>
        <v>4031</v>
      </c>
      <c r="O272" s="19">
        <v>96154</v>
      </c>
      <c r="P272" s="21">
        <f t="shared" si="6"/>
        <v>1</v>
      </c>
      <c r="Q272" s="21">
        <f t="shared" si="1"/>
        <v>575.85714285714289</v>
      </c>
      <c r="R272" s="21"/>
      <c r="S272" s="1">
        <v>11</v>
      </c>
      <c r="T272" s="16">
        <f t="shared" si="0"/>
        <v>19.745714285714286</v>
      </c>
    </row>
    <row r="273" spans="1:20" ht="13" x14ac:dyDescent="0.15">
      <c r="A273" s="15">
        <v>44306</v>
      </c>
      <c r="B273" s="1">
        <f t="shared" si="10"/>
        <v>464</v>
      </c>
      <c r="D273" s="1">
        <v>0</v>
      </c>
      <c r="E273" s="21">
        <f t="shared" si="2"/>
        <v>0.14285714285714285</v>
      </c>
      <c r="F273" s="16">
        <f t="shared" si="12"/>
        <v>7.0546737213403876</v>
      </c>
      <c r="G273" s="21">
        <f t="shared" si="5"/>
        <v>56</v>
      </c>
      <c r="H273" s="22">
        <f t="shared" si="11"/>
        <v>39</v>
      </c>
      <c r="I273" s="22"/>
      <c r="J273" s="22"/>
      <c r="K273" s="22"/>
      <c r="L273" s="22"/>
      <c r="M273" s="22"/>
      <c r="N273" s="21">
        <f t="shared" si="7"/>
        <v>4031</v>
      </c>
      <c r="O273" s="19">
        <v>96154</v>
      </c>
      <c r="P273" s="21">
        <f t="shared" si="6"/>
        <v>0</v>
      </c>
      <c r="Q273" s="21">
        <f t="shared" si="1"/>
        <v>575.85714285714289</v>
      </c>
      <c r="R273" s="21"/>
      <c r="S273" s="1">
        <v>12.57</v>
      </c>
      <c r="T273" s="16">
        <f t="shared" si="0"/>
        <v>19.072857142857142</v>
      </c>
    </row>
    <row r="274" spans="1:20" ht="13" x14ac:dyDescent="0.15">
      <c r="A274" s="15">
        <v>44307</v>
      </c>
      <c r="B274" s="1">
        <f t="shared" si="10"/>
        <v>465</v>
      </c>
      <c r="D274" s="1">
        <v>0</v>
      </c>
      <c r="E274" s="21">
        <f t="shared" si="2"/>
        <v>0</v>
      </c>
      <c r="F274" s="16">
        <f t="shared" si="12"/>
        <v>0</v>
      </c>
      <c r="G274" s="21">
        <f t="shared" si="5"/>
        <v>56</v>
      </c>
      <c r="H274" s="22">
        <f t="shared" si="11"/>
        <v>39</v>
      </c>
      <c r="I274" s="22"/>
      <c r="J274" s="22"/>
      <c r="K274" s="22"/>
      <c r="L274" s="22"/>
      <c r="M274" s="22"/>
      <c r="N274" s="21">
        <f t="shared" si="7"/>
        <v>3960</v>
      </c>
      <c r="O274" s="19">
        <v>97550</v>
      </c>
      <c r="P274" s="21">
        <f t="shared" si="6"/>
        <v>1396</v>
      </c>
      <c r="Q274" s="21">
        <f t="shared" si="1"/>
        <v>565.71428571428567</v>
      </c>
      <c r="R274" s="21"/>
      <c r="S274" s="1">
        <v>23.56</v>
      </c>
      <c r="T274" s="16">
        <f t="shared" si="0"/>
        <v>19.072857142857142</v>
      </c>
    </row>
    <row r="275" spans="1:20" ht="13" x14ac:dyDescent="0.15">
      <c r="A275" s="15">
        <v>44308</v>
      </c>
      <c r="B275" s="1">
        <f t="shared" si="10"/>
        <v>466</v>
      </c>
      <c r="D275" s="1">
        <v>0</v>
      </c>
      <c r="E275" s="21">
        <f t="shared" si="2"/>
        <v>0</v>
      </c>
      <c r="F275" s="16">
        <f t="shared" si="12"/>
        <v>0</v>
      </c>
      <c r="G275" s="21">
        <f t="shared" si="5"/>
        <v>56</v>
      </c>
      <c r="H275" s="22">
        <f t="shared" si="11"/>
        <v>39</v>
      </c>
      <c r="I275" s="22"/>
      <c r="J275" s="22"/>
      <c r="K275" s="22"/>
      <c r="L275" s="22"/>
      <c r="M275" s="22"/>
      <c r="N275" s="21">
        <f t="shared" si="7"/>
        <v>3955</v>
      </c>
      <c r="O275" s="19">
        <v>98364</v>
      </c>
      <c r="P275" s="21">
        <f t="shared" si="6"/>
        <v>814</v>
      </c>
      <c r="Q275" s="21">
        <f t="shared" si="1"/>
        <v>565</v>
      </c>
      <c r="R275" s="21"/>
      <c r="S275" s="1">
        <v>14.92</v>
      </c>
      <c r="T275" s="16">
        <f t="shared" si="0"/>
        <v>17.39</v>
      </c>
    </row>
    <row r="276" spans="1:20" ht="13" x14ac:dyDescent="0.15">
      <c r="A276" s="15">
        <v>44309</v>
      </c>
      <c r="B276" s="1">
        <f t="shared" si="10"/>
        <v>467</v>
      </c>
      <c r="D276" s="1">
        <v>0</v>
      </c>
      <c r="E276" s="21">
        <f t="shared" si="2"/>
        <v>0</v>
      </c>
      <c r="F276" s="16">
        <f t="shared" si="12"/>
        <v>0</v>
      </c>
      <c r="G276" s="21">
        <f t="shared" si="5"/>
        <v>56</v>
      </c>
      <c r="H276" s="22">
        <f t="shared" si="11"/>
        <v>39</v>
      </c>
      <c r="I276" s="22"/>
      <c r="J276" s="22"/>
      <c r="K276" s="22"/>
      <c r="L276" s="22"/>
      <c r="M276" s="22"/>
      <c r="N276" s="21">
        <f t="shared" si="7"/>
        <v>3955</v>
      </c>
      <c r="O276" s="19">
        <v>98370</v>
      </c>
      <c r="P276" s="21">
        <f t="shared" si="6"/>
        <v>6</v>
      </c>
      <c r="Q276" s="21">
        <f t="shared" si="1"/>
        <v>565</v>
      </c>
      <c r="R276" s="21"/>
      <c r="S276" s="1">
        <v>15.71</v>
      </c>
      <c r="T276" s="16">
        <f t="shared" si="0"/>
        <v>15.820000000000002</v>
      </c>
    </row>
    <row r="277" spans="1:20" ht="13" x14ac:dyDescent="0.15">
      <c r="A277" s="15">
        <v>44310</v>
      </c>
      <c r="B277" s="1">
        <f t="shared" si="10"/>
        <v>468</v>
      </c>
      <c r="D277" s="1">
        <v>0</v>
      </c>
      <c r="E277" s="21">
        <f t="shared" si="2"/>
        <v>0</v>
      </c>
      <c r="F277" s="16">
        <f t="shared" si="12"/>
        <v>0</v>
      </c>
      <c r="G277" s="21">
        <f t="shared" si="5"/>
        <v>56</v>
      </c>
      <c r="H277" s="22">
        <f t="shared" si="11"/>
        <v>39</v>
      </c>
      <c r="I277" s="22"/>
      <c r="J277" s="22"/>
      <c r="K277" s="22"/>
      <c r="L277" s="22"/>
      <c r="M277" s="22"/>
      <c r="N277" s="21">
        <f t="shared" si="7"/>
        <v>3858</v>
      </c>
      <c r="O277" s="19">
        <v>99272</v>
      </c>
      <c r="P277" s="21">
        <f t="shared" si="6"/>
        <v>902</v>
      </c>
      <c r="Q277" s="21">
        <f t="shared" si="1"/>
        <v>551.14285714285711</v>
      </c>
      <c r="R277" s="21"/>
      <c r="S277" s="1">
        <v>14.14</v>
      </c>
      <c r="T277" s="16">
        <f t="shared" si="0"/>
        <v>15.035714285714288</v>
      </c>
    </row>
    <row r="278" spans="1:20" ht="13" x14ac:dyDescent="0.15">
      <c r="A278" s="15">
        <v>44311</v>
      </c>
      <c r="B278" s="1">
        <f t="shared" si="10"/>
        <v>469</v>
      </c>
      <c r="D278" s="1">
        <v>0</v>
      </c>
      <c r="E278" s="21">
        <f t="shared" si="2"/>
        <v>0</v>
      </c>
      <c r="F278" s="16">
        <f t="shared" si="12"/>
        <v>0</v>
      </c>
      <c r="G278" s="21">
        <f t="shared" si="5"/>
        <v>56</v>
      </c>
      <c r="H278" s="22">
        <f t="shared" si="11"/>
        <v>39</v>
      </c>
      <c r="I278" s="22">
        <f t="shared" ref="I278:I314" si="13">SUM(D272:D278)</f>
        <v>0</v>
      </c>
      <c r="J278" s="22"/>
      <c r="K278" s="22"/>
      <c r="L278" s="22"/>
      <c r="M278" s="22"/>
      <c r="N278" s="21">
        <f t="shared" si="7"/>
        <v>3912</v>
      </c>
      <c r="O278" s="19">
        <v>100065</v>
      </c>
      <c r="P278" s="21">
        <f t="shared" si="6"/>
        <v>793</v>
      </c>
      <c r="Q278" s="21">
        <f t="shared" si="1"/>
        <v>558.85714285714289</v>
      </c>
      <c r="R278" s="21">
        <f t="shared" ref="R278:R314" si="14">SUM(P272:P278)</f>
        <v>3912</v>
      </c>
      <c r="S278" s="1">
        <v>17.28</v>
      </c>
      <c r="T278" s="16">
        <f t="shared" si="0"/>
        <v>15.597142857142856</v>
      </c>
    </row>
    <row r="279" spans="1:20" ht="13" x14ac:dyDescent="0.15">
      <c r="A279" s="15">
        <v>44312</v>
      </c>
      <c r="B279" s="1">
        <f t="shared" si="10"/>
        <v>470</v>
      </c>
      <c r="D279" s="1">
        <v>0</v>
      </c>
      <c r="E279" s="21">
        <f t="shared" si="2"/>
        <v>0</v>
      </c>
      <c r="F279" s="16">
        <f t="shared" si="12"/>
        <v>0</v>
      </c>
      <c r="G279" s="21">
        <f t="shared" si="5"/>
        <v>56</v>
      </c>
      <c r="H279" s="22">
        <f t="shared" si="11"/>
        <v>39</v>
      </c>
      <c r="I279" s="22">
        <f t="shared" si="13"/>
        <v>0</v>
      </c>
      <c r="J279" s="22"/>
      <c r="K279" s="22"/>
      <c r="L279" s="22"/>
      <c r="M279" s="22"/>
      <c r="N279" s="21">
        <f t="shared" si="7"/>
        <v>3913</v>
      </c>
      <c r="O279" s="19">
        <v>100067</v>
      </c>
      <c r="P279" s="21">
        <f t="shared" si="6"/>
        <v>2</v>
      </c>
      <c r="Q279" s="21">
        <f t="shared" si="1"/>
        <v>559</v>
      </c>
      <c r="R279" s="21">
        <f t="shared" si="14"/>
        <v>3913</v>
      </c>
      <c r="S279" s="1">
        <v>15.71</v>
      </c>
      <c r="T279" s="16">
        <f t="shared" si="0"/>
        <v>16.27</v>
      </c>
    </row>
    <row r="280" spans="1:20" ht="13" x14ac:dyDescent="0.15">
      <c r="A280" s="15">
        <v>44313</v>
      </c>
      <c r="B280" s="1">
        <f t="shared" si="10"/>
        <v>471</v>
      </c>
      <c r="D280" s="1">
        <v>0</v>
      </c>
      <c r="E280" s="21">
        <f t="shared" si="2"/>
        <v>0</v>
      </c>
      <c r="F280" s="16">
        <f t="shared" si="12"/>
        <v>0</v>
      </c>
      <c r="G280" s="21">
        <f t="shared" si="5"/>
        <v>56</v>
      </c>
      <c r="H280" s="22">
        <f t="shared" si="11"/>
        <v>39</v>
      </c>
      <c r="I280" s="22">
        <f t="shared" si="13"/>
        <v>0</v>
      </c>
      <c r="J280" s="22"/>
      <c r="K280" s="22"/>
      <c r="L280" s="22"/>
      <c r="M280" s="22"/>
      <c r="N280" s="21">
        <f t="shared" si="7"/>
        <v>3913</v>
      </c>
      <c r="O280" s="19">
        <v>100067</v>
      </c>
      <c r="P280" s="21">
        <f t="shared" si="6"/>
        <v>0</v>
      </c>
      <c r="Q280" s="21">
        <f t="shared" si="1"/>
        <v>559</v>
      </c>
      <c r="R280" s="21">
        <f t="shared" si="14"/>
        <v>3913</v>
      </c>
      <c r="S280" s="1">
        <v>1.57</v>
      </c>
      <c r="T280" s="16">
        <f t="shared" si="0"/>
        <v>14.698571428571427</v>
      </c>
    </row>
    <row r="281" spans="1:20" ht="13" x14ac:dyDescent="0.15">
      <c r="A281" s="15">
        <v>44314</v>
      </c>
      <c r="D281" s="1">
        <v>0</v>
      </c>
      <c r="E281" s="21">
        <f t="shared" si="2"/>
        <v>0</v>
      </c>
      <c r="F281" s="16">
        <f t="shared" si="12"/>
        <v>0</v>
      </c>
      <c r="G281" s="21">
        <f t="shared" si="5"/>
        <v>56</v>
      </c>
      <c r="H281" s="22">
        <f t="shared" si="11"/>
        <v>39</v>
      </c>
      <c r="I281" s="22">
        <f t="shared" si="13"/>
        <v>0</v>
      </c>
      <c r="J281" s="22"/>
      <c r="K281" s="22"/>
      <c r="L281" s="22"/>
      <c r="M281" s="22"/>
      <c r="N281" s="21">
        <f t="shared" si="7"/>
        <v>3986</v>
      </c>
      <c r="O281" s="19">
        <v>101536</v>
      </c>
      <c r="P281" s="21">
        <f t="shared" si="6"/>
        <v>1469</v>
      </c>
      <c r="Q281" s="21">
        <f t="shared" si="1"/>
        <v>569.42857142857144</v>
      </c>
      <c r="R281" s="21">
        <f t="shared" si="14"/>
        <v>3986</v>
      </c>
      <c r="S281" s="1">
        <v>21.21</v>
      </c>
      <c r="T281" s="16">
        <f t="shared" si="0"/>
        <v>14.362857142857141</v>
      </c>
    </row>
    <row r="282" spans="1:20" ht="13" x14ac:dyDescent="0.15">
      <c r="A282" s="15">
        <v>44315</v>
      </c>
      <c r="D282" s="1">
        <v>0</v>
      </c>
      <c r="E282" s="21">
        <f t="shared" si="2"/>
        <v>0</v>
      </c>
      <c r="F282" s="16">
        <f t="shared" si="12"/>
        <v>0</v>
      </c>
      <c r="G282" s="21">
        <f t="shared" si="5"/>
        <v>56</v>
      </c>
      <c r="H282" s="22">
        <f t="shared" si="11"/>
        <v>39</v>
      </c>
      <c r="I282" s="22">
        <f t="shared" si="13"/>
        <v>0</v>
      </c>
      <c r="J282" s="22"/>
      <c r="K282" s="22"/>
      <c r="L282" s="22"/>
      <c r="M282" s="22"/>
      <c r="N282" s="21">
        <f t="shared" si="7"/>
        <v>3914</v>
      </c>
      <c r="O282" s="19">
        <v>102278</v>
      </c>
      <c r="P282" s="21">
        <f t="shared" si="6"/>
        <v>742</v>
      </c>
      <c r="Q282" s="21">
        <f t="shared" si="1"/>
        <v>559.14285714285711</v>
      </c>
      <c r="R282" s="21">
        <f t="shared" si="14"/>
        <v>3914</v>
      </c>
      <c r="S282" s="1">
        <v>18.059999999999999</v>
      </c>
      <c r="T282" s="16">
        <f t="shared" si="0"/>
        <v>14.811428571428573</v>
      </c>
    </row>
    <row r="283" spans="1:20" ht="13" x14ac:dyDescent="0.15">
      <c r="A283" s="15">
        <v>44316</v>
      </c>
      <c r="D283" s="1">
        <v>0</v>
      </c>
      <c r="E283" s="21">
        <f t="shared" si="2"/>
        <v>0</v>
      </c>
      <c r="F283" s="16">
        <f t="shared" si="12"/>
        <v>0</v>
      </c>
      <c r="G283" s="21">
        <f t="shared" si="5"/>
        <v>56</v>
      </c>
      <c r="H283" s="22">
        <f t="shared" si="11"/>
        <v>39</v>
      </c>
      <c r="I283" s="22">
        <f t="shared" si="13"/>
        <v>0</v>
      </c>
      <c r="J283" s="22"/>
      <c r="K283" s="22"/>
      <c r="L283" s="22"/>
      <c r="M283" s="22"/>
      <c r="N283" s="21">
        <f t="shared" si="7"/>
        <v>3909</v>
      </c>
      <c r="O283" s="19">
        <v>102279</v>
      </c>
      <c r="P283" s="21">
        <f t="shared" si="6"/>
        <v>1</v>
      </c>
      <c r="Q283" s="21">
        <f t="shared" si="1"/>
        <v>558.42857142857144</v>
      </c>
      <c r="R283" s="21">
        <f t="shared" si="14"/>
        <v>3909</v>
      </c>
      <c r="S283" s="1">
        <v>14.92</v>
      </c>
      <c r="T283" s="16">
        <f t="shared" si="0"/>
        <v>14.698571428571428</v>
      </c>
    </row>
    <row r="284" spans="1:20" ht="13" x14ac:dyDescent="0.15">
      <c r="A284" s="15">
        <v>44317</v>
      </c>
      <c r="D284" s="1">
        <v>1</v>
      </c>
      <c r="E284" s="21">
        <f t="shared" si="2"/>
        <v>0.14285714285714285</v>
      </c>
      <c r="F284" s="16">
        <f t="shared" si="12"/>
        <v>7.0546737213403876</v>
      </c>
      <c r="G284" s="21">
        <f t="shared" si="5"/>
        <v>57</v>
      </c>
      <c r="H284" s="22">
        <f t="shared" si="11"/>
        <v>40</v>
      </c>
      <c r="I284" s="22">
        <f t="shared" si="13"/>
        <v>1</v>
      </c>
      <c r="J284" s="22"/>
      <c r="K284" s="22"/>
      <c r="L284" s="22"/>
      <c r="M284" s="22"/>
      <c r="N284" s="21">
        <f t="shared" si="7"/>
        <v>4035</v>
      </c>
      <c r="O284" s="19">
        <v>103307</v>
      </c>
      <c r="P284" s="21">
        <f t="shared" si="6"/>
        <v>1028</v>
      </c>
      <c r="Q284" s="21">
        <f t="shared" si="1"/>
        <v>576.42857142857144</v>
      </c>
      <c r="R284" s="21">
        <f t="shared" si="14"/>
        <v>4035</v>
      </c>
      <c r="S284" s="1">
        <v>22.78</v>
      </c>
      <c r="T284" s="16">
        <f t="shared" si="0"/>
        <v>15.932857142857143</v>
      </c>
    </row>
    <row r="285" spans="1:20" ht="13" x14ac:dyDescent="0.15">
      <c r="A285" s="15">
        <v>44318</v>
      </c>
      <c r="D285" s="1">
        <v>0</v>
      </c>
      <c r="E285" s="21">
        <f t="shared" si="2"/>
        <v>0.14285714285714285</v>
      </c>
      <c r="F285" s="16">
        <f t="shared" si="12"/>
        <v>7.0546737213403876</v>
      </c>
      <c r="G285" s="21">
        <f t="shared" si="5"/>
        <v>57</v>
      </c>
      <c r="H285" s="22">
        <f t="shared" si="11"/>
        <v>40</v>
      </c>
      <c r="I285" s="22">
        <f t="shared" si="13"/>
        <v>1</v>
      </c>
      <c r="J285" s="22"/>
      <c r="K285" s="22"/>
      <c r="L285" s="22"/>
      <c r="M285" s="22"/>
      <c r="N285" s="21">
        <f t="shared" si="7"/>
        <v>3966</v>
      </c>
      <c r="O285" s="19">
        <v>104031</v>
      </c>
      <c r="P285" s="21">
        <f t="shared" si="6"/>
        <v>724</v>
      </c>
      <c r="Q285" s="21">
        <f t="shared" si="1"/>
        <v>566.57142857142856</v>
      </c>
      <c r="R285" s="21">
        <f t="shared" si="14"/>
        <v>3966</v>
      </c>
      <c r="S285" s="1">
        <v>11</v>
      </c>
      <c r="T285" s="16">
        <f t="shared" si="0"/>
        <v>15.035714285714286</v>
      </c>
    </row>
    <row r="286" spans="1:20" ht="13" x14ac:dyDescent="0.15">
      <c r="A286" s="15">
        <v>44319</v>
      </c>
      <c r="D286" s="1">
        <v>0</v>
      </c>
      <c r="E286" s="21">
        <f t="shared" si="2"/>
        <v>0.14285714285714285</v>
      </c>
      <c r="F286" s="16">
        <f t="shared" si="12"/>
        <v>7.0546737213403876</v>
      </c>
      <c r="G286" s="21">
        <f t="shared" si="5"/>
        <v>57</v>
      </c>
      <c r="H286" s="22">
        <f t="shared" si="11"/>
        <v>40</v>
      </c>
      <c r="I286" s="22">
        <f t="shared" si="13"/>
        <v>1</v>
      </c>
      <c r="J286" s="22"/>
      <c r="K286" s="22"/>
      <c r="L286" s="22"/>
      <c r="M286" s="22"/>
      <c r="N286" s="21">
        <f t="shared" si="7"/>
        <v>3969</v>
      </c>
      <c r="O286" s="19">
        <v>104036</v>
      </c>
      <c r="P286" s="21">
        <f t="shared" si="6"/>
        <v>5</v>
      </c>
      <c r="Q286" s="21">
        <f t="shared" si="1"/>
        <v>567</v>
      </c>
      <c r="R286" s="21">
        <f t="shared" si="14"/>
        <v>3969</v>
      </c>
      <c r="S286" s="1">
        <v>7.85</v>
      </c>
      <c r="T286" s="16">
        <f t="shared" si="0"/>
        <v>13.912857142857144</v>
      </c>
    </row>
    <row r="287" spans="1:20" ht="13" x14ac:dyDescent="0.15">
      <c r="A287" s="15">
        <v>44320</v>
      </c>
      <c r="D287" s="1">
        <v>0</v>
      </c>
      <c r="E287" s="21">
        <f t="shared" si="2"/>
        <v>0.14285714285714285</v>
      </c>
      <c r="F287" s="16">
        <f t="shared" si="12"/>
        <v>7.0546737213403876</v>
      </c>
      <c r="G287" s="21">
        <f t="shared" si="5"/>
        <v>57</v>
      </c>
      <c r="H287" s="22">
        <f t="shared" si="11"/>
        <v>40</v>
      </c>
      <c r="I287" s="22">
        <f t="shared" si="13"/>
        <v>1</v>
      </c>
      <c r="J287" s="22"/>
      <c r="K287" s="22"/>
      <c r="L287" s="22"/>
      <c r="M287" s="22"/>
      <c r="N287" s="21">
        <f t="shared" si="7"/>
        <v>3969</v>
      </c>
      <c r="O287" s="19">
        <v>104036</v>
      </c>
      <c r="P287" s="21">
        <f t="shared" si="6"/>
        <v>0</v>
      </c>
      <c r="Q287" s="21">
        <f t="shared" si="1"/>
        <v>567</v>
      </c>
      <c r="R287" s="21">
        <f t="shared" si="14"/>
        <v>3969</v>
      </c>
      <c r="S287" s="1">
        <v>8.64</v>
      </c>
      <c r="T287" s="16">
        <f t="shared" si="0"/>
        <v>14.922857142857142</v>
      </c>
    </row>
    <row r="288" spans="1:20" ht="13" x14ac:dyDescent="0.15">
      <c r="A288" s="15">
        <v>44321</v>
      </c>
      <c r="D288" s="1">
        <v>0</v>
      </c>
      <c r="E288" s="21">
        <f t="shared" si="2"/>
        <v>0.14285714285714285</v>
      </c>
      <c r="F288" s="16">
        <f t="shared" ref="F288:F314" si="15">E288*100000/2025</f>
        <v>7.0546737213403876</v>
      </c>
      <c r="G288" s="21">
        <f t="shared" si="5"/>
        <v>57</v>
      </c>
      <c r="H288" s="22">
        <f t="shared" si="11"/>
        <v>40</v>
      </c>
      <c r="I288" s="22">
        <f t="shared" si="13"/>
        <v>1</v>
      </c>
      <c r="J288" s="22"/>
      <c r="K288" s="22"/>
      <c r="L288" s="22"/>
      <c r="M288" s="22"/>
      <c r="N288" s="21">
        <f t="shared" si="7"/>
        <v>3931</v>
      </c>
      <c r="O288" s="19">
        <v>105467</v>
      </c>
      <c r="P288" s="21">
        <f t="shared" si="6"/>
        <v>1431</v>
      </c>
      <c r="Q288" s="21">
        <f t="shared" si="1"/>
        <v>561.57142857142856</v>
      </c>
      <c r="R288" s="21">
        <f t="shared" si="14"/>
        <v>3931</v>
      </c>
      <c r="S288" s="1">
        <v>12.57</v>
      </c>
      <c r="T288" s="16">
        <f t="shared" si="0"/>
        <v>13.688571428571427</v>
      </c>
    </row>
    <row r="289" spans="1:20" ht="13" x14ac:dyDescent="0.15">
      <c r="A289" s="15">
        <v>44322</v>
      </c>
      <c r="D289" s="1">
        <v>0</v>
      </c>
      <c r="E289" s="21">
        <f t="shared" si="2"/>
        <v>0.14285714285714285</v>
      </c>
      <c r="F289" s="16">
        <f t="shared" si="15"/>
        <v>7.0546737213403876</v>
      </c>
      <c r="G289" s="21">
        <f t="shared" si="5"/>
        <v>57</v>
      </c>
      <c r="H289" s="22">
        <f t="shared" si="11"/>
        <v>40</v>
      </c>
      <c r="I289" s="22">
        <f t="shared" si="13"/>
        <v>1</v>
      </c>
      <c r="J289" s="22"/>
      <c r="K289" s="22"/>
      <c r="L289" s="22"/>
      <c r="M289" s="22"/>
      <c r="N289" s="21">
        <f t="shared" si="7"/>
        <v>3943</v>
      </c>
      <c r="O289" s="19">
        <v>106221</v>
      </c>
      <c r="P289" s="21">
        <f t="shared" si="6"/>
        <v>754</v>
      </c>
      <c r="Q289" s="21">
        <f t="shared" si="1"/>
        <v>563.28571428571433</v>
      </c>
      <c r="R289" s="21">
        <f t="shared" si="14"/>
        <v>3943</v>
      </c>
      <c r="S289" s="1">
        <v>14.14</v>
      </c>
      <c r="T289" s="16">
        <f t="shared" si="0"/>
        <v>13.128571428571428</v>
      </c>
    </row>
    <row r="290" spans="1:20" ht="13" x14ac:dyDescent="0.15">
      <c r="A290" s="15">
        <v>44323</v>
      </c>
      <c r="D290" s="1">
        <v>0</v>
      </c>
      <c r="E290" s="21">
        <f t="shared" si="2"/>
        <v>0.14285714285714285</v>
      </c>
      <c r="F290" s="16">
        <f t="shared" si="15"/>
        <v>7.0546737213403876</v>
      </c>
      <c r="G290" s="21">
        <f t="shared" si="5"/>
        <v>57</v>
      </c>
      <c r="H290" s="22">
        <f t="shared" si="11"/>
        <v>40</v>
      </c>
      <c r="I290" s="22">
        <f t="shared" si="13"/>
        <v>1</v>
      </c>
      <c r="J290" s="22"/>
      <c r="K290" s="22"/>
      <c r="L290" s="22"/>
      <c r="M290" s="22"/>
      <c r="N290" s="21">
        <f t="shared" si="7"/>
        <v>3949</v>
      </c>
      <c r="O290" s="19">
        <v>106228</v>
      </c>
      <c r="P290" s="21">
        <f t="shared" si="6"/>
        <v>7</v>
      </c>
      <c r="Q290" s="21">
        <f t="shared" si="1"/>
        <v>564.14285714285711</v>
      </c>
      <c r="R290" s="21">
        <f t="shared" si="14"/>
        <v>3949</v>
      </c>
      <c r="S290" s="1">
        <v>14.92</v>
      </c>
      <c r="T290" s="16">
        <f t="shared" si="0"/>
        <v>13.12857142857143</v>
      </c>
    </row>
    <row r="291" spans="1:20" ht="13" x14ac:dyDescent="0.15">
      <c r="A291" s="15">
        <v>44324</v>
      </c>
      <c r="D291" s="1">
        <v>0</v>
      </c>
      <c r="E291" s="21">
        <f t="shared" si="2"/>
        <v>0</v>
      </c>
      <c r="F291" s="16">
        <f t="shared" si="15"/>
        <v>0</v>
      </c>
      <c r="G291" s="21">
        <f t="shared" si="5"/>
        <v>57</v>
      </c>
      <c r="H291" s="22">
        <f t="shared" si="11"/>
        <v>40</v>
      </c>
      <c r="I291" s="22">
        <f t="shared" si="13"/>
        <v>0</v>
      </c>
      <c r="J291" s="22"/>
      <c r="K291" s="22"/>
      <c r="L291" s="22"/>
      <c r="M291" s="22"/>
      <c r="N291" s="21">
        <f t="shared" si="7"/>
        <v>3931</v>
      </c>
      <c r="O291" s="19">
        <v>107238</v>
      </c>
      <c r="P291" s="21">
        <f t="shared" si="6"/>
        <v>1010</v>
      </c>
      <c r="Q291" s="21">
        <f t="shared" si="1"/>
        <v>561.57142857142856</v>
      </c>
      <c r="R291" s="21">
        <f t="shared" si="14"/>
        <v>3931</v>
      </c>
      <c r="S291" s="1">
        <v>7.07</v>
      </c>
      <c r="T291" s="16">
        <f t="shared" si="0"/>
        <v>10.884285714285713</v>
      </c>
    </row>
    <row r="292" spans="1:20" ht="13" x14ac:dyDescent="0.15">
      <c r="A292" s="15">
        <v>44325</v>
      </c>
      <c r="D292" s="1">
        <v>0</v>
      </c>
      <c r="E292" s="21">
        <f t="shared" si="2"/>
        <v>0</v>
      </c>
      <c r="F292" s="16">
        <f t="shared" si="15"/>
        <v>0</v>
      </c>
      <c r="G292" s="21">
        <f t="shared" si="5"/>
        <v>57</v>
      </c>
      <c r="H292" s="22">
        <f t="shared" si="11"/>
        <v>40</v>
      </c>
      <c r="I292" s="22">
        <f t="shared" si="13"/>
        <v>0</v>
      </c>
      <c r="J292" s="22"/>
      <c r="K292" s="22"/>
      <c r="L292" s="22"/>
      <c r="M292" s="22"/>
      <c r="N292" s="21">
        <f t="shared" si="7"/>
        <v>3831</v>
      </c>
      <c r="O292" s="19">
        <v>107862</v>
      </c>
      <c r="P292" s="21">
        <f t="shared" si="6"/>
        <v>624</v>
      </c>
      <c r="Q292" s="21">
        <f t="shared" si="1"/>
        <v>547.28571428571433</v>
      </c>
      <c r="R292" s="21">
        <f t="shared" si="14"/>
        <v>3831</v>
      </c>
      <c r="S292" s="1">
        <v>7.85</v>
      </c>
      <c r="T292" s="16">
        <f t="shared" si="0"/>
        <v>10.434285714285712</v>
      </c>
    </row>
    <row r="293" spans="1:20" ht="13" x14ac:dyDescent="0.15">
      <c r="A293" s="15">
        <v>44326</v>
      </c>
      <c r="D293" s="1">
        <v>0</v>
      </c>
      <c r="E293" s="21">
        <f t="shared" si="2"/>
        <v>0</v>
      </c>
      <c r="F293" s="16">
        <f t="shared" si="15"/>
        <v>0</v>
      </c>
      <c r="G293" s="21">
        <f t="shared" si="5"/>
        <v>57</v>
      </c>
      <c r="H293" s="22">
        <f t="shared" si="11"/>
        <v>40</v>
      </c>
      <c r="I293" s="22">
        <f t="shared" si="13"/>
        <v>0</v>
      </c>
      <c r="J293" s="22"/>
      <c r="K293" s="22"/>
      <c r="L293" s="22"/>
      <c r="M293" s="22"/>
      <c r="N293" s="21">
        <f t="shared" si="7"/>
        <v>3830</v>
      </c>
      <c r="O293" s="19">
        <v>107866</v>
      </c>
      <c r="P293" s="21">
        <f t="shared" si="6"/>
        <v>4</v>
      </c>
      <c r="Q293" s="21">
        <f t="shared" si="1"/>
        <v>547.14285714285711</v>
      </c>
      <c r="R293" s="21">
        <f t="shared" si="14"/>
        <v>3830</v>
      </c>
      <c r="S293" s="1">
        <v>4.71</v>
      </c>
      <c r="T293" s="16">
        <f t="shared" si="0"/>
        <v>9.985714285714284</v>
      </c>
    </row>
    <row r="294" spans="1:20" ht="13" x14ac:dyDescent="0.15">
      <c r="A294" s="15">
        <v>44327</v>
      </c>
      <c r="D294" s="1">
        <v>0</v>
      </c>
      <c r="E294" s="21">
        <f t="shared" si="2"/>
        <v>0</v>
      </c>
      <c r="F294" s="16">
        <f t="shared" si="15"/>
        <v>0</v>
      </c>
      <c r="G294" s="21">
        <f t="shared" si="5"/>
        <v>57</v>
      </c>
      <c r="H294" s="22">
        <f t="shared" si="11"/>
        <v>40</v>
      </c>
      <c r="I294" s="22">
        <f t="shared" si="13"/>
        <v>0</v>
      </c>
      <c r="J294" s="22"/>
      <c r="K294" s="22"/>
      <c r="L294" s="22"/>
      <c r="M294" s="22"/>
      <c r="N294" s="21">
        <f t="shared" si="7"/>
        <v>3830</v>
      </c>
      <c r="O294" s="19">
        <v>107866</v>
      </c>
      <c r="P294" s="21">
        <f t="shared" si="6"/>
        <v>0</v>
      </c>
      <c r="Q294" s="21">
        <f t="shared" si="1"/>
        <v>547.14285714285711</v>
      </c>
      <c r="R294" s="21">
        <f t="shared" si="14"/>
        <v>3830</v>
      </c>
      <c r="S294" s="1">
        <v>3.14</v>
      </c>
      <c r="T294" s="16">
        <f t="shared" si="0"/>
        <v>9.2000000000000011</v>
      </c>
    </row>
    <row r="295" spans="1:20" ht="13" x14ac:dyDescent="0.15">
      <c r="A295" s="15">
        <v>44328</v>
      </c>
      <c r="D295" s="1">
        <v>4</v>
      </c>
      <c r="E295" s="21">
        <f t="shared" si="2"/>
        <v>0.5714285714285714</v>
      </c>
      <c r="F295" s="16">
        <f t="shared" si="15"/>
        <v>28.21869488536155</v>
      </c>
      <c r="G295" s="21">
        <f t="shared" si="5"/>
        <v>61</v>
      </c>
      <c r="H295" s="22">
        <f t="shared" si="11"/>
        <v>44</v>
      </c>
      <c r="I295" s="22">
        <f t="shared" si="13"/>
        <v>4</v>
      </c>
      <c r="J295" s="22"/>
      <c r="K295" s="22"/>
      <c r="L295" s="22"/>
      <c r="M295" s="22"/>
      <c r="N295" s="21">
        <f t="shared" si="7"/>
        <v>3762</v>
      </c>
      <c r="O295" s="19">
        <v>109229</v>
      </c>
      <c r="P295" s="21">
        <f t="shared" si="6"/>
        <v>1363</v>
      </c>
      <c r="Q295" s="21">
        <f t="shared" si="1"/>
        <v>537.42857142857144</v>
      </c>
      <c r="R295" s="21">
        <f t="shared" si="14"/>
        <v>3762</v>
      </c>
      <c r="S295" s="1">
        <v>11.78</v>
      </c>
      <c r="T295" s="16">
        <f t="shared" si="0"/>
        <v>9.0871428571428581</v>
      </c>
    </row>
    <row r="296" spans="1:20" ht="13" x14ac:dyDescent="0.15">
      <c r="A296" s="15">
        <v>44329</v>
      </c>
      <c r="D296" s="1">
        <v>0</v>
      </c>
      <c r="E296" s="21">
        <f t="shared" si="2"/>
        <v>0.5714285714285714</v>
      </c>
      <c r="F296" s="16">
        <f t="shared" si="15"/>
        <v>28.21869488536155</v>
      </c>
      <c r="G296" s="21">
        <f t="shared" si="5"/>
        <v>61</v>
      </c>
      <c r="H296" s="22">
        <f t="shared" si="11"/>
        <v>44</v>
      </c>
      <c r="I296" s="22">
        <f t="shared" si="13"/>
        <v>4</v>
      </c>
      <c r="J296" s="22"/>
      <c r="K296" s="22"/>
      <c r="L296" s="22"/>
      <c r="M296" s="22"/>
      <c r="N296" s="21">
        <f t="shared" si="7"/>
        <v>3809</v>
      </c>
      <c r="O296" s="19">
        <v>110030</v>
      </c>
      <c r="P296" s="21">
        <f t="shared" si="6"/>
        <v>801</v>
      </c>
      <c r="Q296" s="21">
        <f t="shared" si="1"/>
        <v>544.14285714285711</v>
      </c>
      <c r="R296" s="21">
        <f t="shared" si="14"/>
        <v>3809</v>
      </c>
      <c r="S296" s="1">
        <v>5.5</v>
      </c>
      <c r="T296" s="16">
        <f t="shared" si="0"/>
        <v>7.8528571428571441</v>
      </c>
    </row>
    <row r="297" spans="1:20" ht="13" x14ac:dyDescent="0.15">
      <c r="A297" s="15">
        <v>44330</v>
      </c>
      <c r="D297" s="1">
        <v>0</v>
      </c>
      <c r="E297" s="21">
        <f t="shared" si="2"/>
        <v>0.5714285714285714</v>
      </c>
      <c r="F297" s="16">
        <f t="shared" si="15"/>
        <v>28.21869488536155</v>
      </c>
      <c r="G297" s="21">
        <f t="shared" si="5"/>
        <v>61</v>
      </c>
      <c r="H297" s="22">
        <f t="shared" si="11"/>
        <v>44</v>
      </c>
      <c r="I297" s="22">
        <f t="shared" si="13"/>
        <v>4</v>
      </c>
      <c r="J297" s="22"/>
      <c r="K297" s="22"/>
      <c r="L297" s="22"/>
      <c r="M297" s="22"/>
      <c r="N297" s="21">
        <f t="shared" si="7"/>
        <v>3805</v>
      </c>
      <c r="O297" s="19">
        <v>110033</v>
      </c>
      <c r="P297" s="21">
        <f t="shared" si="6"/>
        <v>3</v>
      </c>
      <c r="Q297" s="21">
        <f t="shared" si="1"/>
        <v>543.57142857142856</v>
      </c>
      <c r="R297" s="21">
        <f t="shared" si="14"/>
        <v>3805</v>
      </c>
      <c r="S297" s="1">
        <v>5.5</v>
      </c>
      <c r="T297" s="16">
        <f t="shared" si="0"/>
        <v>6.5071428571428571</v>
      </c>
    </row>
    <row r="298" spans="1:20" ht="13" x14ac:dyDescent="0.15">
      <c r="A298" s="15">
        <v>44331</v>
      </c>
      <c r="D298" s="1">
        <v>0</v>
      </c>
      <c r="E298" s="21">
        <f t="shared" si="2"/>
        <v>0.5714285714285714</v>
      </c>
      <c r="F298" s="16">
        <f t="shared" si="15"/>
        <v>28.21869488536155</v>
      </c>
      <c r="G298" s="21">
        <f t="shared" si="5"/>
        <v>61</v>
      </c>
      <c r="H298" s="22">
        <f t="shared" si="11"/>
        <v>44</v>
      </c>
      <c r="I298" s="22">
        <f t="shared" si="13"/>
        <v>4</v>
      </c>
      <c r="J298" s="22"/>
      <c r="K298" s="22"/>
      <c r="L298" s="22"/>
      <c r="M298" s="22"/>
      <c r="N298" s="21">
        <f t="shared" si="7"/>
        <v>3733</v>
      </c>
      <c r="O298" s="19">
        <v>110971</v>
      </c>
      <c r="P298" s="21">
        <f t="shared" si="6"/>
        <v>938</v>
      </c>
      <c r="Q298" s="21">
        <f t="shared" si="1"/>
        <v>533.28571428571433</v>
      </c>
      <c r="R298" s="21">
        <f t="shared" si="14"/>
        <v>3733</v>
      </c>
      <c r="S298" s="1">
        <v>6.28</v>
      </c>
      <c r="T298" s="16">
        <f t="shared" si="0"/>
        <v>6.3942857142857141</v>
      </c>
    </row>
    <row r="299" spans="1:20" ht="13" x14ac:dyDescent="0.15">
      <c r="A299" s="15">
        <v>44332</v>
      </c>
      <c r="D299" s="1">
        <v>0</v>
      </c>
      <c r="E299" s="21">
        <f t="shared" si="2"/>
        <v>0.5714285714285714</v>
      </c>
      <c r="F299" s="16">
        <f t="shared" si="15"/>
        <v>28.21869488536155</v>
      </c>
      <c r="G299" s="21">
        <f t="shared" si="5"/>
        <v>61</v>
      </c>
      <c r="H299" s="22">
        <f t="shared" si="11"/>
        <v>44</v>
      </c>
      <c r="I299" s="22">
        <f t="shared" si="13"/>
        <v>4</v>
      </c>
      <c r="J299" s="22"/>
      <c r="K299" s="22"/>
      <c r="L299" s="22"/>
      <c r="M299" s="22"/>
      <c r="N299" s="21">
        <f t="shared" si="7"/>
        <v>3747</v>
      </c>
      <c r="O299" s="19">
        <v>111609</v>
      </c>
      <c r="P299" s="21">
        <f t="shared" si="6"/>
        <v>638</v>
      </c>
      <c r="Q299" s="21">
        <f t="shared" si="1"/>
        <v>535.28571428571433</v>
      </c>
      <c r="R299" s="21">
        <f t="shared" si="14"/>
        <v>3747</v>
      </c>
      <c r="S299" s="1">
        <v>5.5</v>
      </c>
      <c r="T299" s="16">
        <f t="shared" si="0"/>
        <v>6.0585714285714278</v>
      </c>
    </row>
    <row r="300" spans="1:20" ht="13" x14ac:dyDescent="0.15">
      <c r="A300" s="15">
        <v>44333</v>
      </c>
      <c r="D300" s="1">
        <v>0</v>
      </c>
      <c r="E300" s="21">
        <f t="shared" si="2"/>
        <v>0.5714285714285714</v>
      </c>
      <c r="F300" s="16">
        <f t="shared" si="15"/>
        <v>28.21869488536155</v>
      </c>
      <c r="G300" s="21">
        <f t="shared" si="5"/>
        <v>61</v>
      </c>
      <c r="H300" s="22">
        <f t="shared" si="11"/>
        <v>44</v>
      </c>
      <c r="I300" s="22">
        <f t="shared" si="13"/>
        <v>4</v>
      </c>
      <c r="J300" s="22"/>
      <c r="K300" s="22"/>
      <c r="L300" s="22"/>
      <c r="M300" s="22"/>
      <c r="N300" s="21">
        <f t="shared" si="7"/>
        <v>3750</v>
      </c>
      <c r="O300" s="19">
        <v>111616</v>
      </c>
      <c r="P300" s="21">
        <f t="shared" si="6"/>
        <v>7</v>
      </c>
      <c r="Q300" s="21">
        <f t="shared" si="1"/>
        <v>535.71428571428567</v>
      </c>
      <c r="R300" s="21">
        <f t="shared" si="14"/>
        <v>3750</v>
      </c>
      <c r="S300" s="1">
        <v>3.93</v>
      </c>
      <c r="T300" s="16">
        <f t="shared" si="0"/>
        <v>5.9471428571428575</v>
      </c>
    </row>
    <row r="301" spans="1:20" ht="13" x14ac:dyDescent="0.15">
      <c r="A301" s="15">
        <v>44334</v>
      </c>
      <c r="D301" s="1">
        <v>0</v>
      </c>
      <c r="E301" s="21">
        <f t="shared" si="2"/>
        <v>0.5714285714285714</v>
      </c>
      <c r="F301" s="16">
        <f t="shared" si="15"/>
        <v>28.21869488536155</v>
      </c>
      <c r="G301" s="21">
        <f t="shared" si="5"/>
        <v>61</v>
      </c>
      <c r="H301" s="22">
        <f t="shared" si="11"/>
        <v>44</v>
      </c>
      <c r="I301" s="22">
        <f t="shared" si="13"/>
        <v>4</v>
      </c>
      <c r="J301" s="22"/>
      <c r="K301" s="22"/>
      <c r="L301" s="22"/>
      <c r="M301" s="22"/>
      <c r="N301" s="21">
        <f t="shared" si="7"/>
        <v>3750</v>
      </c>
      <c r="O301" s="19">
        <v>111616</v>
      </c>
      <c r="P301" s="21">
        <f t="shared" si="6"/>
        <v>0</v>
      </c>
      <c r="Q301" s="21">
        <f t="shared" si="1"/>
        <v>535.71428571428567</v>
      </c>
      <c r="R301" s="21">
        <f t="shared" si="14"/>
        <v>3750</v>
      </c>
      <c r="S301" s="1">
        <v>3.14</v>
      </c>
      <c r="T301" s="16">
        <f t="shared" si="0"/>
        <v>5.9471428571428575</v>
      </c>
    </row>
    <row r="302" spans="1:20" ht="13" x14ac:dyDescent="0.15">
      <c r="A302" s="15">
        <v>44335</v>
      </c>
      <c r="D302" s="1">
        <v>0</v>
      </c>
      <c r="E302" s="21">
        <f t="shared" si="2"/>
        <v>0</v>
      </c>
      <c r="F302" s="16">
        <f t="shared" si="15"/>
        <v>0</v>
      </c>
      <c r="G302" s="21">
        <f t="shared" si="5"/>
        <v>61</v>
      </c>
      <c r="H302" s="22">
        <f t="shared" si="11"/>
        <v>44</v>
      </c>
      <c r="I302" s="22">
        <f t="shared" si="13"/>
        <v>0</v>
      </c>
      <c r="J302" s="22"/>
      <c r="K302" s="22"/>
      <c r="L302" s="22"/>
      <c r="M302" s="22"/>
      <c r="N302" s="21">
        <f t="shared" si="7"/>
        <v>3639</v>
      </c>
      <c r="O302" s="19">
        <v>112868</v>
      </c>
      <c r="P302" s="21">
        <f t="shared" si="6"/>
        <v>1252</v>
      </c>
      <c r="Q302" s="21">
        <f t="shared" si="1"/>
        <v>519.85714285714289</v>
      </c>
      <c r="R302" s="21">
        <f t="shared" si="14"/>
        <v>3639</v>
      </c>
      <c r="S302" s="1">
        <v>2.36</v>
      </c>
      <c r="T302" s="16">
        <f t="shared" si="0"/>
        <v>4.6014285714285714</v>
      </c>
    </row>
    <row r="303" spans="1:20" ht="13" x14ac:dyDescent="0.15">
      <c r="A303" s="15">
        <v>44336</v>
      </c>
      <c r="D303" s="1">
        <v>0</v>
      </c>
      <c r="E303" s="21">
        <f t="shared" si="2"/>
        <v>0</v>
      </c>
      <c r="F303" s="16">
        <f t="shared" si="15"/>
        <v>0</v>
      </c>
      <c r="G303" s="21">
        <f t="shared" si="5"/>
        <v>61</v>
      </c>
      <c r="H303" s="22">
        <f t="shared" si="11"/>
        <v>44</v>
      </c>
      <c r="I303" s="22">
        <f t="shared" si="13"/>
        <v>0</v>
      </c>
      <c r="J303" s="22"/>
      <c r="K303" s="22"/>
      <c r="L303" s="22"/>
      <c r="M303" s="22"/>
      <c r="N303" s="21">
        <f t="shared" si="7"/>
        <v>3606</v>
      </c>
      <c r="O303" s="19">
        <v>113636</v>
      </c>
      <c r="P303" s="21">
        <f t="shared" si="6"/>
        <v>768</v>
      </c>
      <c r="Q303" s="21">
        <f t="shared" si="1"/>
        <v>515.14285714285711</v>
      </c>
      <c r="R303" s="21">
        <f t="shared" si="14"/>
        <v>3606</v>
      </c>
      <c r="S303" s="1">
        <v>3.93</v>
      </c>
      <c r="T303" s="16">
        <f t="shared" si="0"/>
        <v>4.3771428571428572</v>
      </c>
    </row>
    <row r="304" spans="1:20" ht="13" x14ac:dyDescent="0.15">
      <c r="A304" s="15">
        <v>44337</v>
      </c>
      <c r="D304" s="1">
        <v>0</v>
      </c>
      <c r="E304" s="21">
        <f t="shared" si="2"/>
        <v>0</v>
      </c>
      <c r="F304" s="16">
        <f t="shared" si="15"/>
        <v>0</v>
      </c>
      <c r="G304" s="21">
        <f t="shared" si="5"/>
        <v>61</v>
      </c>
      <c r="H304" s="22">
        <f t="shared" si="11"/>
        <v>44</v>
      </c>
      <c r="I304" s="22">
        <f t="shared" si="13"/>
        <v>0</v>
      </c>
      <c r="J304" s="22"/>
      <c r="K304" s="22"/>
      <c r="L304" s="22"/>
      <c r="M304" s="22"/>
      <c r="N304" s="21">
        <f t="shared" si="7"/>
        <v>3606</v>
      </c>
      <c r="O304" s="19">
        <v>113639</v>
      </c>
      <c r="P304" s="21">
        <f t="shared" si="6"/>
        <v>3</v>
      </c>
      <c r="Q304" s="21">
        <f t="shared" si="1"/>
        <v>515.14285714285711</v>
      </c>
      <c r="R304" s="21">
        <f t="shared" si="14"/>
        <v>3606</v>
      </c>
      <c r="S304" s="1">
        <v>3.14</v>
      </c>
      <c r="T304" s="16">
        <f t="shared" si="0"/>
        <v>4.04</v>
      </c>
    </row>
    <row r="305" spans="1:20" ht="13" x14ac:dyDescent="0.15">
      <c r="A305" s="15">
        <v>44338</v>
      </c>
      <c r="D305" s="1">
        <v>0</v>
      </c>
      <c r="E305" s="21">
        <f t="shared" si="2"/>
        <v>0</v>
      </c>
      <c r="F305" s="16">
        <f t="shared" si="15"/>
        <v>0</v>
      </c>
      <c r="G305" s="21">
        <f t="shared" si="5"/>
        <v>61</v>
      </c>
      <c r="H305" s="22">
        <f t="shared" si="11"/>
        <v>44</v>
      </c>
      <c r="I305" s="22">
        <f t="shared" si="13"/>
        <v>0</v>
      </c>
      <c r="J305" s="22"/>
      <c r="K305" s="22"/>
      <c r="L305" s="22"/>
      <c r="M305" s="22"/>
      <c r="N305" s="21">
        <f t="shared" si="7"/>
        <v>3381</v>
      </c>
      <c r="O305" s="19">
        <v>114352</v>
      </c>
      <c r="P305" s="21">
        <f t="shared" si="6"/>
        <v>713</v>
      </c>
      <c r="Q305" s="21">
        <f t="shared" si="1"/>
        <v>483</v>
      </c>
      <c r="R305" s="21">
        <f t="shared" si="14"/>
        <v>3381</v>
      </c>
      <c r="S305" s="1">
        <v>3.14</v>
      </c>
      <c r="T305" s="16">
        <f t="shared" si="0"/>
        <v>3.5914285714285716</v>
      </c>
    </row>
    <row r="306" spans="1:20" ht="13" x14ac:dyDescent="0.15">
      <c r="A306" s="15">
        <v>44339</v>
      </c>
      <c r="D306" s="1">
        <v>0</v>
      </c>
      <c r="E306" s="21">
        <f t="shared" si="2"/>
        <v>0</v>
      </c>
      <c r="F306" s="16">
        <f t="shared" si="15"/>
        <v>0</v>
      </c>
      <c r="G306" s="21">
        <f t="shared" si="5"/>
        <v>61</v>
      </c>
      <c r="H306" s="22">
        <f t="shared" si="11"/>
        <v>44</v>
      </c>
      <c r="I306" s="22">
        <f t="shared" si="13"/>
        <v>0</v>
      </c>
      <c r="J306" s="22"/>
      <c r="K306" s="22"/>
      <c r="L306" s="22"/>
      <c r="M306" s="22"/>
      <c r="N306" s="21">
        <f t="shared" si="7"/>
        <v>3397</v>
      </c>
      <c r="O306" s="19">
        <v>115006</v>
      </c>
      <c r="P306" s="21">
        <f t="shared" si="6"/>
        <v>654</v>
      </c>
      <c r="Q306" s="21">
        <f t="shared" si="1"/>
        <v>485.28571428571428</v>
      </c>
      <c r="R306" s="21">
        <f t="shared" si="14"/>
        <v>3397</v>
      </c>
      <c r="S306" s="1">
        <v>1.57</v>
      </c>
      <c r="T306" s="16">
        <f t="shared" si="0"/>
        <v>3.0300000000000002</v>
      </c>
    </row>
    <row r="307" spans="1:20" ht="13" x14ac:dyDescent="0.15">
      <c r="A307" s="15">
        <v>44340</v>
      </c>
      <c r="D307" s="1">
        <v>0</v>
      </c>
      <c r="E307" s="21">
        <f t="shared" si="2"/>
        <v>0</v>
      </c>
      <c r="F307" s="16">
        <f t="shared" si="15"/>
        <v>0</v>
      </c>
      <c r="G307" s="21">
        <f t="shared" si="5"/>
        <v>61</v>
      </c>
      <c r="H307" s="22">
        <f t="shared" si="11"/>
        <v>44</v>
      </c>
      <c r="I307" s="22">
        <f t="shared" si="13"/>
        <v>0</v>
      </c>
      <c r="J307" s="22"/>
      <c r="K307" s="22"/>
      <c r="L307" s="22"/>
      <c r="M307" s="22"/>
      <c r="N307" s="21">
        <f t="shared" si="7"/>
        <v>3394</v>
      </c>
      <c r="O307" s="19">
        <v>115010</v>
      </c>
      <c r="P307" s="21">
        <f t="shared" si="6"/>
        <v>4</v>
      </c>
      <c r="Q307" s="21">
        <f t="shared" si="1"/>
        <v>484.85714285714283</v>
      </c>
      <c r="R307" s="21">
        <f t="shared" si="14"/>
        <v>3394</v>
      </c>
      <c r="S307" s="1">
        <v>0.79</v>
      </c>
      <c r="T307" s="16">
        <f t="shared" si="0"/>
        <v>2.5814285714285714</v>
      </c>
    </row>
    <row r="308" spans="1:20" ht="13" x14ac:dyDescent="0.15">
      <c r="A308" s="15">
        <v>44341</v>
      </c>
      <c r="D308" s="1">
        <v>0</v>
      </c>
      <c r="E308" s="21">
        <f t="shared" si="2"/>
        <v>0</v>
      </c>
      <c r="F308" s="16">
        <f t="shared" si="15"/>
        <v>0</v>
      </c>
      <c r="G308" s="21">
        <f t="shared" si="5"/>
        <v>61</v>
      </c>
      <c r="H308" s="22">
        <f t="shared" si="11"/>
        <v>44</v>
      </c>
      <c r="I308" s="22">
        <f t="shared" si="13"/>
        <v>0</v>
      </c>
      <c r="J308" s="22"/>
      <c r="K308" s="22"/>
      <c r="L308" s="22"/>
      <c r="M308" s="22"/>
      <c r="N308" s="21">
        <f t="shared" si="7"/>
        <v>3421</v>
      </c>
      <c r="O308" s="19">
        <v>115037</v>
      </c>
      <c r="P308" s="21">
        <f t="shared" si="6"/>
        <v>27</v>
      </c>
      <c r="Q308" s="21">
        <f t="shared" si="1"/>
        <v>488.71428571428572</v>
      </c>
      <c r="R308" s="21">
        <f t="shared" si="14"/>
        <v>3421</v>
      </c>
      <c r="S308" s="1">
        <v>0.79</v>
      </c>
      <c r="T308" s="16">
        <f t="shared" si="0"/>
        <v>2.2457142857142856</v>
      </c>
    </row>
    <row r="309" spans="1:20" ht="13" x14ac:dyDescent="0.15">
      <c r="A309" s="15">
        <v>44342</v>
      </c>
      <c r="D309" s="1">
        <v>0</v>
      </c>
      <c r="E309" s="21">
        <f t="shared" si="2"/>
        <v>0</v>
      </c>
      <c r="F309" s="16">
        <f t="shared" si="15"/>
        <v>0</v>
      </c>
      <c r="G309" s="21">
        <f t="shared" si="5"/>
        <v>61</v>
      </c>
      <c r="H309" s="22">
        <f t="shared" si="11"/>
        <v>44</v>
      </c>
      <c r="I309" s="22">
        <f t="shared" si="13"/>
        <v>0</v>
      </c>
      <c r="J309" s="22"/>
      <c r="K309" s="22"/>
      <c r="L309" s="22"/>
      <c r="M309" s="22"/>
      <c r="N309" s="21">
        <f t="shared" si="7"/>
        <v>3110</v>
      </c>
      <c r="O309" s="19">
        <v>115978</v>
      </c>
      <c r="P309" s="21">
        <f t="shared" si="6"/>
        <v>941</v>
      </c>
      <c r="Q309" s="21">
        <f t="shared" si="1"/>
        <v>444.28571428571428</v>
      </c>
      <c r="R309" s="21">
        <f t="shared" si="14"/>
        <v>3110</v>
      </c>
      <c r="S309" s="1">
        <v>5.5</v>
      </c>
      <c r="T309" s="16">
        <f t="shared" si="0"/>
        <v>2.6942857142857144</v>
      </c>
    </row>
    <row r="310" spans="1:20" ht="13" x14ac:dyDescent="0.15">
      <c r="A310" s="15">
        <v>44343</v>
      </c>
      <c r="D310" s="1">
        <v>0</v>
      </c>
      <c r="E310" s="21">
        <f t="shared" si="2"/>
        <v>0</v>
      </c>
      <c r="F310" s="16">
        <f t="shared" si="15"/>
        <v>0</v>
      </c>
      <c r="G310" s="21">
        <f t="shared" si="5"/>
        <v>61</v>
      </c>
      <c r="H310" s="22">
        <f t="shared" si="11"/>
        <v>44</v>
      </c>
      <c r="I310" s="22">
        <f t="shared" si="13"/>
        <v>0</v>
      </c>
      <c r="J310" s="22"/>
      <c r="K310" s="22"/>
      <c r="L310" s="22"/>
      <c r="M310" s="22"/>
      <c r="N310" s="21">
        <f t="shared" si="7"/>
        <v>2979</v>
      </c>
      <c r="O310" s="19">
        <v>116615</v>
      </c>
      <c r="P310" s="21">
        <f t="shared" si="6"/>
        <v>637</v>
      </c>
      <c r="Q310" s="21">
        <f t="shared" si="1"/>
        <v>425.57142857142856</v>
      </c>
      <c r="R310" s="21">
        <f t="shared" si="14"/>
        <v>2979</v>
      </c>
      <c r="S310" s="1">
        <v>3.93</v>
      </c>
      <c r="T310" s="16">
        <f t="shared" si="0"/>
        <v>2.6942857142857144</v>
      </c>
    </row>
    <row r="311" spans="1:20" ht="13" x14ac:dyDescent="0.15">
      <c r="A311" s="15">
        <v>44344</v>
      </c>
      <c r="D311" s="1">
        <v>0</v>
      </c>
      <c r="E311" s="21">
        <f t="shared" si="2"/>
        <v>0</v>
      </c>
      <c r="F311" s="16">
        <f t="shared" si="15"/>
        <v>0</v>
      </c>
      <c r="G311" s="21">
        <f t="shared" si="5"/>
        <v>61</v>
      </c>
      <c r="H311" s="22">
        <f t="shared" si="11"/>
        <v>44</v>
      </c>
      <c r="I311" s="22">
        <f t="shared" si="13"/>
        <v>0</v>
      </c>
      <c r="J311" s="22"/>
      <c r="K311" s="22"/>
      <c r="L311" s="22"/>
      <c r="M311" s="22"/>
      <c r="N311" s="21">
        <f t="shared" si="7"/>
        <v>3003</v>
      </c>
      <c r="O311" s="19">
        <v>116642</v>
      </c>
      <c r="P311" s="21">
        <f t="shared" si="6"/>
        <v>27</v>
      </c>
      <c r="Q311" s="21">
        <f t="shared" si="1"/>
        <v>429</v>
      </c>
      <c r="R311" s="21">
        <f t="shared" si="14"/>
        <v>3003</v>
      </c>
      <c r="S311" s="1">
        <v>0</v>
      </c>
      <c r="T311" s="16">
        <f t="shared" si="0"/>
        <v>2.2457142857142856</v>
      </c>
    </row>
    <row r="312" spans="1:20" ht="13" x14ac:dyDescent="0.15">
      <c r="A312" s="15">
        <v>44345</v>
      </c>
      <c r="D312" s="1">
        <v>0</v>
      </c>
      <c r="E312" s="21">
        <f t="shared" si="2"/>
        <v>0</v>
      </c>
      <c r="F312" s="16">
        <f t="shared" si="15"/>
        <v>0</v>
      </c>
      <c r="G312" s="21">
        <f t="shared" si="5"/>
        <v>61</v>
      </c>
      <c r="H312" s="22">
        <f t="shared" si="11"/>
        <v>44</v>
      </c>
      <c r="I312" s="22">
        <f t="shared" si="13"/>
        <v>0</v>
      </c>
      <c r="J312" s="22"/>
      <c r="K312" s="22"/>
      <c r="L312" s="22"/>
      <c r="M312" s="22"/>
      <c r="N312" s="21">
        <f t="shared" si="7"/>
        <v>2767</v>
      </c>
      <c r="O312" s="19">
        <v>117119</v>
      </c>
      <c r="P312" s="21">
        <f t="shared" si="6"/>
        <v>477</v>
      </c>
      <c r="Q312" s="21">
        <f t="shared" si="1"/>
        <v>395.28571428571428</v>
      </c>
      <c r="R312" s="21">
        <f t="shared" si="14"/>
        <v>2767</v>
      </c>
      <c r="S312" s="1">
        <v>2.36</v>
      </c>
      <c r="T312" s="16">
        <f t="shared" si="0"/>
        <v>2.1342857142857143</v>
      </c>
    </row>
    <row r="313" spans="1:20" ht="13" x14ac:dyDescent="0.15">
      <c r="A313" s="15">
        <v>44346</v>
      </c>
      <c r="D313" s="1">
        <v>0</v>
      </c>
      <c r="E313" s="21">
        <f t="shared" si="2"/>
        <v>0</v>
      </c>
      <c r="F313" s="16">
        <f t="shared" si="15"/>
        <v>0</v>
      </c>
      <c r="G313" s="21">
        <f t="shared" si="5"/>
        <v>61</v>
      </c>
      <c r="H313" s="22">
        <f t="shared" si="11"/>
        <v>44</v>
      </c>
      <c r="I313" s="22">
        <f t="shared" si="13"/>
        <v>0</v>
      </c>
      <c r="N313" s="21">
        <f t="shared" si="7"/>
        <v>2528</v>
      </c>
      <c r="O313" s="1">
        <v>117534</v>
      </c>
      <c r="P313" s="21">
        <f t="shared" si="6"/>
        <v>415</v>
      </c>
      <c r="Q313" s="21">
        <f t="shared" si="1"/>
        <v>361.14285714285717</v>
      </c>
      <c r="R313" s="21">
        <f t="shared" si="14"/>
        <v>2528</v>
      </c>
      <c r="S313" s="1">
        <v>-3.14</v>
      </c>
      <c r="T313" s="16">
        <f t="shared" si="0"/>
        <v>1.4614285714285713</v>
      </c>
    </row>
    <row r="314" spans="1:20" ht="13" x14ac:dyDescent="0.15">
      <c r="A314" s="15">
        <v>44347</v>
      </c>
      <c r="D314" s="1">
        <v>0</v>
      </c>
      <c r="E314" s="21">
        <f t="shared" si="2"/>
        <v>0</v>
      </c>
      <c r="F314" s="16">
        <f t="shared" si="15"/>
        <v>0</v>
      </c>
      <c r="G314" s="21">
        <f t="shared" si="5"/>
        <v>61</v>
      </c>
      <c r="H314" s="22">
        <f t="shared" si="11"/>
        <v>44</v>
      </c>
      <c r="I314" s="22">
        <f t="shared" si="13"/>
        <v>0</v>
      </c>
      <c r="N314" s="21">
        <f t="shared" si="7"/>
        <v>2539</v>
      </c>
      <c r="O314" s="1">
        <v>117549</v>
      </c>
      <c r="P314" s="21">
        <f t="shared" si="6"/>
        <v>15</v>
      </c>
      <c r="Q314" s="21">
        <f t="shared" si="1"/>
        <v>362.71428571428572</v>
      </c>
      <c r="R314" s="21">
        <f t="shared" si="14"/>
        <v>2539</v>
      </c>
    </row>
    <row r="315" spans="1:20" ht="13" x14ac:dyDescent="0.15">
      <c r="A315" s="15"/>
    </row>
    <row r="316" spans="1:20" ht="13" x14ac:dyDescent="0.15">
      <c r="A316" s="15"/>
    </row>
    <row r="317" spans="1:20" ht="13" x14ac:dyDescent="0.15">
      <c r="A317" s="15"/>
    </row>
    <row r="318" spans="1:20" ht="13" x14ac:dyDescent="0.15">
      <c r="A318" s="15"/>
    </row>
  </sheetData>
  <mergeCells count="5">
    <mergeCell ref="D2:Q2"/>
    <mergeCell ref="S2:T2"/>
    <mergeCell ref="D3:K3"/>
    <mergeCell ref="P3:Q3"/>
    <mergeCell ref="S3:T3"/>
  </mergeCells>
  <hyperlinks>
    <hyperlink ref="B1" r:id="rId1" xr:uid="{00000000-0004-0000-0B00-000000000000}"/>
  </hyperlinks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2:N360"/>
  <sheetViews>
    <sheetView workbookViewId="0">
      <pane xSplit="3" ySplit="4" topLeftCell="H5" activePane="bottomRight" state="frozen"/>
      <selection pane="topRight" activeCell="D1" sqref="D1"/>
      <selection pane="bottomLeft" activeCell="A5" sqref="A5"/>
      <selection pane="bottomRight" activeCell="N29" sqref="N29"/>
    </sheetView>
  </sheetViews>
  <sheetFormatPr baseColWidth="10" defaultColWidth="14.5" defaultRowHeight="15.75" customHeight="1" x14ac:dyDescent="0.15"/>
  <sheetData>
    <row r="2" spans="1:14" ht="15.75" customHeight="1" x14ac:dyDescent="0.15">
      <c r="C2" s="11"/>
      <c r="D2" s="41" t="s">
        <v>169</v>
      </c>
      <c r="E2" s="42"/>
      <c r="F2" s="42"/>
      <c r="G2" s="42"/>
      <c r="H2" s="42"/>
      <c r="I2" s="42"/>
      <c r="J2" s="42"/>
    </row>
    <row r="3" spans="1:14" ht="15.75" customHeight="1" x14ac:dyDescent="0.15">
      <c r="A3" s="1"/>
      <c r="B3" s="1"/>
      <c r="C3" s="1"/>
      <c r="D3" s="44" t="s">
        <v>83</v>
      </c>
      <c r="E3" s="42"/>
      <c r="F3" s="42"/>
      <c r="G3" s="44" t="s">
        <v>70</v>
      </c>
      <c r="H3" s="42"/>
      <c r="I3" s="42"/>
      <c r="J3" s="42"/>
    </row>
    <row r="4" spans="1:14" ht="15.75" customHeight="1" x14ac:dyDescent="0.15">
      <c r="A4" s="1" t="s">
        <v>84</v>
      </c>
      <c r="B4" s="1" t="s">
        <v>85</v>
      </c>
      <c r="C4" s="1" t="s">
        <v>86</v>
      </c>
      <c r="D4" s="1" t="s">
        <v>87</v>
      </c>
      <c r="E4" s="1" t="s">
        <v>88</v>
      </c>
      <c r="F4" s="1" t="s">
        <v>170</v>
      </c>
      <c r="G4" s="1" t="s">
        <v>70</v>
      </c>
      <c r="H4" s="1" t="s">
        <v>97</v>
      </c>
      <c r="I4" s="1" t="s">
        <v>90</v>
      </c>
      <c r="J4" s="1" t="s">
        <v>115</v>
      </c>
      <c r="K4" s="1" t="s">
        <v>171</v>
      </c>
      <c r="L4" s="1" t="s">
        <v>172</v>
      </c>
      <c r="M4" s="1" t="s">
        <v>173</v>
      </c>
      <c r="N4" s="30" t="s">
        <v>178</v>
      </c>
    </row>
    <row r="5" spans="1:14" ht="15.75" customHeight="1" x14ac:dyDescent="0.15">
      <c r="A5" s="15">
        <v>44038</v>
      </c>
      <c r="B5" s="1">
        <v>196</v>
      </c>
    </row>
    <row r="6" spans="1:14" ht="15.75" customHeight="1" x14ac:dyDescent="0.15">
      <c r="A6" s="15">
        <v>44039</v>
      </c>
      <c r="B6" s="1">
        <v>197</v>
      </c>
    </row>
    <row r="7" spans="1:14" ht="15.75" customHeight="1" x14ac:dyDescent="0.15">
      <c r="A7" s="15">
        <v>44040</v>
      </c>
      <c r="B7" s="1">
        <v>198</v>
      </c>
    </row>
    <row r="8" spans="1:14" ht="15.75" customHeight="1" x14ac:dyDescent="0.15">
      <c r="A8" s="15">
        <v>44041</v>
      </c>
      <c r="B8" s="1">
        <v>199</v>
      </c>
    </row>
    <row r="9" spans="1:14" ht="15.75" customHeight="1" x14ac:dyDescent="0.15">
      <c r="A9" s="15">
        <v>44042</v>
      </c>
      <c r="B9" s="1">
        <v>200</v>
      </c>
    </row>
    <row r="10" spans="1:14" ht="15.75" customHeight="1" x14ac:dyDescent="0.15">
      <c r="A10" s="15">
        <v>44043</v>
      </c>
      <c r="B10" s="1">
        <v>201</v>
      </c>
    </row>
    <row r="11" spans="1:14" ht="15.75" customHeight="1" x14ac:dyDescent="0.15">
      <c r="A11" s="15">
        <v>44044</v>
      </c>
      <c r="B11" s="1">
        <v>202</v>
      </c>
      <c r="D11" s="16">
        <f>Amherst!D13+Bates!G10+Hamilton!F10+Middlebury!D11+Williams!D11+Colby!F11+Tufts!F11+Bowdoin!F10+Wesleyan!F12+Conn!F12+Trinity!F11</f>
        <v>0</v>
      </c>
      <c r="E11" s="16">
        <f t="shared" ref="E11:E314" si="0">AVERAGE(D5:D11)</f>
        <v>0</v>
      </c>
      <c r="F11" s="16">
        <f t="shared" ref="F11:F314" si="1">D11+F10</f>
        <v>0</v>
      </c>
      <c r="G11" s="16">
        <f>Williams!P11+Middlebury!N10+Hamilton!U10+Bates!T10+Amherst!P13+Colby!Q11+Tufts!P11+Bowdoin!S10+Wesleyan!S12+Conn!S12+Trinity!R11</f>
        <v>82</v>
      </c>
      <c r="H11" s="16">
        <f t="shared" ref="H11:H314" si="2">AVERAGE(G5:G11)</f>
        <v>82</v>
      </c>
      <c r="I11" s="16">
        <f t="shared" ref="I11:I314" si="3">SUM(G5:G11)</f>
        <v>82</v>
      </c>
      <c r="J11" s="16">
        <f t="shared" ref="J11:J314" si="4">G11+J10</f>
        <v>82</v>
      </c>
      <c r="K11" s="16">
        <f t="shared" ref="K11:K314" si="5">D11/G11*100</f>
        <v>0</v>
      </c>
      <c r="L11" s="16">
        <f t="shared" ref="L11:L314" si="6">SUM(D5:D11)/SUM(G5:G11)*100</f>
        <v>0</v>
      </c>
      <c r="M11" s="16">
        <f t="shared" ref="M11:M314" si="7">F11/J11*100</f>
        <v>0</v>
      </c>
      <c r="N11">
        <f>SUM(Amherst:Bowdoin!W11)+Colby!V11+Conn!X11+Conn!Z11+Middlebury!R11+Trinity!V11+Tufts!T11+Wesleyan!W11+Williams!T11</f>
        <v>22.80857142857143</v>
      </c>
    </row>
    <row r="12" spans="1:14" ht="15.75" customHeight="1" x14ac:dyDescent="0.15">
      <c r="A12" s="15">
        <v>44045</v>
      </c>
      <c r="B12" s="1">
        <v>203</v>
      </c>
      <c r="D12" s="16">
        <f>Amherst!D14+Bates!G11+Hamilton!F11+Middlebury!D12+Williams!D12+Colby!F12+Tufts!F12+Bowdoin!F11+Wesleyan!F13+Conn!F13+Trinity!F12</f>
        <v>0</v>
      </c>
      <c r="E12" s="16">
        <f t="shared" si="0"/>
        <v>0</v>
      </c>
      <c r="F12" s="16">
        <f t="shared" si="1"/>
        <v>0</v>
      </c>
      <c r="G12" s="16">
        <f>Williams!P12+Middlebury!N11+Hamilton!U11+Bates!T11+Amherst!P14+Colby!Q12+Tufts!P12+Bowdoin!S11+Wesleyan!S13+Conn!S13+Trinity!R12</f>
        <v>83</v>
      </c>
      <c r="H12" s="16">
        <f t="shared" si="2"/>
        <v>82.5</v>
      </c>
      <c r="I12" s="16">
        <f t="shared" si="3"/>
        <v>165</v>
      </c>
      <c r="J12" s="16">
        <f t="shared" si="4"/>
        <v>165</v>
      </c>
      <c r="K12" s="16">
        <f t="shared" si="5"/>
        <v>0</v>
      </c>
      <c r="L12" s="16">
        <f t="shared" si="6"/>
        <v>0</v>
      </c>
      <c r="M12" s="16">
        <f t="shared" si="7"/>
        <v>0</v>
      </c>
      <c r="N12" s="31">
        <f>SUM(Amherst:Bowdoin!W12)+Colby!V12+Conn!X12+Conn!Z12+Middlebury!R12+Trinity!V12+Tufts!T12+Wesleyan!W12+Williams!T12</f>
        <v>20.287142857142857</v>
      </c>
    </row>
    <row r="13" spans="1:14" ht="15.75" customHeight="1" x14ac:dyDescent="0.15">
      <c r="A13" s="15">
        <v>44046</v>
      </c>
      <c r="B13" s="1">
        <v>204</v>
      </c>
      <c r="D13" s="16">
        <f>Amherst!D15+Bates!G12+Hamilton!F12+Middlebury!D13+Williams!D13+Colby!F13+Tufts!F13+Bowdoin!F12+Wesleyan!F14+Conn!F14+Trinity!F13</f>
        <v>0</v>
      </c>
      <c r="E13" s="16">
        <f t="shared" si="0"/>
        <v>0</v>
      </c>
      <c r="F13" s="16">
        <f t="shared" si="1"/>
        <v>0</v>
      </c>
      <c r="G13" s="16">
        <f>Williams!P13+Middlebury!N12+Hamilton!U12+Bates!T12+Amherst!P15+Colby!Q13+Tufts!P13+Bowdoin!S12+Wesleyan!S14+Conn!S14+Trinity!R13</f>
        <v>80</v>
      </c>
      <c r="H13" s="16">
        <f t="shared" si="2"/>
        <v>81.666666666666671</v>
      </c>
      <c r="I13" s="16">
        <f t="shared" si="3"/>
        <v>245</v>
      </c>
      <c r="J13" s="16">
        <f t="shared" si="4"/>
        <v>245</v>
      </c>
      <c r="K13" s="16">
        <f t="shared" si="5"/>
        <v>0</v>
      </c>
      <c r="L13" s="16">
        <f t="shared" si="6"/>
        <v>0</v>
      </c>
      <c r="M13" s="16">
        <f t="shared" si="7"/>
        <v>0</v>
      </c>
      <c r="N13" s="31">
        <f>SUM(Amherst:Bowdoin!W13)+Colby!V13+Conn!X13+Conn!Z13+Middlebury!R13+Trinity!V13+Tufts!T13+Wesleyan!W13+Williams!T13</f>
        <v>20.087142857142855</v>
      </c>
    </row>
    <row r="14" spans="1:14" ht="15.75" customHeight="1" x14ac:dyDescent="0.15">
      <c r="A14" s="15">
        <v>44047</v>
      </c>
      <c r="B14" s="1">
        <v>205</v>
      </c>
      <c r="D14" s="16">
        <f>Amherst!D16+Bates!G13+Hamilton!F13+Middlebury!D14+Williams!D14+Colby!F14+Tufts!F14+Bowdoin!F13+Wesleyan!F15+Conn!F15+Trinity!F14</f>
        <v>0</v>
      </c>
      <c r="E14" s="16">
        <f t="shared" si="0"/>
        <v>0</v>
      </c>
      <c r="F14" s="16">
        <f t="shared" si="1"/>
        <v>0</v>
      </c>
      <c r="G14" s="16">
        <f>Williams!P14+Middlebury!N13+Hamilton!U13+Bates!T13+Amherst!P16+Colby!Q14+Tufts!P14+Bowdoin!S13+Wesleyan!S15+Conn!S15+Trinity!R14</f>
        <v>80</v>
      </c>
      <c r="H14" s="16">
        <f t="shared" si="2"/>
        <v>81.25</v>
      </c>
      <c r="I14" s="16">
        <f t="shared" si="3"/>
        <v>325</v>
      </c>
      <c r="J14" s="16">
        <f t="shared" si="4"/>
        <v>325</v>
      </c>
      <c r="K14" s="16">
        <f t="shared" si="5"/>
        <v>0</v>
      </c>
      <c r="L14" s="16">
        <f t="shared" si="6"/>
        <v>0</v>
      </c>
      <c r="M14" s="16">
        <f t="shared" si="7"/>
        <v>0</v>
      </c>
      <c r="N14" s="31">
        <f>SUM(Amherst:Bowdoin!W14)+Colby!V14+Conn!X14+Conn!Z14+Middlebury!R14+Trinity!V14+Tufts!T14+Wesleyan!W14+Williams!T14</f>
        <v>22.137142857142859</v>
      </c>
    </row>
    <row r="15" spans="1:14" ht="15.75" customHeight="1" x14ac:dyDescent="0.15">
      <c r="A15" s="15">
        <v>44048</v>
      </c>
      <c r="B15" s="1">
        <v>206</v>
      </c>
      <c r="D15" s="16">
        <f>Amherst!D17+Bates!G14+Hamilton!F14+Middlebury!D15+Williams!D15+Colby!F15+Tufts!F15+Bowdoin!F14+Wesleyan!F16+Conn!F16+Trinity!F15</f>
        <v>0</v>
      </c>
      <c r="E15" s="16">
        <f t="shared" si="0"/>
        <v>0</v>
      </c>
      <c r="F15" s="16">
        <f t="shared" si="1"/>
        <v>0</v>
      </c>
      <c r="G15" s="16">
        <f>Williams!P15+Middlebury!N14+Hamilton!U14+Bates!T14+Amherst!P17+Colby!Q15+Tufts!P15+Bowdoin!S14+Wesleyan!S16+Conn!S16+Trinity!R15</f>
        <v>75</v>
      </c>
      <c r="H15" s="16">
        <f t="shared" si="2"/>
        <v>80</v>
      </c>
      <c r="I15" s="16">
        <f t="shared" si="3"/>
        <v>400</v>
      </c>
      <c r="J15" s="16">
        <f t="shared" si="4"/>
        <v>400</v>
      </c>
      <c r="K15" s="16">
        <f t="shared" si="5"/>
        <v>0</v>
      </c>
      <c r="L15" s="16">
        <f t="shared" si="6"/>
        <v>0</v>
      </c>
      <c r="M15" s="16">
        <f t="shared" si="7"/>
        <v>0</v>
      </c>
      <c r="N15" s="31">
        <f>SUM(Amherst:Bowdoin!W15)+Colby!V15+Conn!X15+Conn!Z15+Middlebury!R15+Trinity!V15+Tufts!T15+Wesleyan!W15+Williams!T15</f>
        <v>20.655714285714282</v>
      </c>
    </row>
    <row r="16" spans="1:14" ht="15.75" customHeight="1" x14ac:dyDescent="0.15">
      <c r="A16" s="15">
        <v>44049</v>
      </c>
      <c r="B16" s="1">
        <v>207</v>
      </c>
      <c r="D16" s="16">
        <f>Amherst!D18+Bates!G15+Hamilton!F15+Middlebury!D16+Williams!D16+Colby!F16+Tufts!F16+Bowdoin!F15+Wesleyan!F17+Conn!F17+Trinity!F16</f>
        <v>0</v>
      </c>
      <c r="E16" s="16">
        <f t="shared" si="0"/>
        <v>0</v>
      </c>
      <c r="F16" s="16">
        <f t="shared" si="1"/>
        <v>0</v>
      </c>
      <c r="G16" s="16">
        <f>Williams!P16+Middlebury!N15+Hamilton!U15+Bates!T15+Amherst!P18+Colby!Q16+Tufts!P16+Bowdoin!S15+Wesleyan!S17+Conn!S17+Trinity!R16</f>
        <v>47</v>
      </c>
      <c r="H16" s="16">
        <f t="shared" si="2"/>
        <v>74.5</v>
      </c>
      <c r="I16" s="16">
        <f t="shared" si="3"/>
        <v>447</v>
      </c>
      <c r="J16" s="16">
        <f t="shared" si="4"/>
        <v>447</v>
      </c>
      <c r="K16" s="16">
        <f t="shared" si="5"/>
        <v>0</v>
      </c>
      <c r="L16" s="16">
        <f t="shared" si="6"/>
        <v>0</v>
      </c>
      <c r="M16" s="16">
        <f t="shared" si="7"/>
        <v>0</v>
      </c>
      <c r="N16" s="31">
        <f>SUM(Amherst:Bowdoin!W16)+Colby!V16+Conn!X16+Conn!Z16+Middlebury!R16+Trinity!V16+Tufts!T16+Wesleyan!W16+Williams!T16</f>
        <v>21.15</v>
      </c>
    </row>
    <row r="17" spans="1:14" ht="15.75" customHeight="1" x14ac:dyDescent="0.15">
      <c r="A17" s="15">
        <v>44050</v>
      </c>
      <c r="B17" s="1">
        <v>208</v>
      </c>
      <c r="D17" s="16">
        <f>Amherst!D19+Bates!G16+Hamilton!F16+Middlebury!D17+Williams!D17+Colby!F17+Tufts!F17+Bowdoin!F16+Wesleyan!F18+Conn!F18+Trinity!F17</f>
        <v>0</v>
      </c>
      <c r="E17" s="16">
        <f t="shared" si="0"/>
        <v>0</v>
      </c>
      <c r="F17" s="16">
        <f t="shared" si="1"/>
        <v>0</v>
      </c>
      <c r="G17" s="16">
        <f>Williams!P17+Middlebury!N16+Hamilton!U16+Bates!T16+Amherst!P19+Colby!Q17+Tufts!P17+Bowdoin!S16+Wesleyan!S18+Conn!S18+Trinity!R17</f>
        <v>40</v>
      </c>
      <c r="H17" s="16">
        <f t="shared" si="2"/>
        <v>69.571428571428569</v>
      </c>
      <c r="I17" s="16">
        <f t="shared" si="3"/>
        <v>487</v>
      </c>
      <c r="J17" s="16">
        <f t="shared" si="4"/>
        <v>487</v>
      </c>
      <c r="K17" s="16">
        <f t="shared" si="5"/>
        <v>0</v>
      </c>
      <c r="L17" s="16">
        <f t="shared" si="6"/>
        <v>0</v>
      </c>
      <c r="M17" s="16">
        <f t="shared" si="7"/>
        <v>0</v>
      </c>
      <c r="N17" s="31">
        <f>SUM(Amherst:Bowdoin!W17)+Colby!V17+Conn!X17+Conn!Z17+Middlebury!R17+Trinity!V17+Tufts!T17+Wesleyan!W17+Williams!T17</f>
        <v>17.321428571428573</v>
      </c>
    </row>
    <row r="18" spans="1:14" ht="15.75" customHeight="1" x14ac:dyDescent="0.15">
      <c r="A18" s="15">
        <v>44051</v>
      </c>
      <c r="B18" s="1">
        <v>209</v>
      </c>
      <c r="D18" s="16">
        <f>Amherst!D20+Bates!G17+Hamilton!F17+Middlebury!D18+Williams!D18+Colby!F18+Tufts!F18+Bowdoin!F17+Wesleyan!F19+Conn!F19+Trinity!F18</f>
        <v>0</v>
      </c>
      <c r="E18" s="16">
        <f t="shared" si="0"/>
        <v>0</v>
      </c>
      <c r="F18" s="16">
        <f t="shared" si="1"/>
        <v>0</v>
      </c>
      <c r="G18" s="16">
        <f>Williams!P18+Middlebury!N17+Hamilton!U17+Bates!T17+Amherst!P20+Colby!Q18+Tufts!P18+Bowdoin!S17+Wesleyan!S19+Conn!S19+Trinity!R18</f>
        <v>94</v>
      </c>
      <c r="H18" s="16">
        <f t="shared" si="2"/>
        <v>71.285714285714292</v>
      </c>
      <c r="I18" s="16">
        <f t="shared" si="3"/>
        <v>499</v>
      </c>
      <c r="J18" s="16">
        <f t="shared" si="4"/>
        <v>581</v>
      </c>
      <c r="K18" s="16">
        <f t="shared" si="5"/>
        <v>0</v>
      </c>
      <c r="L18" s="16">
        <f t="shared" si="6"/>
        <v>0</v>
      </c>
      <c r="M18" s="16">
        <f t="shared" si="7"/>
        <v>0</v>
      </c>
      <c r="N18" s="31">
        <f>SUM(Amherst:Bowdoin!W18)+Colby!V18+Conn!X18+Conn!Z18+Middlebury!R18+Trinity!V18+Tufts!T18+Wesleyan!W18+Williams!T18</f>
        <v>19.601428571428574</v>
      </c>
    </row>
    <row r="19" spans="1:14" ht="15.75" customHeight="1" x14ac:dyDescent="0.15">
      <c r="A19" s="15">
        <v>44052</v>
      </c>
      <c r="B19" s="1">
        <v>210</v>
      </c>
      <c r="D19" s="16">
        <f>Amherst!D21+Bates!G18+Hamilton!F18+Middlebury!D19+Williams!D19+Colby!F19+Tufts!F19+Bowdoin!F18+Wesleyan!F20+Conn!F20+Trinity!F19</f>
        <v>0</v>
      </c>
      <c r="E19" s="16">
        <f t="shared" si="0"/>
        <v>0</v>
      </c>
      <c r="F19" s="16">
        <f t="shared" si="1"/>
        <v>0</v>
      </c>
      <c r="G19" s="16">
        <f>Williams!P19+Middlebury!N18+Hamilton!U18+Bates!T18+Amherst!P21+Colby!Q19+Tufts!P19+Bowdoin!S18+Wesleyan!S20+Conn!S20+Trinity!R19</f>
        <v>108</v>
      </c>
      <c r="H19" s="16">
        <f t="shared" si="2"/>
        <v>74.857142857142861</v>
      </c>
      <c r="I19" s="16">
        <f t="shared" si="3"/>
        <v>524</v>
      </c>
      <c r="J19" s="16">
        <f t="shared" si="4"/>
        <v>689</v>
      </c>
      <c r="K19" s="16">
        <f t="shared" si="5"/>
        <v>0</v>
      </c>
      <c r="L19" s="16">
        <f t="shared" si="6"/>
        <v>0</v>
      </c>
      <c r="M19" s="16">
        <f t="shared" si="7"/>
        <v>0</v>
      </c>
      <c r="N19" s="31">
        <f>SUM(Amherst:Bowdoin!W19)+Colby!V19+Conn!X19+Conn!Z19+Middlebury!R19+Trinity!V19+Tufts!T19+Wesleyan!W19+Williams!T19</f>
        <v>16.385714285714286</v>
      </c>
    </row>
    <row r="20" spans="1:14" ht="15.75" customHeight="1" x14ac:dyDescent="0.15">
      <c r="A20" s="15">
        <v>44053</v>
      </c>
      <c r="B20" s="1">
        <v>211</v>
      </c>
      <c r="D20" s="16">
        <f>Amherst!D22+Bates!G19+Hamilton!F19+Middlebury!D20+Williams!D20+Colby!F20+Tufts!F20+Bowdoin!F19+Wesleyan!F21+Conn!F21+Trinity!F20</f>
        <v>0</v>
      </c>
      <c r="E20" s="16">
        <f t="shared" si="0"/>
        <v>0</v>
      </c>
      <c r="F20" s="16">
        <f t="shared" si="1"/>
        <v>0</v>
      </c>
      <c r="G20" s="16">
        <f>Williams!P20+Middlebury!N19+Hamilton!U19+Bates!T19+Amherst!P22+Colby!Q20+Tufts!P20+Bowdoin!S19+Wesleyan!S21+Conn!S21+Trinity!R20</f>
        <v>106</v>
      </c>
      <c r="H20" s="16">
        <f t="shared" si="2"/>
        <v>78.571428571428569</v>
      </c>
      <c r="I20" s="16">
        <f t="shared" si="3"/>
        <v>550</v>
      </c>
      <c r="J20" s="16">
        <f t="shared" si="4"/>
        <v>795</v>
      </c>
      <c r="K20" s="16">
        <f t="shared" si="5"/>
        <v>0</v>
      </c>
      <c r="L20" s="16">
        <f t="shared" si="6"/>
        <v>0</v>
      </c>
      <c r="M20" s="16">
        <f t="shared" si="7"/>
        <v>0</v>
      </c>
      <c r="N20" s="31">
        <f>SUM(Amherst:Bowdoin!W20)+Colby!V20+Conn!X20+Conn!Z20+Middlebury!R20+Trinity!V20+Tufts!T20+Wesleyan!W20+Williams!T20</f>
        <v>15.585714285714284</v>
      </c>
    </row>
    <row r="21" spans="1:14" ht="15.75" customHeight="1" x14ac:dyDescent="0.15">
      <c r="A21" s="15">
        <v>44054</v>
      </c>
      <c r="B21" s="1">
        <v>212</v>
      </c>
      <c r="D21" s="16">
        <f>Amherst!D23+Bates!G20+Hamilton!F20+Middlebury!D21+Williams!D21+Colby!F21+Tufts!F21+Bowdoin!F20+Wesleyan!F22+Conn!F22+Trinity!F21</f>
        <v>0</v>
      </c>
      <c r="E21" s="16">
        <f t="shared" si="0"/>
        <v>0</v>
      </c>
      <c r="F21" s="16">
        <f t="shared" si="1"/>
        <v>0</v>
      </c>
      <c r="G21" s="16">
        <f>Williams!P21+Middlebury!N20+Hamilton!U20+Bates!T20+Amherst!P23+Colby!Q21+Tufts!P21+Bowdoin!S20+Wesleyan!S22+Conn!S22+Trinity!R21</f>
        <v>96</v>
      </c>
      <c r="H21" s="16">
        <f t="shared" si="2"/>
        <v>80.857142857142861</v>
      </c>
      <c r="I21" s="16">
        <f t="shared" si="3"/>
        <v>566</v>
      </c>
      <c r="J21" s="16">
        <f t="shared" si="4"/>
        <v>891</v>
      </c>
      <c r="K21" s="16">
        <f t="shared" si="5"/>
        <v>0</v>
      </c>
      <c r="L21" s="16">
        <f t="shared" si="6"/>
        <v>0</v>
      </c>
      <c r="M21" s="16">
        <f t="shared" si="7"/>
        <v>0</v>
      </c>
      <c r="N21" s="31">
        <f>SUM(Amherst:Bowdoin!W21)+Colby!V21+Conn!X21+Conn!Z21+Middlebury!R21+Trinity!V21+Tufts!T21+Wesleyan!W21+Williams!T21</f>
        <v>15.322857142857142</v>
      </c>
    </row>
    <row r="22" spans="1:14" ht="15.75" customHeight="1" x14ac:dyDescent="0.15">
      <c r="A22" s="15">
        <v>44055</v>
      </c>
      <c r="B22" s="1">
        <v>213</v>
      </c>
      <c r="D22" s="16">
        <f>Amherst!D24+Bates!G21+Hamilton!F21+Middlebury!D22+Williams!D22+Colby!F22+Tufts!F22+Bowdoin!F21+Wesleyan!F23+Conn!F23+Trinity!F22</f>
        <v>0</v>
      </c>
      <c r="E22" s="16">
        <f t="shared" si="0"/>
        <v>0</v>
      </c>
      <c r="F22" s="16">
        <f t="shared" si="1"/>
        <v>0</v>
      </c>
      <c r="G22" s="16">
        <f>Williams!P22+Middlebury!N21+Hamilton!U21+Bates!T21+Amherst!P24+Colby!Q22+Tufts!P22+Bowdoin!S21+Wesleyan!S23+Conn!S23+Trinity!R22</f>
        <v>87</v>
      </c>
      <c r="H22" s="16">
        <f t="shared" si="2"/>
        <v>82.571428571428569</v>
      </c>
      <c r="I22" s="16">
        <f t="shared" si="3"/>
        <v>578</v>
      </c>
      <c r="J22" s="16">
        <f t="shared" si="4"/>
        <v>978</v>
      </c>
      <c r="K22" s="16">
        <f t="shared" si="5"/>
        <v>0</v>
      </c>
      <c r="L22" s="16">
        <f t="shared" si="6"/>
        <v>0</v>
      </c>
      <c r="M22" s="16">
        <f t="shared" si="7"/>
        <v>0</v>
      </c>
      <c r="N22" s="31">
        <f>SUM(Amherst:Bowdoin!W22)+Colby!V22+Conn!X22+Conn!Z22+Middlebury!R22+Trinity!V22+Tufts!T22+Wesleyan!W22+Williams!T22</f>
        <v>12.231428571428573</v>
      </c>
    </row>
    <row r="23" spans="1:14" ht="15.75" customHeight="1" x14ac:dyDescent="0.15">
      <c r="A23" s="15">
        <v>44056</v>
      </c>
      <c r="B23" s="1">
        <v>214</v>
      </c>
      <c r="D23" s="16">
        <f>Amherst!D25+Bates!G22+Hamilton!F22+Middlebury!D23+Williams!D23+Colby!F23+Tufts!F23+Bowdoin!F22+Wesleyan!F24+Conn!F24+Trinity!F23</f>
        <v>0</v>
      </c>
      <c r="E23" s="16">
        <f t="shared" si="0"/>
        <v>0</v>
      </c>
      <c r="F23" s="16">
        <f t="shared" si="1"/>
        <v>0</v>
      </c>
      <c r="G23" s="16">
        <f>Williams!P23+Middlebury!N22+Hamilton!U22+Bates!T22+Amherst!P25+Colby!Q23+Tufts!P23+Bowdoin!S22+Wesleyan!S24+Conn!S24+Trinity!R23</f>
        <v>175</v>
      </c>
      <c r="H23" s="16">
        <f t="shared" si="2"/>
        <v>100.85714285714286</v>
      </c>
      <c r="I23" s="16">
        <f t="shared" si="3"/>
        <v>706</v>
      </c>
      <c r="J23" s="16">
        <f t="shared" si="4"/>
        <v>1153</v>
      </c>
      <c r="K23" s="16">
        <f t="shared" si="5"/>
        <v>0</v>
      </c>
      <c r="L23" s="16">
        <f t="shared" si="6"/>
        <v>0</v>
      </c>
      <c r="M23" s="16">
        <f t="shared" si="7"/>
        <v>0</v>
      </c>
      <c r="N23" s="31">
        <f>SUM(Amherst:Bowdoin!W23)+Colby!V23+Conn!X23+Conn!Z23+Middlebury!R23+Trinity!V23+Tufts!T23+Wesleyan!W23+Williams!T23</f>
        <v>11.951428571428572</v>
      </c>
    </row>
    <row r="24" spans="1:14" ht="15.75" customHeight="1" x14ac:dyDescent="0.15">
      <c r="A24" s="15">
        <v>44057</v>
      </c>
      <c r="B24" s="1">
        <v>215</v>
      </c>
      <c r="D24" s="16">
        <f>Amherst!D26+Bates!G23+Hamilton!F23+Middlebury!D24+Williams!D24+Colby!F24+Tufts!F24+Bowdoin!F23+Wesleyan!F25+Conn!F25+Trinity!F24</f>
        <v>0</v>
      </c>
      <c r="E24" s="16">
        <f t="shared" si="0"/>
        <v>0</v>
      </c>
      <c r="F24" s="16">
        <f t="shared" si="1"/>
        <v>0</v>
      </c>
      <c r="G24" s="16">
        <f>Williams!P24+Middlebury!N23+Hamilton!U23+Bates!T23+Amherst!P26+Colby!Q24+Tufts!P24+Bowdoin!S23+Wesleyan!S25+Conn!S25+Trinity!R24</f>
        <v>100</v>
      </c>
      <c r="H24" s="16">
        <f t="shared" si="2"/>
        <v>109.42857142857143</v>
      </c>
      <c r="I24" s="16">
        <f t="shared" si="3"/>
        <v>766</v>
      </c>
      <c r="J24" s="16">
        <f t="shared" si="4"/>
        <v>1253</v>
      </c>
      <c r="K24" s="16">
        <f t="shared" si="5"/>
        <v>0</v>
      </c>
      <c r="L24" s="16">
        <f t="shared" si="6"/>
        <v>0</v>
      </c>
      <c r="M24" s="16">
        <f t="shared" si="7"/>
        <v>0</v>
      </c>
      <c r="N24" s="31">
        <f>SUM(Amherst:Bowdoin!W24)+Colby!V24+Conn!X24+Conn!Z24+Middlebury!R24+Trinity!V24+Tufts!T24+Wesleyan!W24+Williams!T24</f>
        <v>12.4</v>
      </c>
    </row>
    <row r="25" spans="1:14" ht="15.75" customHeight="1" x14ac:dyDescent="0.15">
      <c r="A25" s="15">
        <v>44058</v>
      </c>
      <c r="B25" s="1">
        <v>216</v>
      </c>
      <c r="D25" s="16">
        <f>Amherst!D27+Bates!G24+Hamilton!F24+Middlebury!D25+Williams!D25+Colby!F25+Tufts!F25+Bowdoin!F24+Wesleyan!F26+Conn!F26+Trinity!F25</f>
        <v>2</v>
      </c>
      <c r="E25" s="16">
        <f t="shared" si="0"/>
        <v>0.2857142857142857</v>
      </c>
      <c r="F25" s="16">
        <f t="shared" si="1"/>
        <v>2</v>
      </c>
      <c r="G25" s="16">
        <f>Williams!P25+Middlebury!N24+Hamilton!U24+Bates!T24+Amherst!P27+Colby!Q25+Tufts!P25+Bowdoin!S24+Wesleyan!S26+Conn!S26+Trinity!R25</f>
        <v>857</v>
      </c>
      <c r="H25" s="16">
        <f t="shared" si="2"/>
        <v>218.42857142857142</v>
      </c>
      <c r="I25" s="16">
        <f t="shared" si="3"/>
        <v>1529</v>
      </c>
      <c r="J25" s="16">
        <f t="shared" si="4"/>
        <v>2110</v>
      </c>
      <c r="K25" s="16">
        <f t="shared" si="5"/>
        <v>0.23337222870478411</v>
      </c>
      <c r="L25" s="16">
        <f t="shared" si="6"/>
        <v>0.13080444735120994</v>
      </c>
      <c r="M25" s="16">
        <f t="shared" si="7"/>
        <v>9.4786729857819912E-2</v>
      </c>
      <c r="N25" s="31">
        <f>SUM(Amherst:Bowdoin!W25)+Colby!V25+Conn!X25+Conn!Z25+Middlebury!R25+Trinity!V25+Tufts!T25+Wesleyan!W25+Williams!T25</f>
        <v>11.622857142857145</v>
      </c>
    </row>
    <row r="26" spans="1:14" ht="15.75" customHeight="1" x14ac:dyDescent="0.15">
      <c r="A26" s="15">
        <v>44059</v>
      </c>
      <c r="B26" s="1">
        <v>217</v>
      </c>
      <c r="D26" s="16">
        <f>Amherst!D28+Bates!G25+Hamilton!F25+Middlebury!D26+Williams!D26+Colby!F26+Tufts!F26+Bowdoin!F25+Wesleyan!F27+Conn!F27+Trinity!F26</f>
        <v>0</v>
      </c>
      <c r="E26" s="16">
        <f t="shared" si="0"/>
        <v>0.2857142857142857</v>
      </c>
      <c r="F26" s="16">
        <f t="shared" si="1"/>
        <v>2</v>
      </c>
      <c r="G26" s="16">
        <f>Williams!P26+Middlebury!N25+Hamilton!U25+Bates!T25+Amherst!P28+Colby!Q26+Tufts!P26+Bowdoin!S25+Wesleyan!S27+Conn!S27+Trinity!R26</f>
        <v>91</v>
      </c>
      <c r="H26" s="16">
        <f t="shared" si="2"/>
        <v>216</v>
      </c>
      <c r="I26" s="16">
        <f t="shared" si="3"/>
        <v>1512</v>
      </c>
      <c r="J26" s="16">
        <f t="shared" si="4"/>
        <v>2201</v>
      </c>
      <c r="K26" s="16">
        <f t="shared" si="5"/>
        <v>0</v>
      </c>
      <c r="L26" s="16">
        <f t="shared" si="6"/>
        <v>0.13227513227513227</v>
      </c>
      <c r="M26" s="16">
        <f t="shared" si="7"/>
        <v>9.0867787369377548E-2</v>
      </c>
      <c r="N26" s="31">
        <f>SUM(Amherst:Bowdoin!W26)+Colby!V26+Conn!X26+Conn!Z26+Middlebury!R26+Trinity!V26+Tufts!T26+Wesleyan!W26+Williams!T26</f>
        <v>9.6228571428571428</v>
      </c>
    </row>
    <row r="27" spans="1:14" ht="15.75" customHeight="1" x14ac:dyDescent="0.15">
      <c r="A27" s="15">
        <v>44060</v>
      </c>
      <c r="B27" s="1">
        <v>218</v>
      </c>
      <c r="D27" s="16">
        <f>Amherst!D29+Bates!G26+Hamilton!F26+Middlebury!D27+Williams!D27+Colby!F27+Tufts!F27+Bowdoin!F26+Wesleyan!F28+Conn!F28+Trinity!F27</f>
        <v>0</v>
      </c>
      <c r="E27" s="16">
        <f t="shared" si="0"/>
        <v>0.2857142857142857</v>
      </c>
      <c r="F27" s="16">
        <f t="shared" si="1"/>
        <v>2</v>
      </c>
      <c r="G27" s="16">
        <f>Williams!P27+Middlebury!N26+Hamilton!U26+Bates!T26+Amherst!P29+Colby!Q27+Tufts!P27+Bowdoin!S26+Wesleyan!S28+Conn!S28+Trinity!R27</f>
        <v>362</v>
      </c>
      <c r="H27" s="16">
        <f t="shared" si="2"/>
        <v>252.57142857142858</v>
      </c>
      <c r="I27" s="16">
        <f t="shared" si="3"/>
        <v>1768</v>
      </c>
      <c r="J27" s="16">
        <f t="shared" si="4"/>
        <v>2563</v>
      </c>
      <c r="K27" s="16">
        <f t="shared" si="5"/>
        <v>0</v>
      </c>
      <c r="L27" s="16">
        <f t="shared" si="6"/>
        <v>0.11312217194570137</v>
      </c>
      <c r="M27" s="16">
        <f t="shared" si="7"/>
        <v>7.803355442840422E-2</v>
      </c>
      <c r="N27" s="31">
        <f>SUM(Amherst:Bowdoin!W27)+Colby!V27+Conn!X27+Conn!Z27+Middlebury!R27+Trinity!V27+Tufts!T27+Wesleyan!W27+Williams!T27</f>
        <v>9.7414285714285729</v>
      </c>
    </row>
    <row r="28" spans="1:14" ht="15.75" customHeight="1" x14ac:dyDescent="0.15">
      <c r="A28" s="15">
        <v>44061</v>
      </c>
      <c r="B28" s="1">
        <v>219</v>
      </c>
      <c r="D28" s="16">
        <f>Amherst!D30+Bates!G27+Hamilton!F27+Middlebury!D28+Williams!D28+Colby!F28+Tufts!F28+Bowdoin!F27+Wesleyan!F29+Conn!F29+Trinity!F28</f>
        <v>0</v>
      </c>
      <c r="E28" s="16">
        <f t="shared" si="0"/>
        <v>0.2857142857142857</v>
      </c>
      <c r="F28" s="16">
        <f t="shared" si="1"/>
        <v>2</v>
      </c>
      <c r="G28" s="16">
        <f>Williams!P28+Middlebury!N27+Hamilton!U27+Bates!T27+Amherst!P30+Colby!Q28+Tufts!P28+Bowdoin!S27+Wesleyan!S29+Conn!S29+Trinity!R28</f>
        <v>571</v>
      </c>
      <c r="H28" s="16">
        <f t="shared" si="2"/>
        <v>320.42857142857144</v>
      </c>
      <c r="I28" s="16">
        <f t="shared" si="3"/>
        <v>2243</v>
      </c>
      <c r="J28" s="16">
        <f t="shared" si="4"/>
        <v>3134</v>
      </c>
      <c r="K28" s="16">
        <f t="shared" si="5"/>
        <v>0</v>
      </c>
      <c r="L28" s="16">
        <f t="shared" si="6"/>
        <v>8.9166295140436919E-2</v>
      </c>
      <c r="M28" s="16">
        <f t="shared" si="7"/>
        <v>6.381620931716657E-2</v>
      </c>
      <c r="N28" s="31">
        <f>SUM(Amherst:Bowdoin!W28)+Colby!V28+Conn!X28+Conn!Z28+Middlebury!R28+Trinity!V28+Tufts!T28+Wesleyan!W28+Williams!T28</f>
        <v>10.318571428571429</v>
      </c>
    </row>
    <row r="29" spans="1:14" ht="15.75" customHeight="1" x14ac:dyDescent="0.15">
      <c r="A29" s="15">
        <v>44062</v>
      </c>
      <c r="B29" s="1">
        <v>220</v>
      </c>
      <c r="D29" s="16">
        <f>Amherst!D31+Bates!G28+Hamilton!F28+Middlebury!D29+Williams!D29+Colby!F29+Tufts!F29+Bowdoin!F28+Wesleyan!F30+Conn!F30+Trinity!F29</f>
        <v>0</v>
      </c>
      <c r="E29" s="16">
        <f t="shared" si="0"/>
        <v>0.2857142857142857</v>
      </c>
      <c r="F29" s="16">
        <f t="shared" si="1"/>
        <v>2</v>
      </c>
      <c r="G29" s="16">
        <f>Williams!P29+Middlebury!N28+Hamilton!U28+Bates!T28+Amherst!P31+Colby!Q29+Tufts!P29+Bowdoin!S28+Wesleyan!S30+Conn!S30+Trinity!R29</f>
        <v>1525</v>
      </c>
      <c r="H29" s="16">
        <f t="shared" si="2"/>
        <v>525.85714285714289</v>
      </c>
      <c r="I29" s="16">
        <f t="shared" si="3"/>
        <v>3681</v>
      </c>
      <c r="J29" s="16">
        <f t="shared" si="4"/>
        <v>4659</v>
      </c>
      <c r="K29" s="16">
        <f t="shared" si="5"/>
        <v>0</v>
      </c>
      <c r="L29" s="16">
        <f t="shared" si="6"/>
        <v>5.4333061668024991E-2</v>
      </c>
      <c r="M29" s="16">
        <f t="shared" si="7"/>
        <v>4.2927666881304997E-2</v>
      </c>
      <c r="N29" s="31">
        <f>SUM(Amherst:Bowdoin!W29)+Colby!V29+Conn!X29+Conn!Z29+Middlebury!R29+Trinity!V29+Tufts!T29+Wesleyan!W29+Williams!T29</f>
        <v>6.6728571428571435</v>
      </c>
    </row>
    <row r="30" spans="1:14" ht="15.75" customHeight="1" x14ac:dyDescent="0.15">
      <c r="A30" s="15">
        <v>44063</v>
      </c>
      <c r="B30" s="1">
        <v>221</v>
      </c>
      <c r="D30" s="16">
        <f>Amherst!D32+Bates!G29+Hamilton!F29+Middlebury!D30+Williams!D30+Colby!F30+Tufts!F30+Bowdoin!F29+Wesleyan!F31+Conn!F31+Trinity!F30</f>
        <v>0</v>
      </c>
      <c r="E30" s="16">
        <f t="shared" si="0"/>
        <v>0.2857142857142857</v>
      </c>
      <c r="F30" s="16">
        <f t="shared" si="1"/>
        <v>2</v>
      </c>
      <c r="G30" s="16">
        <f>Williams!P30+Middlebury!N29+Hamilton!U29+Bates!T29+Amherst!P32+Colby!Q30+Tufts!P30+Bowdoin!S29+Wesleyan!S31+Conn!S31+Trinity!R30</f>
        <v>582</v>
      </c>
      <c r="H30" s="16">
        <f t="shared" si="2"/>
        <v>584</v>
      </c>
      <c r="I30" s="16">
        <f t="shared" si="3"/>
        <v>4088</v>
      </c>
      <c r="J30" s="16">
        <f t="shared" si="4"/>
        <v>5241</v>
      </c>
      <c r="K30" s="16">
        <f t="shared" si="5"/>
        <v>0</v>
      </c>
      <c r="L30" s="16">
        <f t="shared" si="6"/>
        <v>4.8923679060665359E-2</v>
      </c>
      <c r="M30" s="16">
        <f t="shared" si="7"/>
        <v>3.8160656363289448E-2</v>
      </c>
      <c r="N30" s="31">
        <f>SUM(Amherst:Bowdoin!W30)+Colby!V30+Conn!X30+Conn!Z30+Middlebury!R30+Trinity!V30+Tufts!T30+Wesleyan!W30+Williams!T30</f>
        <v>6.95</v>
      </c>
    </row>
    <row r="31" spans="1:14" ht="15.75" customHeight="1" x14ac:dyDescent="0.15">
      <c r="A31" s="15">
        <v>44064</v>
      </c>
      <c r="B31" s="1">
        <v>222</v>
      </c>
      <c r="D31" s="16">
        <f>Amherst!D33+Bates!G30+Hamilton!F30+Middlebury!D31+Williams!D31+Colby!F31+Tufts!F31+Bowdoin!F30+Wesleyan!F32+Conn!F32+Trinity!F31</f>
        <v>0</v>
      </c>
      <c r="E31" s="16">
        <f t="shared" si="0"/>
        <v>0.2857142857142857</v>
      </c>
      <c r="F31" s="16">
        <f t="shared" si="1"/>
        <v>2</v>
      </c>
      <c r="G31" s="16">
        <f>Williams!P31+Middlebury!N30+Hamilton!U30+Bates!T30+Amherst!P33+Colby!Q31+Tufts!P31+Bowdoin!S30+Wesleyan!S32+Conn!S32+Trinity!R31</f>
        <v>1866</v>
      </c>
      <c r="H31" s="16">
        <f t="shared" si="2"/>
        <v>836.28571428571433</v>
      </c>
      <c r="I31" s="16">
        <f t="shared" si="3"/>
        <v>5854</v>
      </c>
      <c r="J31" s="16">
        <f t="shared" si="4"/>
        <v>7107</v>
      </c>
      <c r="K31" s="16">
        <f t="shared" si="5"/>
        <v>0</v>
      </c>
      <c r="L31" s="16">
        <f t="shared" si="6"/>
        <v>3.4164673727365903E-2</v>
      </c>
      <c r="M31" s="16">
        <f t="shared" si="7"/>
        <v>2.8141269171239623E-2</v>
      </c>
      <c r="N31" s="31">
        <f>SUM(Amherst:Bowdoin!W31)+Colby!V31+Conn!X31+Conn!Z31+Middlebury!R31+Trinity!V31+Tufts!T31+Wesleyan!W31+Williams!T31</f>
        <v>12.552857142857141</v>
      </c>
    </row>
    <row r="32" spans="1:14" ht="15.75" customHeight="1" x14ac:dyDescent="0.15">
      <c r="A32" s="15">
        <v>44065</v>
      </c>
      <c r="B32" s="1">
        <v>223</v>
      </c>
      <c r="D32" s="16">
        <f>Amherst!D34+Bates!G31+Hamilton!F31+Middlebury!D32+Williams!D32+Colby!F32+Tufts!F32+Bowdoin!F31+Wesleyan!F33+Conn!F33+Trinity!F32</f>
        <v>3</v>
      </c>
      <c r="E32" s="16">
        <f t="shared" si="0"/>
        <v>0.42857142857142855</v>
      </c>
      <c r="F32" s="16">
        <f t="shared" si="1"/>
        <v>5</v>
      </c>
      <c r="G32" s="16">
        <f>Williams!P32+Middlebury!N31+Hamilton!U31+Bates!T31+Amherst!P34+Colby!Q32+Tufts!P32+Bowdoin!S31+Wesleyan!S33+Conn!S33+Trinity!R32</f>
        <v>4992</v>
      </c>
      <c r="H32" s="16">
        <f t="shared" si="2"/>
        <v>1427</v>
      </c>
      <c r="I32" s="16">
        <f t="shared" si="3"/>
        <v>9989</v>
      </c>
      <c r="J32" s="16">
        <f t="shared" si="4"/>
        <v>12099</v>
      </c>
      <c r="K32" s="16">
        <f t="shared" si="5"/>
        <v>6.0096153846153848E-2</v>
      </c>
      <c r="L32" s="16">
        <f t="shared" si="6"/>
        <v>3.0033036339973975E-2</v>
      </c>
      <c r="M32" s="16">
        <f t="shared" si="7"/>
        <v>4.1325729399123892E-2</v>
      </c>
      <c r="N32" s="31">
        <f>SUM(Amherst:Bowdoin!W32)+Colby!V32+Conn!X32+Conn!Z32+Middlebury!R32+Trinity!V32+Tufts!T32+Wesleyan!W32+Williams!T32</f>
        <v>8.6242857142857137</v>
      </c>
    </row>
    <row r="33" spans="1:14" ht="15.75" customHeight="1" x14ac:dyDescent="0.15">
      <c r="A33" s="15">
        <v>44066</v>
      </c>
      <c r="B33" s="1">
        <v>224</v>
      </c>
      <c r="D33" s="16">
        <f>Amherst!D35+Bates!G32+Hamilton!F32+Middlebury!D33+Williams!D33+Colby!F33+Tufts!F33+Bowdoin!F32+Wesleyan!F34+Conn!F34+Trinity!F33</f>
        <v>0</v>
      </c>
      <c r="E33" s="16">
        <f t="shared" si="0"/>
        <v>0.42857142857142855</v>
      </c>
      <c r="F33" s="16">
        <f t="shared" si="1"/>
        <v>5</v>
      </c>
      <c r="G33" s="16">
        <f>Williams!P33+Middlebury!N32+Hamilton!U32+Bates!T32+Amherst!P35+Colby!Q33+Tufts!P33+Bowdoin!S32+Wesleyan!S34+Conn!S34+Trinity!R33</f>
        <v>1871</v>
      </c>
      <c r="H33" s="16">
        <f t="shared" si="2"/>
        <v>1681.2857142857142</v>
      </c>
      <c r="I33" s="16">
        <f t="shared" si="3"/>
        <v>11769</v>
      </c>
      <c r="J33" s="16">
        <f t="shared" si="4"/>
        <v>13970</v>
      </c>
      <c r="K33" s="16">
        <f t="shared" si="5"/>
        <v>0</v>
      </c>
      <c r="L33" s="16">
        <f t="shared" si="6"/>
        <v>2.5490695895997964E-2</v>
      </c>
      <c r="M33" s="16">
        <f t="shared" si="7"/>
        <v>3.5790980672870433E-2</v>
      </c>
      <c r="N33" s="31">
        <f>SUM(Amherst:Bowdoin!W33)+Colby!V33+Conn!X33+Conn!Z33+Middlebury!R33+Trinity!V33+Tufts!T33+Wesleyan!W33+Williams!T33</f>
        <v>7.44</v>
      </c>
    </row>
    <row r="34" spans="1:14" ht="15.75" customHeight="1" x14ac:dyDescent="0.15">
      <c r="A34" s="15">
        <v>44067</v>
      </c>
      <c r="B34" s="1">
        <v>225</v>
      </c>
      <c r="C34" s="1" t="s">
        <v>174</v>
      </c>
      <c r="D34" s="16">
        <f>Amherst!D36+Bates!G33+Hamilton!F33+Middlebury!D34+Williams!D34+Colby!F34+Tufts!F34+Bowdoin!F33+Wesleyan!F35+Conn!F35+Trinity!F34</f>
        <v>5</v>
      </c>
      <c r="E34" s="16">
        <f t="shared" si="0"/>
        <v>1.1428571428571428</v>
      </c>
      <c r="F34" s="16">
        <f t="shared" si="1"/>
        <v>10</v>
      </c>
      <c r="G34" s="16">
        <f>Williams!P34+Middlebury!N33+Hamilton!U33+Bates!T33+Amherst!P36+Colby!Q34+Tufts!P34+Bowdoin!S33+Wesleyan!S35+Conn!S35+Trinity!R34</f>
        <v>5694</v>
      </c>
      <c r="H34" s="16">
        <f t="shared" si="2"/>
        <v>2443</v>
      </c>
      <c r="I34" s="16">
        <f t="shared" si="3"/>
        <v>17101</v>
      </c>
      <c r="J34" s="16">
        <f t="shared" si="4"/>
        <v>19664</v>
      </c>
      <c r="K34" s="16">
        <f t="shared" si="5"/>
        <v>8.7811731647348082E-2</v>
      </c>
      <c r="L34" s="16">
        <f t="shared" si="6"/>
        <v>4.6780890006432374E-2</v>
      </c>
      <c r="M34" s="16">
        <f t="shared" si="7"/>
        <v>5.0854353132628156E-2</v>
      </c>
      <c r="N34" s="31">
        <f>SUM(Amherst:Bowdoin!W34)+Colby!V34+Conn!X34+Conn!Z34+Middlebury!R34+Trinity!V34+Tufts!T34+Wesleyan!W34+Williams!T34</f>
        <v>18.517142857142858</v>
      </c>
    </row>
    <row r="35" spans="1:14" ht="15.75" customHeight="1" x14ac:dyDescent="0.15">
      <c r="A35" s="15">
        <v>44068</v>
      </c>
      <c r="B35" s="1">
        <v>226</v>
      </c>
      <c r="C35" s="1"/>
      <c r="D35" s="16">
        <f>Amherst!D37+Bates!G34+Hamilton!F34+Middlebury!D35+Williams!D35+Colby!F35+Tufts!F35+Bowdoin!F34+Wesleyan!F36+Conn!F36+Trinity!F35</f>
        <v>2</v>
      </c>
      <c r="E35" s="16">
        <f t="shared" si="0"/>
        <v>1.4285714285714286</v>
      </c>
      <c r="F35" s="16">
        <f t="shared" si="1"/>
        <v>12</v>
      </c>
      <c r="G35" s="16">
        <f>Williams!P35+Middlebury!N34+Hamilton!U34+Bates!T34+Amherst!P37+Colby!Q35+Tufts!P35+Bowdoin!S34+Wesleyan!S36+Conn!S36+Trinity!R35</f>
        <v>5235</v>
      </c>
      <c r="H35" s="16">
        <f t="shared" si="2"/>
        <v>3109.2857142857142</v>
      </c>
      <c r="I35" s="16">
        <f t="shared" si="3"/>
        <v>21765</v>
      </c>
      <c r="J35" s="16">
        <f t="shared" si="4"/>
        <v>24899</v>
      </c>
      <c r="K35" s="16">
        <f t="shared" si="5"/>
        <v>3.8204393505253106E-2</v>
      </c>
      <c r="L35" s="16">
        <f t="shared" si="6"/>
        <v>4.5945325063174822E-2</v>
      </c>
      <c r="M35" s="16">
        <f t="shared" si="7"/>
        <v>4.8194706614723484E-2</v>
      </c>
      <c r="N35" s="31">
        <f>SUM(Amherst:Bowdoin!W35)+Colby!V35+Conn!X35+Conn!Z35+Middlebury!R35+Trinity!V35+Tufts!T35+Wesleyan!W35+Williams!T35</f>
        <v>16.381428571428572</v>
      </c>
    </row>
    <row r="36" spans="1:14" ht="15.75" customHeight="1" x14ac:dyDescent="0.15">
      <c r="A36" s="15">
        <v>44069</v>
      </c>
      <c r="B36" s="1">
        <v>227</v>
      </c>
      <c r="D36" s="16">
        <f>Amherst!D38+Bates!G35+Hamilton!F35+Middlebury!D36+Williams!D36+Colby!F36+Tufts!F36+Bowdoin!F35+Wesleyan!F37+Conn!F37+Trinity!F36</f>
        <v>1</v>
      </c>
      <c r="E36" s="16">
        <f t="shared" si="0"/>
        <v>1.5714285714285714</v>
      </c>
      <c r="F36" s="16">
        <f t="shared" si="1"/>
        <v>13</v>
      </c>
      <c r="G36" s="16">
        <f>Williams!P36+Middlebury!N35+Hamilton!U35+Bates!T35+Amherst!P38+Colby!Q36+Tufts!P36+Bowdoin!S35+Wesleyan!S37+Conn!S37+Trinity!R36</f>
        <v>4337</v>
      </c>
      <c r="H36" s="16">
        <f t="shared" si="2"/>
        <v>3511</v>
      </c>
      <c r="I36" s="16">
        <f t="shared" si="3"/>
        <v>24577</v>
      </c>
      <c r="J36" s="16">
        <f t="shared" si="4"/>
        <v>29236</v>
      </c>
      <c r="K36" s="16">
        <f t="shared" si="5"/>
        <v>2.3057412958266084E-2</v>
      </c>
      <c r="L36" s="16">
        <f t="shared" si="6"/>
        <v>4.4757293404402487E-2</v>
      </c>
      <c r="M36" s="16">
        <f t="shared" si="7"/>
        <v>4.4465727185661511E-2</v>
      </c>
      <c r="N36" s="31">
        <f>SUM(Amherst:Bowdoin!W36)+Colby!V36+Conn!X36+Conn!Z36+Middlebury!R36+Trinity!V36+Tufts!T36+Wesleyan!W36+Williams!T36</f>
        <v>16.863702908661583</v>
      </c>
    </row>
    <row r="37" spans="1:14" ht="15.75" customHeight="1" x14ac:dyDescent="0.15">
      <c r="A37" s="15">
        <v>44070</v>
      </c>
      <c r="B37" s="1">
        <v>228</v>
      </c>
      <c r="C37" s="1" t="s">
        <v>175</v>
      </c>
      <c r="D37" s="16">
        <f>Amherst!D39+Bates!G36+Hamilton!F36+Middlebury!D37+Williams!D37+Colby!F37+Tufts!F37+Bowdoin!F36+Wesleyan!F38+Conn!F38+Trinity!F37</f>
        <v>2</v>
      </c>
      <c r="E37" s="16">
        <f t="shared" si="0"/>
        <v>1.8571428571428572</v>
      </c>
      <c r="F37" s="16">
        <f t="shared" si="1"/>
        <v>15</v>
      </c>
      <c r="G37" s="16">
        <f>Williams!P37+Middlebury!N36+Hamilton!U36+Bates!T36+Amherst!P39+Colby!Q37+Tufts!P37+Bowdoin!S36+Wesleyan!S38+Conn!S38+Trinity!R37</f>
        <v>4441</v>
      </c>
      <c r="H37" s="16">
        <f t="shared" si="2"/>
        <v>4062.2857142857142</v>
      </c>
      <c r="I37" s="16">
        <f t="shared" si="3"/>
        <v>28436</v>
      </c>
      <c r="J37" s="16">
        <f t="shared" si="4"/>
        <v>33677</v>
      </c>
      <c r="K37" s="16">
        <f t="shared" si="5"/>
        <v>4.5034902049088041E-2</v>
      </c>
      <c r="L37" s="16">
        <f t="shared" si="6"/>
        <v>4.571669714446476E-2</v>
      </c>
      <c r="M37" s="16">
        <f t="shared" si="7"/>
        <v>4.4540784511684528E-2</v>
      </c>
      <c r="N37" s="31">
        <f>SUM(Amherst:Bowdoin!W37)+Colby!V37+Conn!X37+Conn!Z37+Middlebury!R37+Trinity!V37+Tufts!T37+Wesleyan!W37+Williams!T37</f>
        <v>20.548021667070902</v>
      </c>
    </row>
    <row r="38" spans="1:14" ht="15.75" customHeight="1" x14ac:dyDescent="0.15">
      <c r="A38" s="15">
        <v>44071</v>
      </c>
      <c r="B38" s="1">
        <v>229</v>
      </c>
      <c r="D38" s="16">
        <f>Amherst!D40+Bates!G37+Hamilton!F37+Middlebury!D38+Williams!D38+Colby!F38+Tufts!F38+Bowdoin!F37+Wesleyan!F39+Conn!F39+Trinity!F38</f>
        <v>1</v>
      </c>
      <c r="E38" s="16">
        <f t="shared" si="0"/>
        <v>2</v>
      </c>
      <c r="F38" s="16">
        <f t="shared" si="1"/>
        <v>16</v>
      </c>
      <c r="G38" s="16">
        <f>Williams!P38+Middlebury!N37+Hamilton!U37+Bates!T37+Amherst!P40+Colby!Q38+Tufts!P38+Bowdoin!S37+Wesleyan!S39+Conn!S39+Trinity!R38</f>
        <v>4912</v>
      </c>
      <c r="H38" s="16">
        <f t="shared" si="2"/>
        <v>4497.4285714285716</v>
      </c>
      <c r="I38" s="16">
        <f t="shared" si="3"/>
        <v>31482</v>
      </c>
      <c r="J38" s="16">
        <f t="shared" si="4"/>
        <v>38589</v>
      </c>
      <c r="K38" s="16">
        <f t="shared" si="5"/>
        <v>2.0358306188925084E-2</v>
      </c>
      <c r="L38" s="16">
        <f t="shared" si="6"/>
        <v>4.446985579061051E-2</v>
      </c>
      <c r="M38" s="16">
        <f t="shared" si="7"/>
        <v>4.1462592966907671E-2</v>
      </c>
      <c r="N38" s="31">
        <f>SUM(Amherst:Bowdoin!W38)+Colby!V38+Conn!X38+Conn!Z38+Middlebury!R38+Trinity!V38+Tufts!T38+Wesleyan!W38+Williams!T38</f>
        <v>26.72064002982663</v>
      </c>
    </row>
    <row r="39" spans="1:14" ht="15.75" customHeight="1" x14ac:dyDescent="0.15">
      <c r="A39" s="15">
        <v>44072</v>
      </c>
      <c r="B39" s="1">
        <v>230</v>
      </c>
      <c r="D39" s="16">
        <f>Amherst!D41+Bates!G38+Hamilton!F38+Middlebury!D39+Williams!D39+Colby!F39+Tufts!F39+Bowdoin!F38+Wesleyan!F40+Conn!F40+Trinity!F39</f>
        <v>3</v>
      </c>
      <c r="E39" s="16">
        <f t="shared" si="0"/>
        <v>2</v>
      </c>
      <c r="F39" s="16">
        <f t="shared" si="1"/>
        <v>19</v>
      </c>
      <c r="G39" s="16">
        <f>Williams!P39+Middlebury!N38+Hamilton!U38+Bates!T38+Amherst!P41+Colby!Q39+Tufts!P39+Bowdoin!S38+Wesleyan!S40+Conn!S40+Trinity!R39</f>
        <v>7848</v>
      </c>
      <c r="H39" s="16">
        <f t="shared" si="2"/>
        <v>4905.4285714285716</v>
      </c>
      <c r="I39" s="16">
        <f t="shared" si="3"/>
        <v>34338</v>
      </c>
      <c r="J39" s="16">
        <f t="shared" si="4"/>
        <v>46437</v>
      </c>
      <c r="K39" s="16">
        <f t="shared" si="5"/>
        <v>3.82262996941896E-2</v>
      </c>
      <c r="L39" s="16">
        <f t="shared" si="6"/>
        <v>4.0771157318422742E-2</v>
      </c>
      <c r="M39" s="16">
        <f t="shared" si="7"/>
        <v>4.0915649159075737E-2</v>
      </c>
      <c r="N39" s="31">
        <f>SUM(Amherst:Bowdoin!W39)+Colby!V39+Conn!X39+Conn!Z39+Middlebury!R39+Trinity!V39+Tufts!T39+Wesleyan!W39+Williams!T39</f>
        <v>28.301250888415066</v>
      </c>
    </row>
    <row r="40" spans="1:14" ht="15.75" customHeight="1" x14ac:dyDescent="0.15">
      <c r="A40" s="15">
        <v>44073</v>
      </c>
      <c r="B40" s="1">
        <v>231</v>
      </c>
      <c r="D40" s="16">
        <f>Amherst!D42+Bates!G39+Hamilton!F39+Middlebury!D40+Williams!D40+Colby!F40+Tufts!F40+Bowdoin!F39+Wesleyan!F41+Conn!F41+Trinity!F40</f>
        <v>7</v>
      </c>
      <c r="E40" s="16">
        <f t="shared" si="0"/>
        <v>3</v>
      </c>
      <c r="F40" s="16">
        <f t="shared" si="1"/>
        <v>26</v>
      </c>
      <c r="G40" s="16">
        <f>Williams!P40+Middlebury!N39+Hamilton!U39+Bates!T39+Amherst!P42+Colby!Q40+Tufts!P40+Bowdoin!S39+Wesleyan!S41+Conn!S41+Trinity!R40</f>
        <v>7930</v>
      </c>
      <c r="H40" s="16">
        <f t="shared" si="2"/>
        <v>5771</v>
      </c>
      <c r="I40" s="16">
        <f t="shared" si="3"/>
        <v>40397</v>
      </c>
      <c r="J40" s="16">
        <f t="shared" si="4"/>
        <v>54367</v>
      </c>
      <c r="K40" s="16">
        <f t="shared" si="5"/>
        <v>8.8272383354350573E-2</v>
      </c>
      <c r="L40" s="16">
        <f t="shared" si="6"/>
        <v>5.1984058222145205E-2</v>
      </c>
      <c r="M40" s="16">
        <f t="shared" si="7"/>
        <v>4.7823128000441445E-2</v>
      </c>
      <c r="N40" s="31">
        <f>SUM(Amherst:Bowdoin!W40)+Colby!V40+Conn!X40+Conn!Z40+Middlebury!R40+Trinity!V40+Tufts!T40+Wesleyan!W40+Williams!T40</f>
        <v>24.411842196732707</v>
      </c>
    </row>
    <row r="41" spans="1:14" ht="15.75" customHeight="1" x14ac:dyDescent="0.15">
      <c r="A41" s="15">
        <v>44074</v>
      </c>
      <c r="B41" s="1">
        <v>232</v>
      </c>
      <c r="D41" s="16">
        <f>Amherst!D43+Bates!G40+Hamilton!F40+Middlebury!D41+Williams!D41+Colby!F41+Tufts!F41+Bowdoin!F40+Wesleyan!F42+Conn!F42+Trinity!F41</f>
        <v>2</v>
      </c>
      <c r="E41" s="16">
        <f t="shared" si="0"/>
        <v>2.5714285714285716</v>
      </c>
      <c r="F41" s="16">
        <f t="shared" si="1"/>
        <v>28</v>
      </c>
      <c r="G41" s="16">
        <f>Williams!P41+Middlebury!N40+Hamilton!U40+Bates!T40+Amherst!P43+Colby!Q41+Tufts!P41+Bowdoin!S40+Wesleyan!S42+Conn!S42+Trinity!R41</f>
        <v>5983</v>
      </c>
      <c r="H41" s="16">
        <f t="shared" si="2"/>
        <v>5812.2857142857147</v>
      </c>
      <c r="I41" s="16">
        <f t="shared" si="3"/>
        <v>40686</v>
      </c>
      <c r="J41" s="16">
        <f t="shared" si="4"/>
        <v>60350</v>
      </c>
      <c r="K41" s="16">
        <f t="shared" si="5"/>
        <v>3.3428046130703666E-2</v>
      </c>
      <c r="L41" s="16">
        <f t="shared" si="6"/>
        <v>4.4241262350685741E-2</v>
      </c>
      <c r="M41" s="16">
        <f t="shared" si="7"/>
        <v>4.6396023198011595E-2</v>
      </c>
      <c r="N41" s="31">
        <f>SUM(Amherst:Bowdoin!W41)+Colby!V41+Conn!X41+Conn!Z41+Middlebury!R41+Trinity!V41+Tufts!T41+Wesleyan!W41+Williams!T41</f>
        <v>22.334050024050022</v>
      </c>
    </row>
    <row r="42" spans="1:14" ht="15.75" customHeight="1" x14ac:dyDescent="0.15">
      <c r="A42" s="15">
        <v>44075</v>
      </c>
      <c r="B42" s="1">
        <v>233</v>
      </c>
      <c r="D42" s="16">
        <f>Amherst!D44+Bates!G41+Hamilton!F41+Middlebury!D42+Williams!D42+Colby!F42+Tufts!F42+Bowdoin!F41+Wesleyan!F43+Conn!F43+Trinity!F42</f>
        <v>3</v>
      </c>
      <c r="E42" s="16">
        <f t="shared" si="0"/>
        <v>2.7142857142857144</v>
      </c>
      <c r="F42" s="16">
        <f t="shared" si="1"/>
        <v>31</v>
      </c>
      <c r="G42" s="16">
        <f>Williams!P42+Middlebury!N41+Hamilton!U41+Bates!T41+Amherst!P44+Colby!Q42+Tufts!P42+Bowdoin!S41+Wesleyan!S43+Conn!S43+Trinity!R42</f>
        <v>7296</v>
      </c>
      <c r="H42" s="16">
        <f t="shared" si="2"/>
        <v>6106.7142857142853</v>
      </c>
      <c r="I42" s="16">
        <f t="shared" si="3"/>
        <v>42747</v>
      </c>
      <c r="J42" s="16">
        <f t="shared" si="4"/>
        <v>67646</v>
      </c>
      <c r="K42" s="16">
        <f t="shared" si="5"/>
        <v>4.1118421052631575E-2</v>
      </c>
      <c r="L42" s="16">
        <f t="shared" si="6"/>
        <v>4.4447563571712638E-2</v>
      </c>
      <c r="M42" s="16">
        <f t="shared" si="7"/>
        <v>4.5826804245631667E-2</v>
      </c>
      <c r="N42" s="31">
        <f>SUM(Amherst:Bowdoin!W42)+Colby!V42+Conn!X42+Conn!Z42+Middlebury!R42+Trinity!V42+Tufts!T42+Wesleyan!W42+Williams!T42</f>
        <v>26.478690687642732</v>
      </c>
    </row>
    <row r="43" spans="1:14" ht="15.75" customHeight="1" x14ac:dyDescent="0.15">
      <c r="A43" s="15">
        <v>44076</v>
      </c>
      <c r="B43" s="1">
        <v>234</v>
      </c>
      <c r="D43" s="16">
        <f>Amherst!D45+Bates!G42+Hamilton!F42+Middlebury!D43+Williams!D43+Colby!F43+Tufts!F43+Bowdoin!F42+Wesleyan!F44+Conn!F44+Trinity!F43</f>
        <v>4</v>
      </c>
      <c r="E43" s="16">
        <f t="shared" si="0"/>
        <v>3.1428571428571428</v>
      </c>
      <c r="F43" s="16">
        <f t="shared" si="1"/>
        <v>35</v>
      </c>
      <c r="G43" s="16">
        <f>Williams!P43+Middlebury!N42+Hamilton!U42+Bates!T42+Amherst!P45+Colby!Q43+Tufts!P43+Bowdoin!S42+Wesleyan!S44+Conn!S44+Trinity!R43</f>
        <v>8555</v>
      </c>
      <c r="H43" s="16">
        <f t="shared" si="2"/>
        <v>6709.2857142857147</v>
      </c>
      <c r="I43" s="16">
        <f t="shared" si="3"/>
        <v>46965</v>
      </c>
      <c r="J43" s="16">
        <f t="shared" si="4"/>
        <v>76201</v>
      </c>
      <c r="K43" s="16">
        <f t="shared" si="5"/>
        <v>4.6756282875511403E-2</v>
      </c>
      <c r="L43" s="16">
        <f t="shared" si="6"/>
        <v>4.6843394016821034E-2</v>
      </c>
      <c r="M43" s="16">
        <f t="shared" si="7"/>
        <v>4.5931155759110776E-2</v>
      </c>
      <c r="N43" s="31">
        <f>SUM(Amherst:Bowdoin!W43)+Colby!V43+Conn!X43+Conn!Z43+Middlebury!R43+Trinity!V43+Tufts!T43+Wesleyan!W43+Williams!T43</f>
        <v>21.315181540549709</v>
      </c>
    </row>
    <row r="44" spans="1:14" ht="15.75" customHeight="1" x14ac:dyDescent="0.15">
      <c r="A44" s="15">
        <v>44077</v>
      </c>
      <c r="B44" s="1">
        <v>235</v>
      </c>
      <c r="D44" s="16">
        <f>Amherst!D46+Bates!G43+Hamilton!F43+Middlebury!D44+Williams!D44+Colby!F44+Tufts!F44+Bowdoin!F43+Wesleyan!F45+Conn!F45+Trinity!F44</f>
        <v>2</v>
      </c>
      <c r="E44" s="16">
        <f t="shared" si="0"/>
        <v>3.1428571428571428</v>
      </c>
      <c r="F44" s="16">
        <f t="shared" si="1"/>
        <v>37</v>
      </c>
      <c r="G44" s="16">
        <f>Williams!P44+Middlebury!N43+Hamilton!U43+Bates!T43+Amherst!P46+Colby!Q44+Tufts!P44+Bowdoin!S43+Wesleyan!S45+Conn!S45+Trinity!R44</f>
        <v>7721</v>
      </c>
      <c r="H44" s="16">
        <f t="shared" si="2"/>
        <v>7177.8571428571431</v>
      </c>
      <c r="I44" s="16">
        <f t="shared" si="3"/>
        <v>50245</v>
      </c>
      <c r="J44" s="16">
        <f t="shared" si="4"/>
        <v>83922</v>
      </c>
      <c r="K44" s="16">
        <f t="shared" si="5"/>
        <v>2.5903380391141047E-2</v>
      </c>
      <c r="L44" s="16">
        <f t="shared" si="6"/>
        <v>4.378545128868544E-2</v>
      </c>
      <c r="M44" s="16">
        <f t="shared" si="7"/>
        <v>4.4088558423297827E-2</v>
      </c>
      <c r="N44" s="31">
        <f>SUM(Amherst:Bowdoin!W44)+Colby!V44+Conn!X44+Conn!Z44+Middlebury!R44+Trinity!V44+Tufts!T44+Wesleyan!W44+Williams!T44</f>
        <v>24.857682651267886</v>
      </c>
    </row>
    <row r="45" spans="1:14" ht="15.75" customHeight="1" x14ac:dyDescent="0.15">
      <c r="A45" s="15">
        <v>44078</v>
      </c>
      <c r="B45" s="1">
        <v>236</v>
      </c>
      <c r="D45" s="16">
        <f>Amherst!D47+Bates!G44+Hamilton!F44+Middlebury!D45+Williams!D45+Colby!F45+Tufts!F45+Bowdoin!F44+Wesleyan!F46+Conn!F46+Trinity!F45</f>
        <v>4</v>
      </c>
      <c r="E45" s="16">
        <f t="shared" si="0"/>
        <v>3.5714285714285716</v>
      </c>
      <c r="F45" s="16">
        <f t="shared" si="1"/>
        <v>41</v>
      </c>
      <c r="G45" s="16">
        <f>Williams!P45+Middlebury!N44+Hamilton!U44+Bates!T44+Amherst!P47+Colby!Q45+Tufts!P45+Bowdoin!S44+Wesleyan!S46+Conn!S46+Trinity!R45</f>
        <v>6602</v>
      </c>
      <c r="H45" s="16">
        <f t="shared" si="2"/>
        <v>7419.2857142857147</v>
      </c>
      <c r="I45" s="16">
        <f t="shared" si="3"/>
        <v>51935</v>
      </c>
      <c r="J45" s="16">
        <f t="shared" si="4"/>
        <v>90524</v>
      </c>
      <c r="K45" s="16">
        <f t="shared" si="5"/>
        <v>6.0587700696758555E-2</v>
      </c>
      <c r="L45" s="16">
        <f t="shared" si="6"/>
        <v>4.8137094444979302E-2</v>
      </c>
      <c r="M45" s="16">
        <f t="shared" si="7"/>
        <v>4.5291856303300779E-2</v>
      </c>
      <c r="N45" s="31">
        <f>SUM(Amherst:Bowdoin!W45)+Colby!V45+Conn!X45+Conn!Z45+Middlebury!R45+Trinity!V45+Tufts!T45+Wesleyan!W45+Williams!T45</f>
        <v>22.386068448140499</v>
      </c>
    </row>
    <row r="46" spans="1:14" ht="15.75" customHeight="1" x14ac:dyDescent="0.15">
      <c r="A46" s="15">
        <v>44079</v>
      </c>
      <c r="B46" s="1">
        <v>237</v>
      </c>
      <c r="D46" s="16">
        <f>Amherst!D48+Bates!G45+Hamilton!F45+Middlebury!D46+Williams!D46+Colby!F46+Tufts!F46+Bowdoin!F45+Wesleyan!F47+Conn!F47+Trinity!F46</f>
        <v>1</v>
      </c>
      <c r="E46" s="16">
        <f t="shared" si="0"/>
        <v>3.2857142857142856</v>
      </c>
      <c r="F46" s="16">
        <f t="shared" si="1"/>
        <v>42</v>
      </c>
      <c r="G46" s="16">
        <f>Williams!P46+Middlebury!N45+Hamilton!U45+Bates!T45+Amherst!P48+Colby!Q46+Tufts!P46+Bowdoin!S45+Wesleyan!S47+Conn!S47+Trinity!R46</f>
        <v>9458</v>
      </c>
      <c r="H46" s="16">
        <f t="shared" si="2"/>
        <v>7649.2857142857147</v>
      </c>
      <c r="I46" s="16">
        <f t="shared" si="3"/>
        <v>53545</v>
      </c>
      <c r="J46" s="16">
        <f t="shared" si="4"/>
        <v>99982</v>
      </c>
      <c r="K46" s="16">
        <f t="shared" si="5"/>
        <v>1.0573059843518714E-2</v>
      </c>
      <c r="L46" s="18">
        <f t="shared" si="6"/>
        <v>4.2954524231954429E-2</v>
      </c>
      <c r="M46" s="16">
        <f t="shared" si="7"/>
        <v>4.2007561361044991E-2</v>
      </c>
      <c r="N46" s="31">
        <f>SUM(Amherst:Bowdoin!W46)+Colby!V46+Conn!X46+Conn!Z46+Middlebury!R46+Trinity!V46+Tufts!T46+Wesleyan!W46+Williams!T46</f>
        <v>18.844166179432211</v>
      </c>
    </row>
    <row r="47" spans="1:14" ht="15.75" customHeight="1" x14ac:dyDescent="0.15">
      <c r="A47" s="15">
        <v>44080</v>
      </c>
      <c r="B47" s="1">
        <v>238</v>
      </c>
      <c r="D47" s="16">
        <f>Amherst!D49+Bates!G46+Hamilton!F46+Middlebury!D47+Williams!D47+Colby!F47+Tufts!F47+Bowdoin!F46+Wesleyan!F48+Conn!F48+Trinity!F47</f>
        <v>4</v>
      </c>
      <c r="E47" s="16">
        <f t="shared" si="0"/>
        <v>2.8571428571428572</v>
      </c>
      <c r="F47" s="16">
        <f t="shared" si="1"/>
        <v>46</v>
      </c>
      <c r="G47" s="16">
        <f>Williams!P47+Middlebury!N46+Hamilton!U46+Bates!T46+Amherst!P49+Colby!Q47+Tufts!P47+Bowdoin!S46+Wesleyan!S48+Conn!S48+Trinity!R47</f>
        <v>6098</v>
      </c>
      <c r="H47" s="16">
        <f t="shared" si="2"/>
        <v>7387.5714285714284</v>
      </c>
      <c r="I47" s="16">
        <f t="shared" si="3"/>
        <v>51713</v>
      </c>
      <c r="J47" s="16">
        <f t="shared" si="4"/>
        <v>106080</v>
      </c>
      <c r="K47" s="16">
        <f t="shared" si="5"/>
        <v>6.5595277140045913E-2</v>
      </c>
      <c r="L47" s="16">
        <f t="shared" si="6"/>
        <v>3.8674994682188234E-2</v>
      </c>
      <c r="M47" s="16">
        <f t="shared" si="7"/>
        <v>4.3363499245852186E-2</v>
      </c>
      <c r="N47" s="31">
        <f>SUM(Amherst:Bowdoin!W47)+Colby!V47+Conn!X47+Conn!Z47+Middlebury!R47+Trinity!V47+Tufts!T47+Wesleyan!W47+Williams!T47</f>
        <v>20.633252517717267</v>
      </c>
    </row>
    <row r="48" spans="1:14" ht="15.75" customHeight="1" x14ac:dyDescent="0.15">
      <c r="A48" s="15">
        <v>44081</v>
      </c>
      <c r="B48" s="1">
        <v>239</v>
      </c>
      <c r="C48" s="1" t="s">
        <v>176</v>
      </c>
      <c r="D48" s="16">
        <f>Amherst!D50+Bates!G47+Hamilton!F47+Middlebury!D48+Williams!D48+Colby!F48+Tufts!F48+Bowdoin!F47+Wesleyan!F49+Conn!F49+Trinity!F48</f>
        <v>3</v>
      </c>
      <c r="E48" s="16">
        <f t="shared" si="0"/>
        <v>3</v>
      </c>
      <c r="F48" s="16">
        <f t="shared" si="1"/>
        <v>49</v>
      </c>
      <c r="G48" s="16">
        <f>Williams!P48+Middlebury!N47+Hamilton!U47+Bates!T47+Amherst!P50+Colby!Q48+Tufts!P48+Bowdoin!S47+Wesleyan!S49+Conn!S49+Trinity!R48</f>
        <v>6503</v>
      </c>
      <c r="H48" s="16">
        <f t="shared" si="2"/>
        <v>7461.8571428571431</v>
      </c>
      <c r="I48" s="16">
        <f t="shared" si="3"/>
        <v>52233</v>
      </c>
      <c r="J48" s="16">
        <f t="shared" si="4"/>
        <v>112583</v>
      </c>
      <c r="K48" s="16">
        <f t="shared" si="5"/>
        <v>4.6132554205751186E-2</v>
      </c>
      <c r="L48" s="16">
        <f t="shared" si="6"/>
        <v>4.0204468439492276E-2</v>
      </c>
      <c r="M48" s="16">
        <f t="shared" si="7"/>
        <v>4.3523444925077495E-2</v>
      </c>
      <c r="N48" s="31">
        <f>SUM(Amherst:Bowdoin!W48)+Colby!V48+Conn!X48+Conn!Z48+Middlebury!R48+Trinity!V48+Tufts!T48+Wesleyan!W48+Williams!T48</f>
        <v>14.910005878894765</v>
      </c>
    </row>
    <row r="49" spans="1:14" ht="15.75" customHeight="1" x14ac:dyDescent="0.15">
      <c r="A49" s="15">
        <v>44082</v>
      </c>
      <c r="B49" s="1">
        <v>240</v>
      </c>
      <c r="D49" s="16">
        <f>Amherst!D51+Bates!G48+Hamilton!F48+Middlebury!D49+Williams!D49+Colby!F49+Tufts!F49+Bowdoin!F48+Wesleyan!F50+Conn!F50+Trinity!F49</f>
        <v>2</v>
      </c>
      <c r="E49" s="16">
        <f t="shared" si="0"/>
        <v>2.8571428571428572</v>
      </c>
      <c r="F49" s="16">
        <f t="shared" si="1"/>
        <v>51</v>
      </c>
      <c r="G49" s="16">
        <f>Williams!P49+Middlebury!N48+Hamilton!U48+Bates!T48+Amherst!P51+Colby!Q49+Tufts!P49+Bowdoin!S48+Wesleyan!S50+Conn!S50+Trinity!R49</f>
        <v>6318</v>
      </c>
      <c r="H49" s="16">
        <f t="shared" si="2"/>
        <v>7322.1428571428569</v>
      </c>
      <c r="I49" s="16">
        <f t="shared" si="3"/>
        <v>51255</v>
      </c>
      <c r="J49" s="16">
        <f t="shared" si="4"/>
        <v>118901</v>
      </c>
      <c r="K49" s="16">
        <f t="shared" si="5"/>
        <v>3.1655587211142769E-2</v>
      </c>
      <c r="L49" s="16">
        <f t="shared" si="6"/>
        <v>3.9020583357721197E-2</v>
      </c>
      <c r="M49" s="16">
        <f t="shared" si="7"/>
        <v>4.2892826805493646E-2</v>
      </c>
      <c r="N49" s="31">
        <f>SUM(Amherst:Bowdoin!W49)+Colby!V49+Conn!X49+Conn!Z49+Middlebury!R49+Trinity!V49+Tufts!T49+Wesleyan!W49+Williams!T49</f>
        <v>16.901428571428571</v>
      </c>
    </row>
    <row r="50" spans="1:14" ht="15.75" customHeight="1" x14ac:dyDescent="0.15">
      <c r="A50" s="15">
        <v>44083</v>
      </c>
      <c r="B50" s="1">
        <v>241</v>
      </c>
      <c r="D50" s="16">
        <f>Amherst!D52+Bates!G49+Hamilton!F49+Middlebury!D50+Williams!D50+Colby!F50+Tufts!F50+Bowdoin!F49+Wesleyan!F51+Conn!F51+Trinity!F50</f>
        <v>7</v>
      </c>
      <c r="E50" s="16">
        <f t="shared" si="0"/>
        <v>3.2857142857142856</v>
      </c>
      <c r="F50" s="16">
        <f t="shared" si="1"/>
        <v>58</v>
      </c>
      <c r="G50" s="16">
        <f>Williams!P50+Middlebury!N49+Hamilton!U49+Bates!T49+Amherst!P52+Colby!Q50+Tufts!P50+Bowdoin!S49+Wesleyan!S51+Conn!S51+Trinity!R50</f>
        <v>10728</v>
      </c>
      <c r="H50" s="16">
        <f t="shared" si="2"/>
        <v>7632.5714285714284</v>
      </c>
      <c r="I50" s="16">
        <f t="shared" si="3"/>
        <v>53428</v>
      </c>
      <c r="J50" s="16">
        <f t="shared" si="4"/>
        <v>129629</v>
      </c>
      <c r="K50" s="16">
        <f t="shared" si="5"/>
        <v>6.5249813571961218E-2</v>
      </c>
      <c r="L50" s="16">
        <f t="shared" si="6"/>
        <v>4.3048588754959947E-2</v>
      </c>
      <c r="M50" s="16">
        <f t="shared" si="7"/>
        <v>4.4743074466361693E-2</v>
      </c>
      <c r="N50" s="31">
        <f>SUM(Amherst:Bowdoin!W50)+Colby!V50+Conn!X50+Conn!Z50+Middlebury!R50+Trinity!V50+Tufts!T50+Wesleyan!W50+Williams!T50</f>
        <v>15.744285714285713</v>
      </c>
    </row>
    <row r="51" spans="1:14" ht="15.75" customHeight="1" x14ac:dyDescent="0.15">
      <c r="A51" s="15">
        <v>44084</v>
      </c>
      <c r="B51" s="1">
        <v>242</v>
      </c>
      <c r="D51" s="16">
        <f>Amherst!D53+Bates!G50+Hamilton!F50+Middlebury!D51+Williams!D51+Colby!F51+Tufts!F51+Bowdoin!F50+Wesleyan!F52+Conn!F52+Trinity!F51</f>
        <v>0</v>
      </c>
      <c r="E51" s="16">
        <f t="shared" si="0"/>
        <v>3</v>
      </c>
      <c r="F51" s="16">
        <f t="shared" si="1"/>
        <v>58</v>
      </c>
      <c r="G51" s="16">
        <f>Williams!P51+Middlebury!N50+Hamilton!U50+Bates!T50+Amherst!P53+Colby!Q51+Tufts!P51+Bowdoin!S50+Wesleyan!S52+Conn!S52+Trinity!R51</f>
        <v>6020</v>
      </c>
      <c r="H51" s="16">
        <f t="shared" si="2"/>
        <v>7389.5714285714284</v>
      </c>
      <c r="I51" s="16">
        <f t="shared" si="3"/>
        <v>51727</v>
      </c>
      <c r="J51" s="16">
        <f t="shared" si="4"/>
        <v>135649</v>
      </c>
      <c r="K51" s="16">
        <f t="shared" si="5"/>
        <v>0</v>
      </c>
      <c r="L51" s="16">
        <f t="shared" si="6"/>
        <v>4.0597753590967969E-2</v>
      </c>
      <c r="M51" s="16">
        <f t="shared" si="7"/>
        <v>4.2757410670185556E-2</v>
      </c>
      <c r="N51" s="31">
        <f>SUM(Amherst:Bowdoin!W51)+Colby!V51+Conn!X51+Conn!Z51+Middlebury!R51+Trinity!V51+Tufts!T51+Wesleyan!W51+Williams!T51</f>
        <v>18.095714285714287</v>
      </c>
    </row>
    <row r="52" spans="1:14" ht="15.75" customHeight="1" x14ac:dyDescent="0.15">
      <c r="A52" s="15">
        <v>44085</v>
      </c>
      <c r="B52" s="1">
        <v>243</v>
      </c>
      <c r="C52" s="1" t="s">
        <v>177</v>
      </c>
      <c r="D52" s="16">
        <f>Amherst!D54+Bates!G51+Hamilton!F51+Middlebury!D52+Williams!D52+Colby!F52+Tufts!F52+Bowdoin!F51+Wesleyan!F53+Conn!F53+Trinity!F52</f>
        <v>3</v>
      </c>
      <c r="E52" s="16">
        <f t="shared" si="0"/>
        <v>2.8571428571428572</v>
      </c>
      <c r="F52" s="16">
        <f t="shared" si="1"/>
        <v>61</v>
      </c>
      <c r="G52" s="16">
        <f>Williams!P52+Middlebury!N51+Hamilton!U51+Bates!T51+Amherst!P54+Colby!Q52+Tufts!P52+Bowdoin!S51+Wesleyan!S53+Conn!S53+Trinity!R52</f>
        <v>6591</v>
      </c>
      <c r="H52" s="16">
        <f t="shared" si="2"/>
        <v>7388</v>
      </c>
      <c r="I52" s="16">
        <f t="shared" si="3"/>
        <v>51716</v>
      </c>
      <c r="J52" s="16">
        <f t="shared" si="4"/>
        <v>142240</v>
      </c>
      <c r="K52" s="16">
        <f t="shared" si="5"/>
        <v>4.5516613563950842E-2</v>
      </c>
      <c r="L52" s="16">
        <f t="shared" si="6"/>
        <v>3.8672751179518912E-2</v>
      </c>
      <c r="M52" s="16">
        <f t="shared" si="7"/>
        <v>4.288526434195726E-2</v>
      </c>
      <c r="N52" s="31">
        <f>SUM(Amherst:Bowdoin!W52)+Colby!V52+Conn!X52+Conn!Z52+Middlebury!R52+Trinity!V52+Tufts!T52+Wesleyan!W52+Williams!T52</f>
        <v>16.41714285714286</v>
      </c>
    </row>
    <row r="53" spans="1:14" ht="13" x14ac:dyDescent="0.15">
      <c r="A53" s="15">
        <v>44086</v>
      </c>
      <c r="B53" s="1">
        <v>244</v>
      </c>
      <c r="D53" s="16">
        <f>Amherst!D55+Bates!G52+Hamilton!F52+Middlebury!D53+Williams!D53+Colby!F53+Tufts!F53+Bowdoin!F52+Wesleyan!F54+Conn!F54+Trinity!F53</f>
        <v>2</v>
      </c>
      <c r="E53" s="16">
        <f t="shared" si="0"/>
        <v>3</v>
      </c>
      <c r="F53" s="16">
        <f t="shared" si="1"/>
        <v>63</v>
      </c>
      <c r="G53" s="16">
        <f>Williams!P53+Middlebury!N52+Hamilton!U52+Bates!T52+Amherst!P55+Colby!Q53+Tufts!P53+Bowdoin!S52+Wesleyan!S54+Conn!S54+Trinity!R53</f>
        <v>11502</v>
      </c>
      <c r="H53" s="16">
        <f t="shared" si="2"/>
        <v>7680</v>
      </c>
      <c r="I53" s="16">
        <f t="shared" si="3"/>
        <v>53760</v>
      </c>
      <c r="J53" s="16">
        <f t="shared" si="4"/>
        <v>153742</v>
      </c>
      <c r="K53" s="16">
        <f t="shared" si="5"/>
        <v>1.7388280299078421E-2</v>
      </c>
      <c r="L53" s="18">
        <f t="shared" si="6"/>
        <v>3.90625E-2</v>
      </c>
      <c r="M53" s="16">
        <f t="shared" si="7"/>
        <v>4.0977741931287476E-2</v>
      </c>
      <c r="N53" s="31">
        <f>SUM(Amherst:Bowdoin!W53)+Colby!V53+Conn!X53+Conn!Z53+Middlebury!R53+Trinity!V53+Tufts!T53+Wesleyan!W53+Williams!T53</f>
        <v>19.055714285714288</v>
      </c>
    </row>
    <row r="54" spans="1:14" ht="13" x14ac:dyDescent="0.15">
      <c r="A54" s="15">
        <v>44087</v>
      </c>
      <c r="B54" s="1">
        <v>245</v>
      </c>
      <c r="D54" s="16">
        <f>Amherst!D56+Bates!G53+Hamilton!F53+Middlebury!D54+Williams!D54+Colby!F54+Tufts!F54+Bowdoin!F53+Wesleyan!F55+Conn!F55+Trinity!F54</f>
        <v>2</v>
      </c>
      <c r="E54" s="16">
        <f t="shared" si="0"/>
        <v>2.7142857142857144</v>
      </c>
      <c r="F54" s="16">
        <f t="shared" si="1"/>
        <v>65</v>
      </c>
      <c r="G54" s="16">
        <f>Williams!P54+Middlebury!N53+Hamilton!U53+Bates!T53+Amherst!P56+Colby!Q54+Tufts!P54+Bowdoin!S53+Wesleyan!S55+Conn!S55+Trinity!R54</f>
        <v>6496</v>
      </c>
      <c r="H54" s="16">
        <f t="shared" si="2"/>
        <v>7736.8571428571431</v>
      </c>
      <c r="I54" s="16">
        <f t="shared" si="3"/>
        <v>54158</v>
      </c>
      <c r="J54" s="16">
        <f t="shared" si="4"/>
        <v>160238</v>
      </c>
      <c r="K54" s="16">
        <f t="shared" si="5"/>
        <v>3.0788177339901478E-2</v>
      </c>
      <c r="L54" s="16">
        <f t="shared" si="6"/>
        <v>3.508253628272831E-2</v>
      </c>
      <c r="M54" s="16">
        <f t="shared" si="7"/>
        <v>4.0564660068148628E-2</v>
      </c>
      <c r="N54" s="31">
        <f>SUM(Amherst:Bowdoin!W54)+Colby!V54+Conn!X54+Conn!Z54+Middlebury!R54+Trinity!V54+Tufts!T54+Wesleyan!W54+Williams!T54</f>
        <v>17.680000000000003</v>
      </c>
    </row>
    <row r="55" spans="1:14" ht="13" x14ac:dyDescent="0.15">
      <c r="A55" s="15">
        <v>44088</v>
      </c>
      <c r="B55" s="1">
        <v>246</v>
      </c>
      <c r="D55" s="16">
        <f>Amherst!D57+Bates!G54+Hamilton!F54+Middlebury!D55+Williams!D55+Colby!F55+Tufts!F55+Bowdoin!F54+Wesleyan!F56+Conn!F56+Trinity!F55</f>
        <v>0</v>
      </c>
      <c r="E55" s="16">
        <f t="shared" si="0"/>
        <v>2.2857142857142856</v>
      </c>
      <c r="F55" s="16">
        <f t="shared" si="1"/>
        <v>65</v>
      </c>
      <c r="G55" s="16">
        <f>Williams!P55+Middlebury!N54+Hamilton!U54+Bates!T54+Amherst!P57+Colby!Q55+Tufts!P55+Bowdoin!S54+Wesleyan!S56+Conn!S56+Trinity!R55</f>
        <v>1822</v>
      </c>
      <c r="H55" s="16">
        <f t="shared" si="2"/>
        <v>7068.1428571428569</v>
      </c>
      <c r="I55" s="16">
        <f t="shared" si="3"/>
        <v>49477</v>
      </c>
      <c r="J55" s="16">
        <f t="shared" si="4"/>
        <v>162060</v>
      </c>
      <c r="K55" s="16">
        <f t="shared" si="5"/>
        <v>0</v>
      </c>
      <c r="L55" s="16">
        <f t="shared" si="6"/>
        <v>3.2338258180568749E-2</v>
      </c>
      <c r="M55" s="16">
        <f t="shared" si="7"/>
        <v>4.010860175243737E-2</v>
      </c>
      <c r="N55" s="31">
        <f>SUM(Amherst:Bowdoin!W55)+Colby!V55+Conn!X55+Conn!Z55+Middlebury!R55+Trinity!V55+Tufts!T55+Wesleyan!W55+Williams!T55</f>
        <v>21.267142857142858</v>
      </c>
    </row>
    <row r="56" spans="1:14" ht="13" x14ac:dyDescent="0.15">
      <c r="A56" s="15">
        <v>44089</v>
      </c>
      <c r="B56" s="1">
        <v>247</v>
      </c>
      <c r="C56" s="1" t="s">
        <v>177</v>
      </c>
      <c r="D56" s="16">
        <f>Amherst!D58+Bates!G55+Hamilton!F55+Middlebury!D56+Williams!D56+Colby!F56+Tufts!F56+Bowdoin!F55+Wesleyan!F57+Conn!F57+Trinity!F56</f>
        <v>3</v>
      </c>
      <c r="E56" s="16">
        <f t="shared" si="0"/>
        <v>2.4285714285714284</v>
      </c>
      <c r="F56" s="16">
        <f t="shared" si="1"/>
        <v>68</v>
      </c>
      <c r="G56" s="16">
        <f>Williams!P56+Middlebury!N55+Hamilton!U55+Bates!T55+Amherst!P58+Colby!Q56+Tufts!P56+Bowdoin!S55+Wesleyan!S57+Conn!S57+Trinity!R56</f>
        <v>8522</v>
      </c>
      <c r="H56" s="16">
        <f t="shared" si="2"/>
        <v>7383</v>
      </c>
      <c r="I56" s="16">
        <f t="shared" si="3"/>
        <v>51681</v>
      </c>
      <c r="J56" s="16">
        <f t="shared" si="4"/>
        <v>170582</v>
      </c>
      <c r="K56" s="16">
        <f t="shared" si="5"/>
        <v>3.5203003989673784E-2</v>
      </c>
      <c r="L56" s="16">
        <f t="shared" si="6"/>
        <v>3.2894100346355523E-2</v>
      </c>
      <c r="M56" s="16">
        <f t="shared" si="7"/>
        <v>3.9863526046124448E-2</v>
      </c>
      <c r="N56" s="31">
        <f>SUM(Amherst:Bowdoin!W56)+Colby!V56+Conn!X56+Conn!Z56+Middlebury!R56+Trinity!V56+Tufts!T56+Wesleyan!W56+Williams!T56</f>
        <v>18.221428571428568</v>
      </c>
    </row>
    <row r="57" spans="1:14" ht="13" x14ac:dyDescent="0.15">
      <c r="A57" s="15">
        <v>44090</v>
      </c>
      <c r="B57" s="1">
        <v>248</v>
      </c>
      <c r="D57" s="16">
        <f>Amherst!D59+Bates!G56+Hamilton!F56+Middlebury!D57+Williams!D57+Colby!F57+Tufts!F57+Bowdoin!F56+Wesleyan!F58+Conn!F58+Trinity!F57</f>
        <v>14</v>
      </c>
      <c r="E57" s="16">
        <f t="shared" si="0"/>
        <v>3.4285714285714284</v>
      </c>
      <c r="F57" s="16">
        <f t="shared" si="1"/>
        <v>82</v>
      </c>
      <c r="G57" s="16">
        <f>Williams!P57+Middlebury!N56+Hamilton!U56+Bates!T56+Amherst!P59+Colby!Q57+Tufts!P57+Bowdoin!S56+Wesleyan!S58+Conn!S58+Trinity!R57</f>
        <v>10658</v>
      </c>
      <c r="H57" s="16">
        <f t="shared" si="2"/>
        <v>7373</v>
      </c>
      <c r="I57" s="16">
        <f t="shared" si="3"/>
        <v>51611</v>
      </c>
      <c r="J57" s="16">
        <f t="shared" si="4"/>
        <v>181240</v>
      </c>
      <c r="K57" s="16">
        <f t="shared" si="5"/>
        <v>0.13135672734096451</v>
      </c>
      <c r="L57" s="16">
        <f t="shared" si="6"/>
        <v>4.6501714750731435E-2</v>
      </c>
      <c r="M57" s="16">
        <f t="shared" si="7"/>
        <v>4.5243875524166852E-2</v>
      </c>
      <c r="N57" s="31">
        <f>SUM(Amherst:Bowdoin!W57)+Colby!V57+Conn!X57+Conn!Z57+Middlebury!R57+Trinity!V57+Tufts!T57+Wesleyan!W57+Williams!T57</f>
        <v>18.970000000000002</v>
      </c>
    </row>
    <row r="58" spans="1:14" ht="13" x14ac:dyDescent="0.15">
      <c r="A58" s="15">
        <v>44091</v>
      </c>
      <c r="B58" s="1">
        <v>249</v>
      </c>
      <c r="D58" s="16">
        <f>Amherst!D60+Bates!G57+Hamilton!F57+Middlebury!D58+Williams!D58+Colby!F58+Tufts!F58+Bowdoin!F57+Wesleyan!F59+Conn!F59+Trinity!F58</f>
        <v>2</v>
      </c>
      <c r="E58" s="16">
        <f t="shared" si="0"/>
        <v>3.7142857142857144</v>
      </c>
      <c r="F58" s="16">
        <f t="shared" si="1"/>
        <v>84</v>
      </c>
      <c r="G58" s="16">
        <f>Williams!P58+Middlebury!N57+Hamilton!U57+Bates!T57+Amherst!P60+Colby!Q58+Tufts!P58+Bowdoin!S57+Wesleyan!S59+Conn!S59+Trinity!R58</f>
        <v>6549</v>
      </c>
      <c r="H58" s="16">
        <f t="shared" si="2"/>
        <v>7448.5714285714284</v>
      </c>
      <c r="I58" s="16">
        <f t="shared" si="3"/>
        <v>52140</v>
      </c>
      <c r="J58" s="16">
        <f t="shared" si="4"/>
        <v>187789</v>
      </c>
      <c r="K58" s="16">
        <f t="shared" si="5"/>
        <v>3.0539013589861046E-2</v>
      </c>
      <c r="L58" s="16">
        <f t="shared" si="6"/>
        <v>4.9865746068277705E-2</v>
      </c>
      <c r="M58" s="16">
        <f t="shared" si="7"/>
        <v>4.4731054534610654E-2</v>
      </c>
      <c r="N58" s="31">
        <f>SUM(Amherst:Bowdoin!W58)+Colby!V58+Conn!X58+Conn!Z58+Middlebury!R58+Trinity!V58+Tufts!T58+Wesleyan!W58+Williams!T58</f>
        <v>19.895714285714281</v>
      </c>
    </row>
    <row r="59" spans="1:14" ht="13" x14ac:dyDescent="0.15">
      <c r="A59" s="15">
        <v>44092</v>
      </c>
      <c r="B59" s="1">
        <v>250</v>
      </c>
      <c r="D59" s="16">
        <f>Amherst!D61+Bates!G58+Hamilton!F58+Middlebury!D59+Williams!D59+Colby!F59+Tufts!F59+Bowdoin!F58+Wesleyan!F60+Conn!F60+Trinity!F59</f>
        <v>0</v>
      </c>
      <c r="E59" s="16">
        <f t="shared" si="0"/>
        <v>3.2857142857142856</v>
      </c>
      <c r="F59" s="16">
        <f t="shared" si="1"/>
        <v>84</v>
      </c>
      <c r="G59" s="16">
        <f>Williams!P59+Middlebury!N58+Hamilton!U58+Bates!T58+Amherst!P61+Colby!Q59+Tufts!P59+Bowdoin!S58+Wesleyan!S60+Conn!S60+Trinity!R59</f>
        <v>6803</v>
      </c>
      <c r="H59" s="16">
        <f t="shared" si="2"/>
        <v>7478.8571428571431</v>
      </c>
      <c r="I59" s="16">
        <f t="shared" si="3"/>
        <v>52352</v>
      </c>
      <c r="J59" s="16">
        <f t="shared" si="4"/>
        <v>194592</v>
      </c>
      <c r="K59" s="16">
        <f t="shared" si="5"/>
        <v>0</v>
      </c>
      <c r="L59" s="16">
        <f t="shared" si="6"/>
        <v>4.3933374083129584E-2</v>
      </c>
      <c r="M59" s="16">
        <f t="shared" si="7"/>
        <v>4.3167242229896402E-2</v>
      </c>
      <c r="N59" s="31">
        <f>SUM(Amherst:Bowdoin!W59)+Colby!V59+Conn!X59+Conn!Z59+Middlebury!R59+Trinity!V59+Tufts!T59+Wesleyan!W59+Williams!T59</f>
        <v>23.192857142857147</v>
      </c>
    </row>
    <row r="60" spans="1:14" ht="13" x14ac:dyDescent="0.15">
      <c r="A60" s="15">
        <v>44093</v>
      </c>
      <c r="B60" s="1">
        <v>251</v>
      </c>
      <c r="D60" s="16">
        <f>Amherst!D62+Bates!G59+Hamilton!F59+Middlebury!D60+Williams!D60+Colby!F60+Tufts!F60+Bowdoin!F59+Wesleyan!F61+Conn!F61+Trinity!F60</f>
        <v>0</v>
      </c>
      <c r="E60" s="16">
        <f t="shared" si="0"/>
        <v>3</v>
      </c>
      <c r="F60" s="16">
        <f t="shared" si="1"/>
        <v>84</v>
      </c>
      <c r="G60" s="16">
        <f>Williams!P60+Middlebury!N59+Hamilton!U59+Bates!T59+Amherst!P62+Colby!Q60+Tufts!P60+Bowdoin!S59+Wesleyan!S61+Conn!S61+Trinity!R60</f>
        <v>10415</v>
      </c>
      <c r="H60" s="16">
        <f t="shared" si="2"/>
        <v>7323.5714285714284</v>
      </c>
      <c r="I60" s="16">
        <f t="shared" si="3"/>
        <v>51265</v>
      </c>
      <c r="J60" s="16">
        <f t="shared" si="4"/>
        <v>205007</v>
      </c>
      <c r="K60" s="16">
        <f t="shared" si="5"/>
        <v>0</v>
      </c>
      <c r="L60" s="18">
        <f t="shared" si="6"/>
        <v>4.0963620403784255E-2</v>
      </c>
      <c r="M60" s="16">
        <f t="shared" si="7"/>
        <v>4.0974210636709966E-2</v>
      </c>
      <c r="N60" s="31">
        <f>SUM(Amherst:Bowdoin!W60)+Colby!V60+Conn!X60+Conn!Z60+Middlebury!R60+Trinity!V60+Tufts!T60+Wesleyan!W60+Williams!T60</f>
        <v>22.465714285714288</v>
      </c>
    </row>
    <row r="61" spans="1:14" ht="13" x14ac:dyDescent="0.15">
      <c r="A61" s="15">
        <v>44094</v>
      </c>
      <c r="B61" s="1">
        <v>252</v>
      </c>
      <c r="D61" s="16">
        <f>Amherst!D63+Bates!G60+Hamilton!F60+Middlebury!D61+Williams!D61+Colby!F61+Tufts!F61+Bowdoin!F60+Wesleyan!F62+Conn!F62+Trinity!F61</f>
        <v>2</v>
      </c>
      <c r="E61" s="16">
        <f t="shared" si="0"/>
        <v>3</v>
      </c>
      <c r="F61" s="16">
        <f t="shared" si="1"/>
        <v>86</v>
      </c>
      <c r="G61" s="16">
        <f>Williams!P61+Middlebury!N60+Hamilton!U60+Bates!T60+Amherst!P63+Colby!Q61+Tufts!P61+Bowdoin!S60+Wesleyan!S62+Conn!S62+Trinity!R61</f>
        <v>4860</v>
      </c>
      <c r="H61" s="16">
        <f t="shared" si="2"/>
        <v>7089.8571428571431</v>
      </c>
      <c r="I61" s="16">
        <f t="shared" si="3"/>
        <v>49629</v>
      </c>
      <c r="J61" s="16">
        <f t="shared" si="4"/>
        <v>209867</v>
      </c>
      <c r="K61" s="16">
        <f t="shared" si="5"/>
        <v>4.1152263374485597E-2</v>
      </c>
      <c r="L61" s="16">
        <f t="shared" si="6"/>
        <v>4.2313969654838905E-2</v>
      </c>
      <c r="M61" s="16">
        <f t="shared" si="7"/>
        <v>4.0978333897182501E-2</v>
      </c>
      <c r="N61" s="31">
        <f>SUM(Amherst:Bowdoin!W61)+Colby!V61+Conn!X61+Conn!Z61+Middlebury!R61+Trinity!V61+Tufts!T61+Wesleyan!W61+Williams!T61</f>
        <v>23.735714285714284</v>
      </c>
    </row>
    <row r="62" spans="1:14" ht="13" x14ac:dyDescent="0.15">
      <c r="A62" s="15">
        <v>44095</v>
      </c>
      <c r="B62" s="1">
        <v>253</v>
      </c>
      <c r="D62" s="16">
        <f>Amherst!D64+Bates!G61+Hamilton!F61+Middlebury!D62+Williams!D62+Colby!F62+Tufts!F62+Bowdoin!F61+Wesleyan!F63+Conn!F63+Trinity!F62</f>
        <v>0</v>
      </c>
      <c r="E62" s="16">
        <f t="shared" si="0"/>
        <v>3</v>
      </c>
      <c r="F62" s="16">
        <f t="shared" si="1"/>
        <v>86</v>
      </c>
      <c r="G62" s="16">
        <f>Williams!P62+Middlebury!N61+Hamilton!U61+Bates!T61+Amherst!P64+Colby!Q62+Tufts!P62+Bowdoin!S61+Wesleyan!S63+Conn!S63+Trinity!R62</f>
        <v>1802</v>
      </c>
      <c r="H62" s="16">
        <f t="shared" si="2"/>
        <v>7087</v>
      </c>
      <c r="I62" s="16">
        <f t="shared" si="3"/>
        <v>49609</v>
      </c>
      <c r="J62" s="16">
        <f t="shared" si="4"/>
        <v>211669</v>
      </c>
      <c r="K62" s="16">
        <f t="shared" si="5"/>
        <v>0</v>
      </c>
      <c r="L62" s="16">
        <f t="shared" si="6"/>
        <v>4.2331028643996051E-2</v>
      </c>
      <c r="M62" s="16">
        <f t="shared" si="7"/>
        <v>4.0629473375884045E-2</v>
      </c>
      <c r="N62" s="31">
        <f>SUM(Amherst:Bowdoin!W62)+Colby!V62+Conn!X62+Conn!Z62+Middlebury!R62+Trinity!V62+Tufts!T62+Wesleyan!W62+Williams!T62</f>
        <v>20.708571428571432</v>
      </c>
    </row>
    <row r="63" spans="1:14" ht="13" x14ac:dyDescent="0.15">
      <c r="A63" s="15">
        <v>44096</v>
      </c>
      <c r="B63" s="1">
        <v>254</v>
      </c>
      <c r="D63" s="16">
        <f>Amherst!D65+Bates!G62+Hamilton!F62+Middlebury!D63+Williams!D63+Colby!F63+Tufts!F63+Bowdoin!F62+Wesleyan!F64+Conn!F64+Trinity!F63</f>
        <v>8</v>
      </c>
      <c r="E63" s="16">
        <f t="shared" si="0"/>
        <v>3.7142857142857144</v>
      </c>
      <c r="F63" s="16">
        <f t="shared" si="1"/>
        <v>94</v>
      </c>
      <c r="G63" s="16">
        <f>Williams!P63+Middlebury!N62+Hamilton!U62+Bates!T62+Amherst!P65+Colby!Q63+Tufts!P63+Bowdoin!S62+Wesleyan!S64+Conn!S64+Trinity!R63</f>
        <v>10177</v>
      </c>
      <c r="H63" s="16">
        <f t="shared" si="2"/>
        <v>7323.4285714285716</v>
      </c>
      <c r="I63" s="16">
        <f t="shared" si="3"/>
        <v>51264</v>
      </c>
      <c r="J63" s="16">
        <f t="shared" si="4"/>
        <v>221846</v>
      </c>
      <c r="K63" s="16">
        <f t="shared" si="5"/>
        <v>7.8608627296845826E-2</v>
      </c>
      <c r="L63" s="16">
        <f t="shared" si="6"/>
        <v>5.0717852684144825E-2</v>
      </c>
      <c r="M63" s="16">
        <f t="shared" si="7"/>
        <v>4.237173534794407E-2</v>
      </c>
      <c r="N63" s="31">
        <f>SUM(Amherst:Bowdoin!W63)+Colby!V63+Conn!X63+Conn!Z63+Middlebury!R63+Trinity!V63+Tufts!T63+Wesleyan!W63+Williams!T63</f>
        <v>21.834285714285713</v>
      </c>
    </row>
    <row r="64" spans="1:14" ht="13" x14ac:dyDescent="0.15">
      <c r="A64" s="15">
        <v>44097</v>
      </c>
      <c r="B64" s="1">
        <v>255</v>
      </c>
      <c r="D64" s="16">
        <f>Amherst!D66+Bates!G63+Hamilton!F63+Middlebury!D64+Williams!D64+Colby!F64+Tufts!F64+Bowdoin!F63+Wesleyan!F65+Conn!F65+Trinity!F64</f>
        <v>2</v>
      </c>
      <c r="E64" s="16">
        <f t="shared" si="0"/>
        <v>2</v>
      </c>
      <c r="F64" s="16">
        <f t="shared" si="1"/>
        <v>96</v>
      </c>
      <c r="G64" s="16">
        <f>Williams!P64+Middlebury!N63+Hamilton!U63+Bates!T63+Amherst!P66+Colby!Q64+Tufts!P64+Bowdoin!S63+Wesleyan!S65+Conn!S65+Trinity!R64</f>
        <v>10167</v>
      </c>
      <c r="H64" s="16">
        <f t="shared" si="2"/>
        <v>7253.2857142857147</v>
      </c>
      <c r="I64" s="16">
        <f t="shared" si="3"/>
        <v>50773</v>
      </c>
      <c r="J64" s="16">
        <f t="shared" si="4"/>
        <v>232013</v>
      </c>
      <c r="K64" s="16">
        <f t="shared" si="5"/>
        <v>1.9671486180780958E-2</v>
      </c>
      <c r="L64" s="16">
        <f t="shared" si="6"/>
        <v>2.7573710436649398E-2</v>
      </c>
      <c r="M64" s="16">
        <f t="shared" si="7"/>
        <v>4.1376991806493603E-2</v>
      </c>
      <c r="N64" s="31">
        <f>SUM(Amherst:Bowdoin!W64)+Colby!V64+Conn!X64+Conn!Z64+Middlebury!R64+Trinity!V64+Tufts!T64+Wesleyan!W64+Williams!T64</f>
        <v>24.368571428571425</v>
      </c>
    </row>
    <row r="65" spans="1:14" ht="13" x14ac:dyDescent="0.15">
      <c r="A65" s="15">
        <v>44098</v>
      </c>
      <c r="B65" s="1">
        <v>256</v>
      </c>
      <c r="D65" s="16">
        <f>Amherst!D67+Bates!G64+Hamilton!F64+Middlebury!D65+Williams!D65+Colby!F65+Tufts!F65+Bowdoin!F64+Wesleyan!F66+Conn!F66+Trinity!F65</f>
        <v>2</v>
      </c>
      <c r="E65" s="16">
        <f t="shared" si="0"/>
        <v>2</v>
      </c>
      <c r="F65" s="16">
        <f t="shared" si="1"/>
        <v>98</v>
      </c>
      <c r="G65" s="16">
        <f>Williams!P65+Middlebury!N64+Hamilton!U64+Bates!T64+Amherst!P67+Colby!Q65+Tufts!P65+Bowdoin!S64+Wesleyan!S66+Conn!S66+Trinity!R65</f>
        <v>5865</v>
      </c>
      <c r="H65" s="16">
        <f t="shared" si="2"/>
        <v>7155.5714285714284</v>
      </c>
      <c r="I65" s="16">
        <f t="shared" si="3"/>
        <v>50089</v>
      </c>
      <c r="J65" s="16">
        <f t="shared" si="4"/>
        <v>237878</v>
      </c>
      <c r="K65" s="16">
        <f t="shared" si="5"/>
        <v>3.4100596760443309E-2</v>
      </c>
      <c r="L65" s="16">
        <f t="shared" si="6"/>
        <v>2.7950248557567531E-2</v>
      </c>
      <c r="M65" s="16">
        <f t="shared" si="7"/>
        <v>4.1197588679911551E-2</v>
      </c>
      <c r="N65" s="31">
        <f>SUM(Amherst:Bowdoin!W65)+Colby!V65+Conn!X65+Conn!Z65+Middlebury!R65+Trinity!V65+Tufts!T65+Wesleyan!W65+Williams!T65</f>
        <v>26.998571428571427</v>
      </c>
    </row>
    <row r="66" spans="1:14" ht="13" x14ac:dyDescent="0.15">
      <c r="A66" s="15">
        <v>44099</v>
      </c>
      <c r="B66" s="1">
        <v>257</v>
      </c>
      <c r="D66" s="16">
        <f>Amherst!D68+Bates!G65+Hamilton!F65+Middlebury!D66+Williams!D66+Colby!F66+Tufts!F66+Bowdoin!F65+Wesleyan!F67+Conn!F67+Trinity!F66</f>
        <v>3</v>
      </c>
      <c r="E66" s="16">
        <f t="shared" si="0"/>
        <v>2.4285714285714284</v>
      </c>
      <c r="F66" s="16">
        <f t="shared" si="1"/>
        <v>101</v>
      </c>
      <c r="G66" s="16">
        <f>Williams!P66+Middlebury!N65+Hamilton!U65+Bates!T65+Amherst!P68+Colby!Q66+Tufts!P66+Bowdoin!S65+Wesleyan!S67+Conn!S67+Trinity!R66</f>
        <v>8663</v>
      </c>
      <c r="H66" s="16">
        <f t="shared" si="2"/>
        <v>7421.2857142857147</v>
      </c>
      <c r="I66" s="16">
        <f t="shared" si="3"/>
        <v>51949</v>
      </c>
      <c r="J66" s="16">
        <f t="shared" si="4"/>
        <v>246541</v>
      </c>
      <c r="K66" s="16">
        <f t="shared" si="5"/>
        <v>3.4630035784370308E-2</v>
      </c>
      <c r="L66" s="16">
        <f t="shared" si="6"/>
        <v>3.2724402779649275E-2</v>
      </c>
      <c r="M66" s="16">
        <f t="shared" si="7"/>
        <v>4.0966816878328552E-2</v>
      </c>
      <c r="N66" s="31">
        <f>SUM(Amherst:Bowdoin!W66)+Colby!V66+Conn!X66+Conn!Z66+Middlebury!R66+Trinity!V66+Tufts!T66+Wesleyan!W66+Williams!T66</f>
        <v>22.565714285714286</v>
      </c>
    </row>
    <row r="67" spans="1:14" ht="13" x14ac:dyDescent="0.15">
      <c r="A67" s="15">
        <v>44100</v>
      </c>
      <c r="B67" s="1">
        <v>258</v>
      </c>
      <c r="D67" s="16">
        <f>Amherst!D69+Bates!G66+Hamilton!F66+Middlebury!D67+Williams!D67+Colby!F67+Tufts!F67+Bowdoin!F66+Wesleyan!F68+Conn!F68+Trinity!F67</f>
        <v>1</v>
      </c>
      <c r="E67" s="16">
        <f t="shared" si="0"/>
        <v>2.5714285714285716</v>
      </c>
      <c r="F67" s="16">
        <f t="shared" si="1"/>
        <v>102</v>
      </c>
      <c r="G67" s="16">
        <f>Williams!P67+Middlebury!N66+Hamilton!U66+Bates!T66+Amherst!P69+Colby!Q67+Tufts!P67+Bowdoin!S66+Wesleyan!S68+Conn!S68+Trinity!R67</f>
        <v>10767</v>
      </c>
      <c r="H67" s="16">
        <f t="shared" si="2"/>
        <v>7471.5714285714284</v>
      </c>
      <c r="I67" s="16">
        <f t="shared" si="3"/>
        <v>52301</v>
      </c>
      <c r="J67" s="16">
        <f t="shared" si="4"/>
        <v>257308</v>
      </c>
      <c r="K67" s="16">
        <f t="shared" si="5"/>
        <v>9.2876381536175345E-3</v>
      </c>
      <c r="L67" s="18">
        <f t="shared" si="6"/>
        <v>3.44161679508996E-2</v>
      </c>
      <c r="M67" s="16">
        <f t="shared" si="7"/>
        <v>3.9641208201843706E-2</v>
      </c>
      <c r="N67" s="31">
        <f>SUM(Amherst:Bowdoin!W67)+Colby!V67+Conn!X67+Conn!Z67+Middlebury!R67+Trinity!V67+Tufts!T67+Wesleyan!W67+Williams!T67</f>
        <v>26.411428571428573</v>
      </c>
    </row>
    <row r="68" spans="1:14" ht="13" x14ac:dyDescent="0.15">
      <c r="A68" s="15">
        <v>44101</v>
      </c>
      <c r="B68" s="1">
        <v>259</v>
      </c>
      <c r="D68" s="16">
        <f>Amherst!D70+Bates!G67+Hamilton!F67+Middlebury!D68+Williams!D68+Colby!F68+Tufts!F68+Bowdoin!F67+Wesleyan!F69+Conn!F69+Trinity!F68</f>
        <v>1</v>
      </c>
      <c r="E68" s="16">
        <f t="shared" si="0"/>
        <v>2.4285714285714284</v>
      </c>
      <c r="F68" s="16">
        <f t="shared" si="1"/>
        <v>103</v>
      </c>
      <c r="G68" s="16">
        <f>Williams!P68+Middlebury!N67+Hamilton!U67+Bates!T67+Amherst!P70+Colby!Q68+Tufts!P68+Bowdoin!S67+Wesleyan!S69+Conn!S69+Trinity!R68</f>
        <v>7345</v>
      </c>
      <c r="H68" s="16">
        <f t="shared" si="2"/>
        <v>7826.5714285714284</v>
      </c>
      <c r="I68" s="16">
        <f t="shared" si="3"/>
        <v>54786</v>
      </c>
      <c r="J68" s="16">
        <f t="shared" si="4"/>
        <v>264653</v>
      </c>
      <c r="K68" s="16">
        <f t="shared" si="5"/>
        <v>1.3614703880190607E-2</v>
      </c>
      <c r="L68" s="16">
        <f t="shared" si="6"/>
        <v>3.1029825137808928E-2</v>
      </c>
      <c r="M68" s="16">
        <f t="shared" si="7"/>
        <v>3.8918886239717669E-2</v>
      </c>
      <c r="N68" s="31">
        <f>SUM(Amherst:Bowdoin!W68)+Colby!V68+Conn!X68+Conn!Z68+Middlebury!R68+Trinity!V68+Tufts!T68+Wesleyan!W68+Williams!T68</f>
        <v>23.688571428571429</v>
      </c>
    </row>
    <row r="69" spans="1:14" ht="13" x14ac:dyDescent="0.15">
      <c r="A69" s="15">
        <v>44102</v>
      </c>
      <c r="B69" s="1">
        <v>260</v>
      </c>
      <c r="D69" s="16">
        <f>Amherst!D71+Bates!G68+Hamilton!F68+Middlebury!D69+Williams!D69+Colby!F69+Tufts!F69+Bowdoin!F68+Wesleyan!F70+Conn!F70+Trinity!F69</f>
        <v>6</v>
      </c>
      <c r="E69" s="16">
        <f t="shared" si="0"/>
        <v>3.2857142857142856</v>
      </c>
      <c r="F69" s="16">
        <f t="shared" si="1"/>
        <v>109</v>
      </c>
      <c r="G69" s="16">
        <f>Williams!P69+Middlebury!N68+Hamilton!U68+Bates!T68+Amherst!P71+Colby!Q69+Tufts!P69+Bowdoin!S68+Wesleyan!S70+Conn!S70+Trinity!R69</f>
        <v>2770</v>
      </c>
      <c r="H69" s="16">
        <f t="shared" si="2"/>
        <v>7964.8571428571431</v>
      </c>
      <c r="I69" s="16">
        <f t="shared" si="3"/>
        <v>55754</v>
      </c>
      <c r="J69" s="16">
        <f t="shared" si="4"/>
        <v>267423</v>
      </c>
      <c r="K69" s="16">
        <f t="shared" si="5"/>
        <v>0.21660649819494585</v>
      </c>
      <c r="L69" s="16">
        <f t="shared" si="6"/>
        <v>4.1252645550095064E-2</v>
      </c>
      <c r="M69" s="16">
        <f t="shared" si="7"/>
        <v>4.0759396162633729E-2</v>
      </c>
      <c r="N69" s="31">
        <f>SUM(Amherst:Bowdoin!W69)+Colby!V69+Conn!X69+Conn!Z69+Middlebury!R69+Trinity!V69+Tufts!T69+Wesleyan!W69+Williams!T69</f>
        <v>27.887142857142855</v>
      </c>
    </row>
    <row r="70" spans="1:14" ht="13" x14ac:dyDescent="0.15">
      <c r="A70" s="15">
        <v>44103</v>
      </c>
      <c r="B70" s="1">
        <v>261</v>
      </c>
      <c r="D70" s="16">
        <f>Amherst!D72+Bates!G69+Hamilton!F69+Middlebury!D70+Williams!D70+Colby!F70+Tufts!F70+Bowdoin!F69+Wesleyan!F71+Conn!F71+Trinity!F70</f>
        <v>2</v>
      </c>
      <c r="E70" s="16">
        <f t="shared" si="0"/>
        <v>2.4285714285714284</v>
      </c>
      <c r="F70" s="16">
        <f t="shared" si="1"/>
        <v>111</v>
      </c>
      <c r="G70" s="16">
        <f>Williams!P70+Middlebury!N69+Hamilton!U69+Bates!T69+Amherst!P72+Colby!Q70+Tufts!P70+Bowdoin!S69+Wesleyan!S71+Conn!S71+Trinity!R70</f>
        <v>6506</v>
      </c>
      <c r="H70" s="16">
        <f t="shared" si="2"/>
        <v>7440.4285714285716</v>
      </c>
      <c r="I70" s="16">
        <f t="shared" si="3"/>
        <v>52083</v>
      </c>
      <c r="J70" s="16">
        <f t="shared" si="4"/>
        <v>273929</v>
      </c>
      <c r="K70" s="16">
        <f t="shared" si="5"/>
        <v>3.0740854595757761E-2</v>
      </c>
      <c r="L70" s="16">
        <f t="shared" si="6"/>
        <v>3.2640208897336945E-2</v>
      </c>
      <c r="M70" s="16">
        <f t="shared" si="7"/>
        <v>4.0521448988606532E-2</v>
      </c>
      <c r="N70" s="31">
        <f>SUM(Amherst:Bowdoin!W70)+Colby!V70+Conn!X70+Conn!Z70+Middlebury!R70+Trinity!V70+Tufts!T70+Wesleyan!W70+Williams!T70</f>
        <v>33.888571428571431</v>
      </c>
    </row>
    <row r="71" spans="1:14" ht="13" x14ac:dyDescent="0.15">
      <c r="A71" s="15">
        <v>44104</v>
      </c>
      <c r="B71" s="1">
        <v>262</v>
      </c>
      <c r="D71" s="16">
        <f>Amherst!D73+Bates!G70+Hamilton!F70+Middlebury!D71+Williams!D71+Colby!F71+Tufts!F71+Bowdoin!F70+Wesleyan!F72+Conn!F72+Trinity!F71</f>
        <v>2</v>
      </c>
      <c r="E71" s="16">
        <f t="shared" si="0"/>
        <v>2.4285714285714284</v>
      </c>
      <c r="F71" s="16">
        <f t="shared" si="1"/>
        <v>113</v>
      </c>
      <c r="G71" s="16">
        <f>Williams!P71+Middlebury!N70+Hamilton!U70+Bates!T70+Amherst!P73+Colby!Q71+Tufts!P71+Bowdoin!S70+Wesleyan!S72+Conn!S72+Trinity!R71</f>
        <v>10436</v>
      </c>
      <c r="H71" s="16">
        <f t="shared" si="2"/>
        <v>7478.8571428571431</v>
      </c>
      <c r="I71" s="16">
        <f t="shared" si="3"/>
        <v>52352</v>
      </c>
      <c r="J71" s="16">
        <f t="shared" si="4"/>
        <v>284365</v>
      </c>
      <c r="K71" s="16">
        <f t="shared" si="5"/>
        <v>1.9164430816404752E-2</v>
      </c>
      <c r="L71" s="16">
        <f t="shared" si="6"/>
        <v>3.2472493887530561E-2</v>
      </c>
      <c r="M71" s="16">
        <f t="shared" si="7"/>
        <v>3.9737661104566314E-2</v>
      </c>
      <c r="N71" s="31">
        <f>SUM(Amherst:Bowdoin!W71)+Colby!V71+Conn!X71+Conn!Z71+Middlebury!R71+Trinity!V71+Tufts!T71+Wesleyan!W71+Williams!T71</f>
        <v>46.175714285714285</v>
      </c>
    </row>
    <row r="72" spans="1:14" ht="13" x14ac:dyDescent="0.15">
      <c r="A72" s="15">
        <v>44105</v>
      </c>
      <c r="B72" s="1">
        <v>263</v>
      </c>
      <c r="D72" s="16">
        <f>Amherst!D74+Bates!G71+Hamilton!F71+Middlebury!D72+Williams!D72+Colby!F72+Tufts!F72+Bowdoin!F71+Wesleyan!F73+Conn!F73+Trinity!F72</f>
        <v>0</v>
      </c>
      <c r="E72" s="16">
        <f t="shared" si="0"/>
        <v>2.1428571428571428</v>
      </c>
      <c r="F72" s="16">
        <f t="shared" si="1"/>
        <v>113</v>
      </c>
      <c r="G72" s="16">
        <f>Williams!P72+Middlebury!N71+Hamilton!U71+Bates!T71+Amherst!P74+Colby!Q72+Tufts!P72+Bowdoin!S71+Wesleyan!S73+Conn!S73+Trinity!R72</f>
        <v>7634</v>
      </c>
      <c r="H72" s="16">
        <f t="shared" si="2"/>
        <v>7731.5714285714284</v>
      </c>
      <c r="I72" s="16">
        <f t="shared" si="3"/>
        <v>54121</v>
      </c>
      <c r="J72" s="16">
        <f t="shared" si="4"/>
        <v>291999</v>
      </c>
      <c r="K72" s="16">
        <f t="shared" si="5"/>
        <v>0</v>
      </c>
      <c r="L72" s="16">
        <f t="shared" si="6"/>
        <v>2.7715674137580606E-2</v>
      </c>
      <c r="M72" s="16">
        <f t="shared" si="7"/>
        <v>3.8698762666995436E-2</v>
      </c>
      <c r="N72" s="31">
        <f>SUM(Amherst:Bowdoin!W72)+Colby!V72+Conn!X72+Conn!Z72+Middlebury!R72+Trinity!V72+Tufts!T72+Wesleyan!W72+Williams!T72</f>
        <v>46.922149108705746</v>
      </c>
    </row>
    <row r="73" spans="1:14" ht="13" x14ac:dyDescent="0.15">
      <c r="A73" s="15">
        <v>44106</v>
      </c>
      <c r="B73" s="1">
        <v>264</v>
      </c>
      <c r="D73" s="16">
        <f>Amherst!D75+Bates!G72+Hamilton!F72+Middlebury!D73+Williams!D73+Colby!F73+Tufts!F73+Bowdoin!F72+Wesleyan!F74+Conn!F74+Trinity!F73</f>
        <v>5</v>
      </c>
      <c r="E73" s="16">
        <f t="shared" si="0"/>
        <v>2.4285714285714284</v>
      </c>
      <c r="F73" s="16">
        <f t="shared" si="1"/>
        <v>118</v>
      </c>
      <c r="G73" s="16">
        <f>Williams!P73+Middlebury!N72+Hamilton!U72+Bates!T72+Amherst!P75+Colby!Q73+Tufts!P73+Bowdoin!S72+Wesleyan!S74+Conn!S74+Trinity!R73</f>
        <v>6273</v>
      </c>
      <c r="H73" s="16">
        <f t="shared" si="2"/>
        <v>7390.1428571428569</v>
      </c>
      <c r="I73" s="16">
        <f t="shared" si="3"/>
        <v>51731</v>
      </c>
      <c r="J73" s="16">
        <f t="shared" si="4"/>
        <v>298272</v>
      </c>
      <c r="K73" s="16">
        <f t="shared" si="5"/>
        <v>7.9706679419735374E-2</v>
      </c>
      <c r="L73" s="16">
        <f t="shared" si="6"/>
        <v>3.2862306933946768E-2</v>
      </c>
      <c r="M73" s="16">
        <f t="shared" si="7"/>
        <v>3.9561205879197515E-2</v>
      </c>
      <c r="N73" s="31">
        <f>SUM(Amherst:Bowdoin!W73)+Colby!V73+Conn!X73+Conn!Z73+Middlebury!R73+Trinity!V73+Tufts!T73+Wesleyan!W73+Williams!T73</f>
        <v>59.443913547172542</v>
      </c>
    </row>
    <row r="74" spans="1:14" ht="13" x14ac:dyDescent="0.15">
      <c r="A74" s="15">
        <v>44107</v>
      </c>
      <c r="B74" s="1">
        <v>265</v>
      </c>
      <c r="D74" s="16">
        <f>Amherst!D76+Bates!G73+Hamilton!F73+Middlebury!D74+Williams!D74+Colby!F74+Tufts!F74+Bowdoin!F73+Wesleyan!F75+Conn!F75+Trinity!F74</f>
        <v>5</v>
      </c>
      <c r="E74" s="16">
        <f t="shared" si="0"/>
        <v>3</v>
      </c>
      <c r="F74" s="16">
        <f t="shared" si="1"/>
        <v>123</v>
      </c>
      <c r="G74" s="16">
        <f>Williams!P74+Middlebury!N73+Hamilton!U73+Bates!T73+Amherst!P76+Colby!Q74+Tufts!P74+Bowdoin!S73+Wesleyan!S75+Conn!S75+Trinity!R74</f>
        <v>11577</v>
      </c>
      <c r="H74" s="16">
        <f t="shared" si="2"/>
        <v>7505.8571428571431</v>
      </c>
      <c r="I74" s="16">
        <f t="shared" si="3"/>
        <v>52541</v>
      </c>
      <c r="J74" s="16">
        <f t="shared" si="4"/>
        <v>309849</v>
      </c>
      <c r="K74" s="16">
        <f t="shared" si="5"/>
        <v>4.3189081800120932E-2</v>
      </c>
      <c r="L74" s="16">
        <f t="shared" si="6"/>
        <v>3.9968786281189925E-2</v>
      </c>
      <c r="M74" s="16">
        <f t="shared" si="7"/>
        <v>3.9696755516396696E-2</v>
      </c>
      <c r="N74" s="31">
        <f>SUM(Amherst:Bowdoin!W74)+Colby!V74+Conn!X74+Conn!Z74+Middlebury!R74+Trinity!V74+Tufts!T74+Wesleyan!W74+Williams!T74</f>
        <v>54.47534211860112</v>
      </c>
    </row>
    <row r="75" spans="1:14" ht="13" x14ac:dyDescent="0.15">
      <c r="A75" s="15">
        <v>44108</v>
      </c>
      <c r="B75" s="1">
        <v>266</v>
      </c>
      <c r="D75" s="16">
        <f>Amherst!D77+Bates!G74+Hamilton!F74+Middlebury!D75+Williams!D75+Colby!F75+Tufts!F75+Bowdoin!F74+Wesleyan!F76+Conn!F76+Trinity!F75</f>
        <v>4</v>
      </c>
      <c r="E75" s="16">
        <f t="shared" si="0"/>
        <v>3.4285714285714284</v>
      </c>
      <c r="F75" s="16">
        <f t="shared" si="1"/>
        <v>127</v>
      </c>
      <c r="G75" s="16">
        <f>Williams!P75+Middlebury!N74+Hamilton!U74+Bates!T74+Amherst!P77+Colby!Q75+Tufts!P75+Bowdoin!S74+Wesleyan!S76+Conn!S76+Trinity!R75</f>
        <v>7820</v>
      </c>
      <c r="H75" s="16">
        <f t="shared" si="2"/>
        <v>7573.7142857142853</v>
      </c>
      <c r="I75" s="16">
        <f t="shared" si="3"/>
        <v>53016</v>
      </c>
      <c r="J75" s="16">
        <f t="shared" si="4"/>
        <v>317669</v>
      </c>
      <c r="K75" s="16">
        <f t="shared" si="5"/>
        <v>5.1150895140664954E-2</v>
      </c>
      <c r="L75" s="16">
        <f t="shared" si="6"/>
        <v>4.5269352648257127E-2</v>
      </c>
      <c r="M75" s="16">
        <f t="shared" si="7"/>
        <v>3.9978719988415616E-2</v>
      </c>
      <c r="N75" s="31">
        <f>SUM(Amherst:Bowdoin!W75)+Colby!V75+Conn!X75+Conn!Z75+Middlebury!R75+Trinity!V75+Tufts!T75+Wesleyan!W75+Williams!T75</f>
        <v>49.212484975743969</v>
      </c>
    </row>
    <row r="76" spans="1:14" ht="13" x14ac:dyDescent="0.15">
      <c r="A76" s="15">
        <v>44109</v>
      </c>
      <c r="B76" s="1">
        <v>267</v>
      </c>
      <c r="D76" s="16">
        <f>Amherst!D78+Bates!G75+Hamilton!F75+Middlebury!D76+Williams!D76+Colby!F76+Tufts!F76+Bowdoin!F75+Wesleyan!F77+Conn!F77+Trinity!F76</f>
        <v>0</v>
      </c>
      <c r="E76" s="16">
        <f t="shared" si="0"/>
        <v>2.5714285714285716</v>
      </c>
      <c r="F76" s="16">
        <f t="shared" si="1"/>
        <v>127</v>
      </c>
      <c r="G76" s="16">
        <f>Williams!P76+Middlebury!N75+Hamilton!U75+Bates!T75+Amherst!P78+Colby!Q76+Tufts!P76+Bowdoin!S75+Wesleyan!S77+Conn!S77+Trinity!R76</f>
        <v>1944</v>
      </c>
      <c r="H76" s="16">
        <f t="shared" si="2"/>
        <v>7455.7142857142853</v>
      </c>
      <c r="I76" s="16">
        <f t="shared" si="3"/>
        <v>52190</v>
      </c>
      <c r="J76" s="16">
        <f t="shared" si="4"/>
        <v>319613</v>
      </c>
      <c r="K76" s="16">
        <f t="shared" si="5"/>
        <v>0</v>
      </c>
      <c r="L76" s="16">
        <f t="shared" si="6"/>
        <v>3.4489365778884847E-2</v>
      </c>
      <c r="M76" s="16">
        <f t="shared" si="7"/>
        <v>3.973555518705435E-2</v>
      </c>
      <c r="N76" s="31">
        <f>SUM(Amherst:Bowdoin!W76)+Colby!V76+Conn!X76+Conn!Z76+Middlebury!R76+Trinity!V76+Tufts!T76+Wesleyan!W76+Williams!T76</f>
        <v>59.906397360442305</v>
      </c>
    </row>
    <row r="77" spans="1:14" ht="13" x14ac:dyDescent="0.15">
      <c r="A77" s="15">
        <v>44110</v>
      </c>
      <c r="B77" s="1">
        <v>268</v>
      </c>
      <c r="D77" s="16">
        <f>Amherst!D79+Bates!G76+Hamilton!F76+Middlebury!D77+Williams!D77+Colby!F77+Tufts!F77+Bowdoin!F76+Wesleyan!F78+Conn!F78+Trinity!F77</f>
        <v>1</v>
      </c>
      <c r="E77" s="16">
        <f t="shared" si="0"/>
        <v>2.4285714285714284</v>
      </c>
      <c r="F77" s="16">
        <f t="shared" si="1"/>
        <v>128</v>
      </c>
      <c r="G77" s="16">
        <f>Williams!P77+Middlebury!N76+Hamilton!U76+Bates!T76+Amherst!P79+Colby!Q77+Tufts!P77+Bowdoin!S76+Wesleyan!S78+Conn!S78+Trinity!R77</f>
        <v>7411</v>
      </c>
      <c r="H77" s="16">
        <f t="shared" si="2"/>
        <v>7585</v>
      </c>
      <c r="I77" s="16">
        <f t="shared" si="3"/>
        <v>53095</v>
      </c>
      <c r="J77" s="16">
        <f t="shared" si="4"/>
        <v>327024</v>
      </c>
      <c r="K77" s="16">
        <f t="shared" si="5"/>
        <v>1.3493455673998112E-2</v>
      </c>
      <c r="L77" s="16">
        <f t="shared" si="6"/>
        <v>3.2018080798568604E-2</v>
      </c>
      <c r="M77" s="16">
        <f t="shared" si="7"/>
        <v>3.914085816331523E-2</v>
      </c>
      <c r="N77" s="31">
        <f>SUM(Amherst:Bowdoin!W77)+Colby!V77+Conn!X77+Conn!Z77+Middlebury!R77+Trinity!V77+Tufts!T77+Wesleyan!W77+Williams!T77</f>
        <v>61.174260067928195</v>
      </c>
    </row>
    <row r="78" spans="1:14" ht="13" x14ac:dyDescent="0.15">
      <c r="A78" s="15">
        <v>44111</v>
      </c>
      <c r="B78" s="1">
        <v>269</v>
      </c>
      <c r="D78" s="16">
        <f>Amherst!D80+Bates!G77+Hamilton!F77+Middlebury!D78+Williams!D78+Colby!F78+Tufts!F78+Bowdoin!F77+Wesleyan!F79+Conn!F79+Trinity!F78</f>
        <v>3</v>
      </c>
      <c r="E78" s="16">
        <f t="shared" si="0"/>
        <v>2.5714285714285716</v>
      </c>
      <c r="F78" s="16">
        <f t="shared" si="1"/>
        <v>131</v>
      </c>
      <c r="G78" s="16">
        <f>Williams!P78+Middlebury!N77+Hamilton!U77+Bates!T77+Amherst!P80+Colby!Q78+Tufts!P78+Bowdoin!S77+Wesleyan!S79+Conn!S79+Trinity!R78</f>
        <v>10851</v>
      </c>
      <c r="H78" s="16">
        <f t="shared" si="2"/>
        <v>7644.2857142857147</v>
      </c>
      <c r="I78" s="16">
        <f t="shared" si="3"/>
        <v>53510</v>
      </c>
      <c r="J78" s="16">
        <f t="shared" si="4"/>
        <v>337875</v>
      </c>
      <c r="K78" s="16">
        <f t="shared" si="5"/>
        <v>2.764722145424385E-2</v>
      </c>
      <c r="L78" s="16">
        <f t="shared" si="6"/>
        <v>3.3638572229489815E-2</v>
      </c>
      <c r="M78" s="16">
        <f t="shared" si="7"/>
        <v>3.8771735109137999E-2</v>
      </c>
      <c r="N78" s="31">
        <f>SUM(Amherst:Bowdoin!W78)+Colby!V78+Conn!X78+Conn!Z78+Middlebury!R78+Trinity!V78+Tufts!T78+Wesleyan!W78+Williams!T78</f>
        <v>60.1516551086454</v>
      </c>
    </row>
    <row r="79" spans="1:14" ht="13" x14ac:dyDescent="0.15">
      <c r="A79" s="15">
        <v>44112</v>
      </c>
      <c r="B79" s="1">
        <v>270</v>
      </c>
      <c r="D79" s="16">
        <f>Amherst!D81+Bates!G78+Hamilton!F78+Middlebury!D79+Williams!D79+Colby!F79+Tufts!F79+Bowdoin!F78+Wesleyan!F80+Conn!F80+Trinity!F79</f>
        <v>21</v>
      </c>
      <c r="E79" s="16">
        <f t="shared" si="0"/>
        <v>5.5714285714285712</v>
      </c>
      <c r="F79" s="16">
        <f t="shared" si="1"/>
        <v>152</v>
      </c>
      <c r="G79" s="16">
        <f>Williams!P79+Middlebury!N78+Hamilton!U78+Bates!T78+Amherst!P81+Colby!Q79+Tufts!P79+Bowdoin!S78+Wesleyan!S80+Conn!S80+Trinity!R79</f>
        <v>8623</v>
      </c>
      <c r="H79" s="16">
        <f t="shared" si="2"/>
        <v>7785.5714285714284</v>
      </c>
      <c r="I79" s="16">
        <f t="shared" si="3"/>
        <v>54499</v>
      </c>
      <c r="J79" s="16">
        <f t="shared" si="4"/>
        <v>346498</v>
      </c>
      <c r="K79" s="16">
        <f t="shared" si="5"/>
        <v>0.24353473269163864</v>
      </c>
      <c r="L79" s="16">
        <f t="shared" si="6"/>
        <v>7.1560946072404999E-2</v>
      </c>
      <c r="M79" s="16">
        <f t="shared" si="7"/>
        <v>4.3867497070690167E-2</v>
      </c>
      <c r="N79" s="31">
        <f>SUM(Amherst:Bowdoin!W79)+Colby!V79+Conn!X79+Conn!Z79+Middlebury!R79+Trinity!V79+Tufts!T79+Wesleyan!W79+Williams!T79</f>
        <v>65.84571428571428</v>
      </c>
    </row>
    <row r="80" spans="1:14" ht="13" x14ac:dyDescent="0.15">
      <c r="A80" s="15">
        <v>44113</v>
      </c>
      <c r="B80" s="1">
        <v>271</v>
      </c>
      <c r="D80" s="16">
        <f>Amherst!D82+Bates!G79+Hamilton!F79+Middlebury!D80+Williams!D80+Colby!F80+Tufts!F80+Bowdoin!F79+Wesleyan!F81+Conn!F81+Trinity!F80</f>
        <v>2</v>
      </c>
      <c r="E80" s="16">
        <f t="shared" si="0"/>
        <v>5.1428571428571432</v>
      </c>
      <c r="F80" s="16">
        <f t="shared" si="1"/>
        <v>154</v>
      </c>
      <c r="G80" s="16">
        <f>Williams!P80+Middlebury!N79+Hamilton!U79+Bates!T79+Amherst!P82+Colby!Q80+Tufts!P80+Bowdoin!S79+Wesleyan!S81+Conn!S81+Trinity!R80</f>
        <v>5674</v>
      </c>
      <c r="H80" s="16">
        <f t="shared" si="2"/>
        <v>7700</v>
      </c>
      <c r="I80" s="16">
        <f t="shared" si="3"/>
        <v>53900</v>
      </c>
      <c r="J80" s="16">
        <f t="shared" si="4"/>
        <v>352172</v>
      </c>
      <c r="K80" s="16">
        <f t="shared" si="5"/>
        <v>3.5248501938667604E-2</v>
      </c>
      <c r="L80" s="16">
        <f t="shared" si="6"/>
        <v>6.6790352504638217E-2</v>
      </c>
      <c r="M80" s="16">
        <f t="shared" si="7"/>
        <v>4.3728632599979556E-2</v>
      </c>
      <c r="N80" s="31">
        <f>SUM(Amherst:Bowdoin!W80)+Colby!V80+Conn!X80+Conn!Z80+Middlebury!R80+Trinity!V80+Tufts!T80+Wesleyan!W80+Williams!T80</f>
        <v>58.927142857142854</v>
      </c>
    </row>
    <row r="81" spans="1:14" ht="13" x14ac:dyDescent="0.15">
      <c r="A81" s="15">
        <v>44114</v>
      </c>
      <c r="B81" s="1">
        <v>272</v>
      </c>
      <c r="D81" s="16">
        <f>Amherst!D83+Bates!G80+Hamilton!F80+Middlebury!D81+Williams!D81+Colby!F81+Tufts!F81+Bowdoin!F80+Wesleyan!F82+Conn!F82+Trinity!F81</f>
        <v>0</v>
      </c>
      <c r="E81" s="16">
        <f t="shared" si="0"/>
        <v>4.4285714285714288</v>
      </c>
      <c r="F81" s="16">
        <f t="shared" si="1"/>
        <v>154</v>
      </c>
      <c r="G81" s="16">
        <f>Williams!P81+Middlebury!N80+Hamilton!U80+Bates!T80+Amherst!P83+Colby!Q81+Tufts!P81+Bowdoin!S80+Wesleyan!S82+Conn!S82+Trinity!R81</f>
        <v>9291</v>
      </c>
      <c r="H81" s="16">
        <f t="shared" si="2"/>
        <v>7373.4285714285716</v>
      </c>
      <c r="I81" s="16">
        <f t="shared" si="3"/>
        <v>51614</v>
      </c>
      <c r="J81" s="16">
        <f t="shared" si="4"/>
        <v>361463</v>
      </c>
      <c r="K81" s="16">
        <f t="shared" si="5"/>
        <v>0</v>
      </c>
      <c r="L81" s="16">
        <f t="shared" si="6"/>
        <v>6.0061223698996392E-2</v>
      </c>
      <c r="M81" s="16">
        <f t="shared" si="7"/>
        <v>4.260463726577824E-2</v>
      </c>
      <c r="N81" s="31">
        <f>SUM(Amherst:Bowdoin!W81)+Colby!V81+Conn!X81+Conn!Z81+Middlebury!R81+Trinity!V81+Tufts!T81+Wesleyan!W81+Williams!T81</f>
        <v>58.892857142857153</v>
      </c>
    </row>
    <row r="82" spans="1:14" ht="13" x14ac:dyDescent="0.15">
      <c r="A82" s="15">
        <v>44115</v>
      </c>
      <c r="B82" s="1">
        <v>273</v>
      </c>
      <c r="D82" s="16">
        <f>Amherst!D84+Bates!G81+Hamilton!F81+Middlebury!D82+Williams!D82+Colby!F82+Tufts!F82+Bowdoin!F81+Wesleyan!F83+Conn!F83+Trinity!F82</f>
        <v>25</v>
      </c>
      <c r="E82" s="16">
        <f t="shared" si="0"/>
        <v>7.4285714285714288</v>
      </c>
      <c r="F82" s="16">
        <f t="shared" si="1"/>
        <v>179</v>
      </c>
      <c r="G82" s="16">
        <f>Williams!P82+Middlebury!N81+Hamilton!U81+Bates!T81+Amherst!P84+Colby!Q82+Tufts!P82+Bowdoin!S81+Wesleyan!S83+Conn!S83+Trinity!R82</f>
        <v>10250</v>
      </c>
      <c r="H82" s="16">
        <f t="shared" si="2"/>
        <v>7720.5714285714284</v>
      </c>
      <c r="I82" s="16">
        <f t="shared" si="3"/>
        <v>54044</v>
      </c>
      <c r="J82" s="16">
        <f t="shared" si="4"/>
        <v>371713</v>
      </c>
      <c r="K82" s="16">
        <f t="shared" si="5"/>
        <v>0.24390243902439024</v>
      </c>
      <c r="L82" s="16">
        <f t="shared" si="6"/>
        <v>9.6217896528754357E-2</v>
      </c>
      <c r="M82" s="16">
        <f t="shared" si="7"/>
        <v>4.8155431744383435E-2</v>
      </c>
      <c r="N82" s="31">
        <f>SUM(Amherst:Bowdoin!W82)+Colby!V82+Conn!X82+Conn!Z82+Middlebury!R82+Trinity!V82+Tufts!T82+Wesleyan!W82+Williams!T82</f>
        <v>58.155714285714289</v>
      </c>
    </row>
    <row r="83" spans="1:14" ht="13" x14ac:dyDescent="0.15">
      <c r="A83" s="15">
        <v>44116</v>
      </c>
      <c r="B83" s="1">
        <v>274</v>
      </c>
      <c r="D83" s="16">
        <f>Amherst!D85+Bates!G82+Hamilton!F82+Middlebury!D83+Williams!D83+Colby!F83+Tufts!F83+Bowdoin!F82+Wesleyan!F84+Conn!F84+Trinity!F83</f>
        <v>0</v>
      </c>
      <c r="E83" s="16">
        <f t="shared" si="0"/>
        <v>7.4285714285714288</v>
      </c>
      <c r="F83" s="16">
        <f t="shared" si="1"/>
        <v>179</v>
      </c>
      <c r="G83" s="16">
        <f>Williams!P83+Middlebury!N82+Hamilton!U82+Bates!T82+Amherst!P85+Colby!Q83+Tufts!P83+Bowdoin!S82+Wesleyan!S84+Conn!S84+Trinity!R83</f>
        <v>2820</v>
      </c>
      <c r="H83" s="16">
        <f t="shared" si="2"/>
        <v>7845.7142857142853</v>
      </c>
      <c r="I83" s="16">
        <f t="shared" si="3"/>
        <v>54920</v>
      </c>
      <c r="J83" s="16">
        <f t="shared" si="4"/>
        <v>374533</v>
      </c>
      <c r="K83" s="16">
        <f t="shared" si="5"/>
        <v>0</v>
      </c>
      <c r="L83" s="16">
        <f t="shared" si="6"/>
        <v>9.4683175528040786E-2</v>
      </c>
      <c r="M83" s="16">
        <f t="shared" si="7"/>
        <v>4.779285136423226E-2</v>
      </c>
      <c r="N83" s="31">
        <f>SUM(Amherst:Bowdoin!W83)+Colby!V83+Conn!X83+Conn!Z83+Middlebury!R83+Trinity!V83+Tufts!T83+Wesleyan!W83+Williams!T83</f>
        <v>57.985714285714288</v>
      </c>
    </row>
    <row r="84" spans="1:14" ht="13" x14ac:dyDescent="0.15">
      <c r="A84" s="15">
        <v>44117</v>
      </c>
      <c r="B84" s="1">
        <v>275</v>
      </c>
      <c r="D84" s="16">
        <f>Amherst!D86+Bates!G83+Hamilton!F83+Middlebury!D84+Williams!D84+Colby!F84+Tufts!F84+Bowdoin!F83+Wesleyan!F85+Conn!F85+Trinity!F84</f>
        <v>1</v>
      </c>
      <c r="E84" s="16">
        <f t="shared" si="0"/>
        <v>7.4285714285714288</v>
      </c>
      <c r="F84" s="16">
        <f t="shared" si="1"/>
        <v>180</v>
      </c>
      <c r="G84" s="16">
        <f>Williams!P84+Middlebury!N83+Hamilton!U83+Bates!T83+Amherst!P86+Colby!Q84+Tufts!P84+Bowdoin!S83+Wesleyan!S85+Conn!S85+Trinity!R84</f>
        <v>6435</v>
      </c>
      <c r="H84" s="16">
        <f t="shared" si="2"/>
        <v>7706.2857142857147</v>
      </c>
      <c r="I84" s="16">
        <f t="shared" si="3"/>
        <v>53944</v>
      </c>
      <c r="J84" s="16">
        <f t="shared" si="4"/>
        <v>380968</v>
      </c>
      <c r="K84" s="16">
        <f t="shared" si="5"/>
        <v>1.554001554001554E-2</v>
      </c>
      <c r="L84" s="16">
        <f t="shared" si="6"/>
        <v>9.6396262791042561E-2</v>
      </c>
      <c r="M84" s="16">
        <f t="shared" si="7"/>
        <v>4.7248062829423995E-2</v>
      </c>
      <c r="N84" s="31">
        <f>SUM(Amherst:Bowdoin!W84)+Colby!V84+Conn!X84+Conn!Z84+Middlebury!R84+Trinity!V84+Tufts!T84+Wesleyan!W84+Williams!T84</f>
        <v>62.689449277446251</v>
      </c>
    </row>
    <row r="85" spans="1:14" ht="13" x14ac:dyDescent="0.15">
      <c r="A85" s="15">
        <v>44118</v>
      </c>
      <c r="B85" s="1">
        <v>276</v>
      </c>
      <c r="D85" s="16">
        <f>Amherst!D87+Bates!G84+Hamilton!F84+Middlebury!D85+Williams!D85+Colby!F85+Tufts!F85+Bowdoin!F84+Wesleyan!F86+Conn!F86+Trinity!F85</f>
        <v>4</v>
      </c>
      <c r="E85" s="16">
        <f t="shared" si="0"/>
        <v>7.5714285714285712</v>
      </c>
      <c r="F85" s="16">
        <f t="shared" si="1"/>
        <v>184</v>
      </c>
      <c r="G85" s="16">
        <f>Williams!P85+Middlebury!N84+Hamilton!U84+Bates!T84+Amherst!P87+Colby!Q85+Tufts!P85+Bowdoin!S84+Wesleyan!S86+Conn!S86+Trinity!R85</f>
        <v>9612</v>
      </c>
      <c r="H85" s="16">
        <f t="shared" si="2"/>
        <v>7529.2857142857147</v>
      </c>
      <c r="I85" s="16">
        <f t="shared" si="3"/>
        <v>52705</v>
      </c>
      <c r="J85" s="16">
        <f t="shared" si="4"/>
        <v>390580</v>
      </c>
      <c r="K85" s="16">
        <f t="shared" si="5"/>
        <v>4.161464835622139E-2</v>
      </c>
      <c r="L85" s="16">
        <f t="shared" si="6"/>
        <v>0.10055971919172754</v>
      </c>
      <c r="M85" s="16">
        <f t="shared" si="7"/>
        <v>4.7109427005991085E-2</v>
      </c>
      <c r="N85" s="31">
        <f>SUM(Amherst:Bowdoin!W85)+Colby!V85+Conn!X85+Conn!Z85+Middlebury!R85+Trinity!V85+Tufts!T85+Wesleyan!W85+Williams!T85</f>
        <v>64.2069974796362</v>
      </c>
    </row>
    <row r="86" spans="1:14" ht="13" x14ac:dyDescent="0.15">
      <c r="A86" s="15">
        <v>44119</v>
      </c>
      <c r="B86" s="1">
        <v>277</v>
      </c>
      <c r="D86" s="16">
        <f>Amherst!D88+Bates!G85+Hamilton!F85+Middlebury!D86+Williams!D86+Colby!F86+Tufts!F86+Bowdoin!F85+Wesleyan!F87+Conn!F87+Trinity!F86</f>
        <v>10</v>
      </c>
      <c r="E86" s="16">
        <f t="shared" si="0"/>
        <v>6</v>
      </c>
      <c r="F86" s="16">
        <f t="shared" si="1"/>
        <v>194</v>
      </c>
      <c r="G86" s="16">
        <f>Williams!P86+Middlebury!N85+Hamilton!U85+Bates!T85+Amherst!P88+Colby!Q86+Tufts!P86+Bowdoin!S85+Wesleyan!S87+Conn!S87+Trinity!R86</f>
        <v>8732</v>
      </c>
      <c r="H86" s="16">
        <f t="shared" si="2"/>
        <v>7544.8571428571431</v>
      </c>
      <c r="I86" s="16">
        <f t="shared" si="3"/>
        <v>52814</v>
      </c>
      <c r="J86" s="16">
        <f t="shared" si="4"/>
        <v>399312</v>
      </c>
      <c r="K86" s="16">
        <f t="shared" si="5"/>
        <v>0.11452130096197893</v>
      </c>
      <c r="L86" s="16">
        <f t="shared" si="6"/>
        <v>7.9524368538645057E-2</v>
      </c>
      <c r="M86" s="16">
        <f t="shared" si="7"/>
        <v>4.8583563729614941E-2</v>
      </c>
      <c r="N86" s="31">
        <f>SUM(Amherst:Bowdoin!W86)+Colby!V86+Conn!X86+Conn!Z86+Middlebury!R86+Trinity!V86+Tufts!T86+Wesleyan!W86+Williams!T86</f>
        <v>54.69703676605085</v>
      </c>
    </row>
    <row r="87" spans="1:14" ht="13" x14ac:dyDescent="0.15">
      <c r="A87" s="15">
        <v>44120</v>
      </c>
      <c r="B87" s="1">
        <v>278</v>
      </c>
      <c r="D87" s="16">
        <f>Amherst!D89+Bates!G86+Hamilton!F86+Middlebury!D87+Williams!D87+Colby!F87+Tufts!F87+Bowdoin!F86+Wesleyan!F88+Conn!F88+Trinity!F87</f>
        <v>5</v>
      </c>
      <c r="E87" s="16">
        <f t="shared" si="0"/>
        <v>6.4285714285714288</v>
      </c>
      <c r="F87" s="16">
        <f t="shared" si="1"/>
        <v>199</v>
      </c>
      <c r="G87" s="16">
        <f>Williams!P87+Middlebury!N86+Hamilton!U86+Bates!T86+Amherst!P89+Colby!Q87+Tufts!P87+Bowdoin!S86+Wesleyan!S88+Conn!S88+Trinity!R87</f>
        <v>5619</v>
      </c>
      <c r="H87" s="16">
        <f t="shared" si="2"/>
        <v>7537</v>
      </c>
      <c r="I87" s="16">
        <f t="shared" si="3"/>
        <v>52759</v>
      </c>
      <c r="J87" s="16">
        <f t="shared" si="4"/>
        <v>404931</v>
      </c>
      <c r="K87" s="16">
        <f t="shared" si="5"/>
        <v>8.8983804947499551E-2</v>
      </c>
      <c r="L87" s="16">
        <f t="shared" si="6"/>
        <v>8.5293504425785177E-2</v>
      </c>
      <c r="M87" s="16">
        <f t="shared" si="7"/>
        <v>4.9144175180462844E-2</v>
      </c>
      <c r="N87" s="31">
        <f>SUM(Amherst:Bowdoin!W87)+Colby!V87+Conn!X87+Conn!Z87+Middlebury!R87+Trinity!V87+Tufts!T87+Wesleyan!W87+Williams!T87</f>
        <v>67.459893908908001</v>
      </c>
    </row>
    <row r="88" spans="1:14" ht="13" x14ac:dyDescent="0.15">
      <c r="A88" s="15">
        <v>44121</v>
      </c>
      <c r="B88" s="1">
        <v>279</v>
      </c>
      <c r="D88" s="16">
        <f>Amherst!D90+Bates!G87+Hamilton!F87+Middlebury!D88+Williams!D88+Colby!F88+Tufts!F88+Bowdoin!F87+Wesleyan!F89+Conn!F89+Trinity!F88</f>
        <v>5</v>
      </c>
      <c r="E88" s="16">
        <f t="shared" si="0"/>
        <v>7.1428571428571432</v>
      </c>
      <c r="F88" s="16">
        <f t="shared" si="1"/>
        <v>204</v>
      </c>
      <c r="G88" s="16">
        <f>Williams!P88+Middlebury!N87+Hamilton!U87+Bates!T87+Amherst!P90+Colby!Q88+Tufts!P88+Bowdoin!S87+Wesleyan!S89+Conn!S89+Trinity!R88</f>
        <v>13441</v>
      </c>
      <c r="H88" s="16">
        <f t="shared" si="2"/>
        <v>8129.8571428571431</v>
      </c>
      <c r="I88" s="16">
        <f t="shared" si="3"/>
        <v>56909</v>
      </c>
      <c r="J88" s="16">
        <f t="shared" si="4"/>
        <v>418372</v>
      </c>
      <c r="K88" s="16">
        <f t="shared" si="5"/>
        <v>3.7199613124023506E-2</v>
      </c>
      <c r="L88" s="16">
        <f t="shared" si="6"/>
        <v>8.7859565270871035E-2</v>
      </c>
      <c r="M88" s="16">
        <f t="shared" si="7"/>
        <v>4.8760433298595508E-2</v>
      </c>
      <c r="N88" s="31">
        <f>SUM(Amherst:Bowdoin!W88)+Colby!V88+Conn!X88+Conn!Z88+Middlebury!R88+Trinity!V88+Tufts!T88+Wesleyan!W88+Williams!T88</f>
        <v>68.245608194622292</v>
      </c>
    </row>
    <row r="89" spans="1:14" ht="13" x14ac:dyDescent="0.15">
      <c r="A89" s="15">
        <v>44122</v>
      </c>
      <c r="B89" s="1">
        <v>280</v>
      </c>
      <c r="D89" s="16">
        <f>Amherst!D91+Bates!G88+Hamilton!F88+Middlebury!D89+Williams!D89+Colby!F89+Tufts!F89+Bowdoin!F88+Wesleyan!F90+Conn!F90+Trinity!F89</f>
        <v>2</v>
      </c>
      <c r="E89" s="16">
        <f t="shared" si="0"/>
        <v>3.8571428571428572</v>
      </c>
      <c r="F89" s="16">
        <f t="shared" si="1"/>
        <v>206</v>
      </c>
      <c r="G89" s="16">
        <f>Williams!P89+Middlebury!N88+Hamilton!U88+Bates!T88+Amherst!P91+Colby!Q89+Tufts!P89+Bowdoin!S88+Wesleyan!S90+Conn!S90+Trinity!R89</f>
        <v>4988</v>
      </c>
      <c r="H89" s="16">
        <f t="shared" si="2"/>
        <v>7378.1428571428569</v>
      </c>
      <c r="I89" s="16">
        <f t="shared" si="3"/>
        <v>51647</v>
      </c>
      <c r="J89" s="16">
        <f t="shared" si="4"/>
        <v>423360</v>
      </c>
      <c r="K89" s="16">
        <f t="shared" si="5"/>
        <v>4.0096230954290296E-2</v>
      </c>
      <c r="L89" s="16">
        <f t="shared" si="6"/>
        <v>5.2277963870118301E-2</v>
      </c>
      <c r="M89" s="16">
        <f t="shared" si="7"/>
        <v>4.86583522297808E-2</v>
      </c>
      <c r="N89" s="31">
        <f>SUM(Amherst:Bowdoin!W89)+Colby!V89+Conn!X89+Conn!Z89+Middlebury!R89+Trinity!V89+Tufts!T89+Wesleyan!W89+Williams!T89</f>
        <v>68.152751051765136</v>
      </c>
    </row>
    <row r="90" spans="1:14" ht="13" x14ac:dyDescent="0.15">
      <c r="A90" s="15">
        <v>44123</v>
      </c>
      <c r="B90" s="1">
        <v>281</v>
      </c>
      <c r="D90" s="16">
        <f>Amherst!D92+Bates!G89+Hamilton!F89+Middlebury!D90+Williams!D90+Colby!F90+Tufts!F90+Bowdoin!F89+Wesleyan!F91+Conn!F91+Trinity!F90</f>
        <v>0</v>
      </c>
      <c r="E90" s="16">
        <f t="shared" si="0"/>
        <v>3.8571428571428572</v>
      </c>
      <c r="F90" s="16">
        <f t="shared" si="1"/>
        <v>206</v>
      </c>
      <c r="G90" s="16">
        <f>Williams!P90+Middlebury!N89+Hamilton!U89+Bates!T89+Amherst!P92+Colby!Q90+Tufts!P90+Bowdoin!S89+Wesleyan!S91+Conn!S91+Trinity!R90</f>
        <v>866</v>
      </c>
      <c r="H90" s="16">
        <f t="shared" si="2"/>
        <v>7099</v>
      </c>
      <c r="I90" s="16">
        <f t="shared" si="3"/>
        <v>49693</v>
      </c>
      <c r="J90" s="16">
        <f t="shared" si="4"/>
        <v>424226</v>
      </c>
      <c r="K90" s="16">
        <f t="shared" si="5"/>
        <v>0</v>
      </c>
      <c r="L90" s="16">
        <f t="shared" si="6"/>
        <v>5.4333608355301551E-2</v>
      </c>
      <c r="M90" s="16">
        <f t="shared" si="7"/>
        <v>4.8559022785024962E-2</v>
      </c>
      <c r="N90" s="31">
        <f>SUM(Amherst:Bowdoin!W90)+Colby!V90+Conn!X90+Conn!Z90+Middlebury!R90+Trinity!V90+Tufts!T90+Wesleyan!W90+Williams!T90</f>
        <v>56.22969867489563</v>
      </c>
    </row>
    <row r="91" spans="1:14" ht="13" x14ac:dyDescent="0.15">
      <c r="A91" s="15">
        <v>44124</v>
      </c>
      <c r="B91" s="1">
        <v>282</v>
      </c>
      <c r="D91" s="16">
        <f>Amherst!D93+Bates!G90+Hamilton!F90+Middlebury!D91+Williams!D91+Colby!F91+Tufts!F91+Bowdoin!F90+Wesleyan!F92+Conn!F92+Trinity!F91</f>
        <v>0</v>
      </c>
      <c r="E91" s="16">
        <f t="shared" si="0"/>
        <v>3.7142857142857144</v>
      </c>
      <c r="F91" s="16">
        <f t="shared" si="1"/>
        <v>206</v>
      </c>
      <c r="G91" s="16">
        <f>Williams!P91+Middlebury!N90+Hamilton!U90+Bates!T90+Amherst!P93+Colby!Q91+Tufts!P91+Bowdoin!S90+Wesleyan!S92+Conn!S92+Trinity!R91</f>
        <v>10587</v>
      </c>
      <c r="H91" s="16">
        <f t="shared" si="2"/>
        <v>7692.1428571428569</v>
      </c>
      <c r="I91" s="16">
        <f t="shared" si="3"/>
        <v>53845</v>
      </c>
      <c r="J91" s="16">
        <f t="shared" si="4"/>
        <v>434813</v>
      </c>
      <c r="K91" s="16">
        <f t="shared" si="5"/>
        <v>0</v>
      </c>
      <c r="L91" s="16">
        <f t="shared" si="6"/>
        <v>4.8286749001764322E-2</v>
      </c>
      <c r="M91" s="16">
        <f t="shared" si="7"/>
        <v>4.7376688369482972E-2</v>
      </c>
      <c r="N91" s="31">
        <f>SUM(Amherst:Bowdoin!W91)+Colby!V91+Conn!X91+Conn!Z91+Middlebury!R91+Trinity!V91+Tufts!T91+Wesleyan!W91+Williams!T91</f>
        <v>63.467142857142846</v>
      </c>
    </row>
    <row r="92" spans="1:14" ht="13" x14ac:dyDescent="0.15">
      <c r="A92" s="15">
        <v>44125</v>
      </c>
      <c r="B92" s="1">
        <v>283</v>
      </c>
      <c r="D92" s="16">
        <f>Amherst!D94+Bates!G91+Hamilton!F91+Middlebury!D92+Williams!D92+Colby!F92+Tufts!F92+Bowdoin!F91+Wesleyan!F93+Conn!F93+Trinity!F92</f>
        <v>2</v>
      </c>
      <c r="E92" s="16">
        <f t="shared" si="0"/>
        <v>3.4285714285714284</v>
      </c>
      <c r="F92" s="16">
        <f t="shared" si="1"/>
        <v>208</v>
      </c>
      <c r="G92" s="16">
        <f>Williams!P92+Middlebury!N91+Hamilton!U91+Bates!T91+Amherst!P94+Colby!Q92+Tufts!P92+Bowdoin!S91+Wesleyan!S93+Conn!S93+Trinity!R92</f>
        <v>9026</v>
      </c>
      <c r="H92" s="16">
        <f t="shared" si="2"/>
        <v>7608.4285714285716</v>
      </c>
      <c r="I92" s="16">
        <f t="shared" si="3"/>
        <v>53259</v>
      </c>
      <c r="J92" s="16">
        <f t="shared" si="4"/>
        <v>443839</v>
      </c>
      <c r="K92" s="16">
        <f t="shared" si="5"/>
        <v>2.2158209616662972E-2</v>
      </c>
      <c r="L92" s="16">
        <f t="shared" si="6"/>
        <v>4.5062806286261477E-2</v>
      </c>
      <c r="M92" s="16">
        <f t="shared" si="7"/>
        <v>4.6863840266402911E-2</v>
      </c>
      <c r="N92" s="31">
        <f>SUM(Amherst:Bowdoin!W92)+Colby!V92+Conn!X92+Conn!Z92+Middlebury!R92+Trinity!V92+Tufts!T92+Wesleyan!W92+Williams!T92</f>
        <v>65.338571428571441</v>
      </c>
    </row>
    <row r="93" spans="1:14" ht="13" x14ac:dyDescent="0.15">
      <c r="A93" s="15">
        <v>44126</v>
      </c>
      <c r="B93" s="1">
        <v>284</v>
      </c>
      <c r="D93" s="16">
        <f>Amherst!D95+Bates!G92+Hamilton!F92+Middlebury!D93+Williams!D93+Colby!F93+Tufts!F93+Bowdoin!F92+Wesleyan!F94+Conn!F94+Trinity!F93</f>
        <v>3</v>
      </c>
      <c r="E93" s="16">
        <f t="shared" si="0"/>
        <v>2.4285714285714284</v>
      </c>
      <c r="F93" s="16">
        <f t="shared" si="1"/>
        <v>211</v>
      </c>
      <c r="G93" s="16">
        <f>Williams!P93+Middlebury!N92+Hamilton!U92+Bates!T92+Amherst!P95+Colby!Q93+Tufts!P93+Bowdoin!S92+Wesleyan!S94+Conn!S94+Trinity!R93</f>
        <v>9997</v>
      </c>
      <c r="H93" s="16">
        <f t="shared" si="2"/>
        <v>7789.1428571428569</v>
      </c>
      <c r="I93" s="16">
        <f t="shared" si="3"/>
        <v>54524</v>
      </c>
      <c r="J93" s="16">
        <f t="shared" si="4"/>
        <v>453836</v>
      </c>
      <c r="K93" s="16">
        <f t="shared" si="5"/>
        <v>3.0009002700810243E-2</v>
      </c>
      <c r="L93" s="16">
        <f t="shared" si="6"/>
        <v>3.1178930379282519E-2</v>
      </c>
      <c r="M93" s="16">
        <f t="shared" si="7"/>
        <v>4.6492565596382832E-2</v>
      </c>
      <c r="N93" s="31">
        <f>SUM(Amherst:Bowdoin!W93)+Colby!V93+Conn!X93+Conn!Z93+Middlebury!R93+Trinity!V93+Tufts!T93+Wesleyan!W93+Williams!T93</f>
        <v>70.470896859373312</v>
      </c>
    </row>
    <row r="94" spans="1:14" ht="13" x14ac:dyDescent="0.15">
      <c r="A94" s="15">
        <v>44127</v>
      </c>
      <c r="B94" s="1">
        <v>285</v>
      </c>
      <c r="D94" s="16">
        <f>Amherst!D96+Bates!G93+Hamilton!F93+Middlebury!D94+Williams!D94+Colby!F94+Tufts!F94+Bowdoin!F93+Wesleyan!F95+Conn!F95+Trinity!F94</f>
        <v>3</v>
      </c>
      <c r="E94" s="16">
        <f t="shared" si="0"/>
        <v>2.1428571428571428</v>
      </c>
      <c r="F94" s="16">
        <f t="shared" si="1"/>
        <v>214</v>
      </c>
      <c r="G94" s="16">
        <f>Williams!P94+Middlebury!N93+Hamilton!U93+Bates!T93+Amherst!P96+Colby!Q94+Tufts!P94+Bowdoin!S93+Wesleyan!S95+Conn!S95+Trinity!R94</f>
        <v>6850</v>
      </c>
      <c r="H94" s="16">
        <f t="shared" si="2"/>
        <v>7965</v>
      </c>
      <c r="I94" s="16">
        <f t="shared" si="3"/>
        <v>55755</v>
      </c>
      <c r="J94" s="16">
        <f t="shared" si="4"/>
        <v>460686</v>
      </c>
      <c r="K94" s="16">
        <f t="shared" si="5"/>
        <v>4.3795620437956199E-2</v>
      </c>
      <c r="L94" s="16">
        <f t="shared" si="6"/>
        <v>2.6903416733925208E-2</v>
      </c>
      <c r="M94" s="16">
        <f t="shared" si="7"/>
        <v>4.6452464368355019E-2</v>
      </c>
      <c r="N94" s="31">
        <f>SUM(Amherst:Bowdoin!W94)+Colby!V94+Conn!X94+Conn!Z94+Middlebury!R94+Trinity!V94+Tufts!T94+Wesleyan!W94+Williams!T94</f>
        <v>63.769468287944747</v>
      </c>
    </row>
    <row r="95" spans="1:14" ht="13" x14ac:dyDescent="0.15">
      <c r="A95" s="15">
        <v>44128</v>
      </c>
      <c r="B95" s="1">
        <v>286</v>
      </c>
      <c r="D95" s="16">
        <f>Amherst!D97+Bates!G94+Hamilton!F94+Middlebury!D95+Williams!D95+Colby!F95+Tufts!F95+Bowdoin!F94+Wesleyan!F96+Conn!F96+Trinity!F95</f>
        <v>3</v>
      </c>
      <c r="E95" s="16">
        <f t="shared" si="0"/>
        <v>1.8571428571428572</v>
      </c>
      <c r="F95" s="16">
        <f t="shared" si="1"/>
        <v>217</v>
      </c>
      <c r="G95" s="16">
        <f>Williams!P95+Middlebury!N94+Hamilton!U94+Bates!T94+Amherst!P97+Colby!Q95+Tufts!P95+Bowdoin!S94+Wesleyan!S96+Conn!S96+Trinity!R95</f>
        <v>11972</v>
      </c>
      <c r="H95" s="16">
        <f t="shared" si="2"/>
        <v>7755.1428571428569</v>
      </c>
      <c r="I95" s="16">
        <f t="shared" si="3"/>
        <v>54286</v>
      </c>
      <c r="J95" s="16">
        <f t="shared" si="4"/>
        <v>472658</v>
      </c>
      <c r="K95" s="16">
        <f t="shared" si="5"/>
        <v>2.5058469762779818E-2</v>
      </c>
      <c r="L95" s="16">
        <f t="shared" si="6"/>
        <v>2.3947242382934827E-2</v>
      </c>
      <c r="M95" s="16">
        <f t="shared" si="7"/>
        <v>4.5910573818701894E-2</v>
      </c>
      <c r="N95" s="31">
        <f>SUM(Amherst:Bowdoin!W95)+Colby!V95+Conn!X95+Conn!Z95+Middlebury!R95+Trinity!V95+Tufts!T95+Wesleyan!W95+Williams!T95</f>
        <v>69.855182573659036</v>
      </c>
    </row>
    <row r="96" spans="1:14" ht="13" x14ac:dyDescent="0.15">
      <c r="A96" s="15">
        <v>44129</v>
      </c>
      <c r="B96" s="1">
        <v>287</v>
      </c>
      <c r="D96" s="16">
        <f>Amherst!D98+Bates!G95+Hamilton!F95+Middlebury!D96+Williams!D96+Colby!F96+Tufts!F96+Bowdoin!F95+Wesleyan!F97+Conn!F97+Trinity!F96</f>
        <v>4</v>
      </c>
      <c r="E96" s="16">
        <f t="shared" si="0"/>
        <v>2.1428571428571428</v>
      </c>
      <c r="F96" s="16">
        <f t="shared" si="1"/>
        <v>221</v>
      </c>
      <c r="G96" s="16">
        <f>Williams!P96+Middlebury!N95+Hamilton!U95+Bates!T95+Amherst!P98+Colby!Q96+Tufts!P96+Bowdoin!S95+Wesleyan!S97+Conn!S97+Trinity!R96</f>
        <v>5949</v>
      </c>
      <c r="H96" s="16">
        <f t="shared" si="2"/>
        <v>7892.4285714285716</v>
      </c>
      <c r="I96" s="16">
        <f t="shared" si="3"/>
        <v>55247</v>
      </c>
      <c r="J96" s="16">
        <f t="shared" si="4"/>
        <v>478607</v>
      </c>
      <c r="K96" s="16">
        <f t="shared" si="5"/>
        <v>6.7238191292654237E-2</v>
      </c>
      <c r="L96" s="16">
        <f t="shared" si="6"/>
        <v>2.7150795518308686E-2</v>
      </c>
      <c r="M96" s="16">
        <f t="shared" si="7"/>
        <v>4.6175672315699516E-2</v>
      </c>
      <c r="N96" s="31">
        <f>SUM(Amherst:Bowdoin!W96)+Colby!V96+Conn!X96+Conn!Z96+Middlebury!R96+Trinity!V96+Tufts!T96+Wesleyan!W96+Williams!T96</f>
        <v>73.203754002230454</v>
      </c>
    </row>
    <row r="97" spans="1:14" ht="13" x14ac:dyDescent="0.15">
      <c r="A97" s="15">
        <v>44130</v>
      </c>
      <c r="B97" s="1">
        <v>288</v>
      </c>
      <c r="D97" s="16">
        <f>Amherst!D99+Bates!G96+Hamilton!F96+Middlebury!D97+Williams!D97+Colby!F97+Tufts!F97+Bowdoin!F96+Wesleyan!F98+Conn!F98+Trinity!F97</f>
        <v>3</v>
      </c>
      <c r="E97" s="16">
        <f t="shared" si="0"/>
        <v>2.5714285714285716</v>
      </c>
      <c r="F97" s="16">
        <f t="shared" si="1"/>
        <v>224</v>
      </c>
      <c r="G97" s="16">
        <f>Williams!P97+Middlebury!N96+Hamilton!U96+Bates!T96+Amherst!P99+Colby!Q97+Tufts!P97+Bowdoin!S96+Wesleyan!S98+Conn!S98+Trinity!R97</f>
        <v>2266</v>
      </c>
      <c r="H97" s="16">
        <f t="shared" si="2"/>
        <v>8092.4285714285716</v>
      </c>
      <c r="I97" s="16">
        <f t="shared" si="3"/>
        <v>56647</v>
      </c>
      <c r="J97" s="16">
        <f t="shared" si="4"/>
        <v>480873</v>
      </c>
      <c r="K97" s="16">
        <f t="shared" si="5"/>
        <v>0.13239187996469551</v>
      </c>
      <c r="L97" s="16">
        <f t="shared" si="6"/>
        <v>3.1775733931187884E-2</v>
      </c>
      <c r="M97" s="16">
        <f t="shared" si="7"/>
        <v>4.6581945752828709E-2</v>
      </c>
      <c r="N97" s="31">
        <f>SUM(Amherst:Bowdoin!W97)+Colby!V97+Conn!X97+Conn!Z97+Middlebury!R97+Trinity!V97+Tufts!T97+Wesleyan!W97+Williams!T97</f>
        <v>77.779550999783439</v>
      </c>
    </row>
    <row r="98" spans="1:14" ht="13" x14ac:dyDescent="0.15">
      <c r="A98" s="15">
        <v>44131</v>
      </c>
      <c r="B98" s="1">
        <v>289</v>
      </c>
      <c r="D98" s="16">
        <f>Amherst!D100+Bates!G97+Hamilton!F97+Middlebury!D98+Williams!D98+Colby!F98+Tufts!F98+Bowdoin!F97+Wesleyan!F99+Conn!F99+Trinity!F98</f>
        <v>0</v>
      </c>
      <c r="E98" s="16">
        <f t="shared" si="0"/>
        <v>2.5714285714285716</v>
      </c>
      <c r="F98" s="16">
        <f t="shared" si="1"/>
        <v>224</v>
      </c>
      <c r="G98" s="16">
        <f>Williams!P98+Middlebury!N97+Hamilton!U97+Bates!T97+Amherst!P100+Colby!Q98+Tufts!P98+Bowdoin!S97+Wesleyan!S99+Conn!S99+Trinity!R98</f>
        <v>7549</v>
      </c>
      <c r="H98" s="16">
        <f t="shared" si="2"/>
        <v>7658.4285714285716</v>
      </c>
      <c r="I98" s="16">
        <f t="shared" si="3"/>
        <v>53609</v>
      </c>
      <c r="J98" s="16">
        <f t="shared" si="4"/>
        <v>488422</v>
      </c>
      <c r="K98" s="16">
        <f t="shared" si="5"/>
        <v>0</v>
      </c>
      <c r="L98" s="16">
        <f t="shared" si="6"/>
        <v>3.3576451715197075E-2</v>
      </c>
      <c r="M98" s="16">
        <f t="shared" si="7"/>
        <v>4.5861980009090503E-2</v>
      </c>
      <c r="N98" s="31">
        <f>SUM(Amherst:Bowdoin!W98)+Colby!V98+Conn!X98+Conn!Z98+Middlebury!R98+Trinity!V98+Tufts!T98+Wesleyan!W98+Williams!T98</f>
        <v>77.423817578533573</v>
      </c>
    </row>
    <row r="99" spans="1:14" ht="13" x14ac:dyDescent="0.15">
      <c r="A99" s="15">
        <v>44132</v>
      </c>
      <c r="B99" s="1">
        <v>290</v>
      </c>
      <c r="D99" s="16">
        <f>Amherst!D101+Bates!G98+Hamilton!F98+Middlebury!D99+Williams!D99+Colby!F99+Tufts!F99+Bowdoin!F98+Wesleyan!F100+Conn!F100+Trinity!F99</f>
        <v>11</v>
      </c>
      <c r="E99" s="16">
        <f t="shared" si="0"/>
        <v>3.8571428571428572</v>
      </c>
      <c r="F99" s="16">
        <f t="shared" si="1"/>
        <v>235</v>
      </c>
      <c r="G99" s="16">
        <f>Williams!P99+Middlebury!N98+Hamilton!U98+Bates!T98+Amherst!P101+Colby!Q99+Tufts!P99+Bowdoin!S98+Wesleyan!S100+Conn!S100+Trinity!R99</f>
        <v>10758</v>
      </c>
      <c r="H99" s="16">
        <f t="shared" si="2"/>
        <v>7905.8571428571431</v>
      </c>
      <c r="I99" s="16">
        <f t="shared" si="3"/>
        <v>55341</v>
      </c>
      <c r="J99" s="16">
        <f t="shared" si="4"/>
        <v>499180</v>
      </c>
      <c r="K99" s="16">
        <f t="shared" si="5"/>
        <v>0.10224948875255625</v>
      </c>
      <c r="L99" s="16">
        <f t="shared" si="6"/>
        <v>4.8788420881444139E-2</v>
      </c>
      <c r="M99" s="16">
        <f t="shared" si="7"/>
        <v>4.7077206618854922E-2</v>
      </c>
      <c r="N99" s="31">
        <f>SUM(Amherst:Bowdoin!W99)+Colby!V99+Conn!X99+Conn!Z99+Middlebury!R99+Trinity!V99+Tufts!T99+Wesleyan!W99+Williams!T99</f>
        <v>78.833841742705673</v>
      </c>
    </row>
    <row r="100" spans="1:14" ht="13" x14ac:dyDescent="0.15">
      <c r="A100" s="15">
        <v>44133</v>
      </c>
      <c r="B100" s="1">
        <v>291</v>
      </c>
      <c r="D100" s="16">
        <f>Amherst!D102+Bates!G99+Hamilton!F99+Middlebury!D100+Williams!D100+Colby!F100+Tufts!F100+Bowdoin!F99+Wesleyan!F101+Conn!F101+Trinity!F100</f>
        <v>11</v>
      </c>
      <c r="E100" s="16">
        <f t="shared" si="0"/>
        <v>5</v>
      </c>
      <c r="F100" s="16">
        <f t="shared" si="1"/>
        <v>246</v>
      </c>
      <c r="G100" s="16">
        <f>Williams!P100+Middlebury!N99+Hamilton!U99+Bates!T99+Amherst!P102+Colby!Q100+Tufts!P100+Bowdoin!S99+Wesleyan!S101+Conn!S101+Trinity!R100</f>
        <v>8417</v>
      </c>
      <c r="H100" s="16">
        <f t="shared" si="2"/>
        <v>7680.1428571428569</v>
      </c>
      <c r="I100" s="16">
        <f t="shared" si="3"/>
        <v>53761</v>
      </c>
      <c r="J100" s="16">
        <f t="shared" si="4"/>
        <v>507597</v>
      </c>
      <c r="K100" s="16">
        <f t="shared" si="5"/>
        <v>0.13068789354877033</v>
      </c>
      <c r="L100" s="16">
        <f t="shared" si="6"/>
        <v>6.5102955674187599E-2</v>
      </c>
      <c r="M100" s="16">
        <f t="shared" si="7"/>
        <v>4.8463643402147767E-2</v>
      </c>
      <c r="N100" s="31">
        <f>SUM(Amherst:Bowdoin!W100)+Colby!V100+Conn!X100+Conn!Z100+Middlebury!R100+Trinity!V100+Tufts!T100+Wesleyan!W100+Williams!T100</f>
        <v>87.644024144869221</v>
      </c>
    </row>
    <row r="101" spans="1:14" ht="13" x14ac:dyDescent="0.15">
      <c r="A101" s="15">
        <v>44134</v>
      </c>
      <c r="B101" s="1">
        <v>292</v>
      </c>
      <c r="D101" s="16">
        <f>Amherst!D103+Bates!G100+Hamilton!F100+Middlebury!D101+Williams!D101+Colby!F101+Tufts!F101+Bowdoin!F100+Wesleyan!F102+Conn!F102+Trinity!F101</f>
        <v>17</v>
      </c>
      <c r="E101" s="16">
        <f t="shared" si="0"/>
        <v>7</v>
      </c>
      <c r="F101" s="16">
        <f t="shared" si="1"/>
        <v>263</v>
      </c>
      <c r="G101" s="16">
        <f>Williams!P101+Middlebury!N100+Hamilton!U100+Bates!T100+Amherst!P103+Colby!Q101+Tufts!P101+Bowdoin!S100+Wesleyan!S102+Conn!S102+Trinity!R101</f>
        <v>9121</v>
      </c>
      <c r="H101" s="16">
        <f t="shared" si="2"/>
        <v>8004.5714285714284</v>
      </c>
      <c r="I101" s="16">
        <f t="shared" si="3"/>
        <v>56032</v>
      </c>
      <c r="J101" s="16">
        <f t="shared" si="4"/>
        <v>516718</v>
      </c>
      <c r="K101" s="16">
        <f t="shared" si="5"/>
        <v>0.18638307203157548</v>
      </c>
      <c r="L101" s="16">
        <f t="shared" si="6"/>
        <v>8.7450028555111359E-2</v>
      </c>
      <c r="M101" s="16">
        <f t="shared" si="7"/>
        <v>5.0898168827097183E-2</v>
      </c>
      <c r="N101" s="31">
        <f>SUM(Amherst:Bowdoin!W101)+Colby!V101+Conn!X101+Conn!Z101+Middlebury!R101+Trinity!V101+Tufts!T101+Wesleyan!W101+Williams!T101</f>
        <v>100.77545271629779</v>
      </c>
    </row>
    <row r="102" spans="1:14" ht="13" x14ac:dyDescent="0.15">
      <c r="A102" s="15">
        <v>44135</v>
      </c>
      <c r="B102" s="1">
        <v>293</v>
      </c>
      <c r="D102" s="16">
        <f>Amherst!D104+Bates!G101+Hamilton!F101+Middlebury!D102+Williams!D102+Colby!F102+Tufts!F102+Bowdoin!F101+Wesleyan!F103+Conn!F103+Trinity!F102</f>
        <v>9</v>
      </c>
      <c r="E102" s="16">
        <f t="shared" si="0"/>
        <v>7.8571428571428568</v>
      </c>
      <c r="F102" s="16">
        <f t="shared" si="1"/>
        <v>272</v>
      </c>
      <c r="G102" s="16">
        <f>Williams!P102+Middlebury!N101+Hamilton!U101+Bates!T101+Amherst!P104+Colby!Q102+Tufts!P102+Bowdoin!S101+Wesleyan!S103+Conn!S103+Trinity!R102</f>
        <v>10063</v>
      </c>
      <c r="H102" s="16">
        <f t="shared" si="2"/>
        <v>7731.8571428571431</v>
      </c>
      <c r="I102" s="16">
        <f t="shared" si="3"/>
        <v>54123</v>
      </c>
      <c r="J102" s="16">
        <f t="shared" si="4"/>
        <v>526781</v>
      </c>
      <c r="K102" s="16">
        <f t="shared" si="5"/>
        <v>8.9436549736659043E-2</v>
      </c>
      <c r="L102" s="16">
        <f t="shared" si="6"/>
        <v>0.10162038320122684</v>
      </c>
      <c r="M102" s="16">
        <f t="shared" si="7"/>
        <v>5.1634360388852288E-2</v>
      </c>
      <c r="N102" s="31">
        <f>SUM(Amherst:Bowdoin!W102)+Colby!V102+Conn!X102+Conn!Z102+Middlebury!R102+Trinity!V102+Tufts!T102+Wesleyan!W102+Williams!T102</f>
        <v>87.905452716297773</v>
      </c>
    </row>
    <row r="103" spans="1:14" ht="13" x14ac:dyDescent="0.15">
      <c r="A103" s="15">
        <v>44136</v>
      </c>
      <c r="B103" s="1">
        <v>294</v>
      </c>
      <c r="D103" s="16">
        <f>Amherst!D105+Bates!G102+Hamilton!F102+Middlebury!D103+Williams!D103+Colby!F103+Tufts!F103+Bowdoin!F102+Wesleyan!F104+Conn!F104+Trinity!F103</f>
        <v>1</v>
      </c>
      <c r="E103" s="16">
        <f t="shared" si="0"/>
        <v>7.4285714285714288</v>
      </c>
      <c r="F103" s="16">
        <f t="shared" si="1"/>
        <v>273</v>
      </c>
      <c r="G103" s="16">
        <f>Williams!P103+Middlebury!N102+Hamilton!U102+Bates!T102+Amherst!P105+Colby!Q103+Tufts!P103+Bowdoin!S102+Wesleyan!S104+Conn!S104+Trinity!R103</f>
        <v>7214</v>
      </c>
      <c r="H103" s="16">
        <f t="shared" si="2"/>
        <v>7912.5714285714284</v>
      </c>
      <c r="I103" s="16">
        <f t="shared" si="3"/>
        <v>55388</v>
      </c>
      <c r="J103" s="16">
        <f t="shared" si="4"/>
        <v>533995</v>
      </c>
      <c r="K103" s="16">
        <f t="shared" si="5"/>
        <v>1.386193512614361E-2</v>
      </c>
      <c r="L103" s="16">
        <f t="shared" si="6"/>
        <v>9.3883151585180902E-2</v>
      </c>
      <c r="M103" s="16">
        <f t="shared" si="7"/>
        <v>5.1124074195451265E-2</v>
      </c>
      <c r="N103" s="31">
        <f>SUM(Amherst:Bowdoin!W103)+Colby!V103+Conn!X103+Conn!Z103+Middlebury!R103+Trinity!V103+Tufts!T103+Wesleyan!W103+Williams!T103</f>
        <v>85.169738430583493</v>
      </c>
    </row>
    <row r="104" spans="1:14" ht="13" x14ac:dyDescent="0.15">
      <c r="A104" s="15">
        <v>44137</v>
      </c>
      <c r="B104" s="1">
        <v>295</v>
      </c>
      <c r="D104" s="16">
        <f>Amherst!D106+Bates!G103+Hamilton!F103+Middlebury!D104+Williams!D104+Colby!F104+Tufts!F104+Bowdoin!F103+Wesleyan!F105+Conn!F105+Trinity!F104</f>
        <v>3</v>
      </c>
      <c r="E104" s="16">
        <f t="shared" si="0"/>
        <v>7.4285714285714288</v>
      </c>
      <c r="F104" s="16">
        <f t="shared" si="1"/>
        <v>276</v>
      </c>
      <c r="G104" s="16">
        <f>Williams!P104+Middlebury!N103+Hamilton!U103+Bates!T103+Amherst!P106+Colby!Q104+Tufts!P104+Bowdoin!S103+Wesleyan!S105+Conn!S105+Trinity!R104</f>
        <v>1702</v>
      </c>
      <c r="H104" s="16">
        <f t="shared" si="2"/>
        <v>7832</v>
      </c>
      <c r="I104" s="16">
        <f t="shared" si="3"/>
        <v>54824</v>
      </c>
      <c r="J104" s="16">
        <f t="shared" si="4"/>
        <v>535697</v>
      </c>
      <c r="K104" s="16">
        <f t="shared" si="5"/>
        <v>0.17626321974148063</v>
      </c>
      <c r="L104" s="16">
        <f t="shared" si="6"/>
        <v>9.4848971253465628E-2</v>
      </c>
      <c r="M104" s="16">
        <f t="shared" si="7"/>
        <v>5.152166243230781E-2</v>
      </c>
      <c r="N104" s="31">
        <f>SUM(Amherst:Bowdoin!W104)+Colby!V104+Conn!X104+Conn!Z104+Middlebury!R104+Trinity!V104+Tufts!T104+Wesleyan!W104+Williams!T104</f>
        <v>82.18804511278195</v>
      </c>
    </row>
    <row r="105" spans="1:14" ht="13" x14ac:dyDescent="0.15">
      <c r="A105" s="15">
        <v>44138</v>
      </c>
      <c r="B105" s="1">
        <v>296</v>
      </c>
      <c r="D105" s="16">
        <f>Amherst!D107+Bates!G104+Hamilton!F104+Middlebury!D105+Williams!D105+Colby!F105+Tufts!F105+Bowdoin!F104+Wesleyan!F106+Conn!F106+Trinity!F105</f>
        <v>10</v>
      </c>
      <c r="E105" s="16">
        <f t="shared" si="0"/>
        <v>8.8571428571428577</v>
      </c>
      <c r="F105" s="16">
        <f t="shared" si="1"/>
        <v>286</v>
      </c>
      <c r="G105" s="16">
        <f>Williams!P105+Middlebury!N104+Hamilton!U104+Bates!T104+Amherst!P107+Colby!Q105+Tufts!P105+Bowdoin!S104+Wesleyan!S106+Conn!S106+Trinity!R105</f>
        <v>5917</v>
      </c>
      <c r="H105" s="16">
        <f t="shared" si="2"/>
        <v>7598.8571428571431</v>
      </c>
      <c r="I105" s="16">
        <f t="shared" si="3"/>
        <v>53192</v>
      </c>
      <c r="J105" s="16">
        <f t="shared" si="4"/>
        <v>541614</v>
      </c>
      <c r="K105" s="16">
        <f t="shared" si="5"/>
        <v>0.16900456312320433</v>
      </c>
      <c r="L105" s="16">
        <f t="shared" si="6"/>
        <v>0.11655888103474206</v>
      </c>
      <c r="M105" s="16">
        <f t="shared" si="7"/>
        <v>5.2805134283825751E-2</v>
      </c>
      <c r="N105" s="31">
        <f>SUM(Amherst:Bowdoin!W105)+Colby!V105+Conn!X105+Conn!Z105+Middlebury!R105+Trinity!V105+Tufts!T105+Wesleyan!W105+Williams!T105</f>
        <v>106.53278582234708</v>
      </c>
    </row>
    <row r="106" spans="1:14" ht="13" x14ac:dyDescent="0.15">
      <c r="A106" s="15">
        <v>44139</v>
      </c>
      <c r="B106" s="1">
        <v>297</v>
      </c>
      <c r="D106" s="16">
        <f>Amherst!D108+Bates!G105+Hamilton!F105+Middlebury!D106+Williams!D106+Colby!F106+Tufts!F106+Bowdoin!F105+Wesleyan!F107+Conn!F107+Trinity!F106</f>
        <v>10</v>
      </c>
      <c r="E106" s="16">
        <f t="shared" si="0"/>
        <v>8.7142857142857135</v>
      </c>
      <c r="F106" s="16">
        <f t="shared" si="1"/>
        <v>296</v>
      </c>
      <c r="G106" s="16">
        <f>Williams!P106+Middlebury!N105+Hamilton!U105+Bates!T105+Amherst!P108+Colby!Q106+Tufts!P106+Bowdoin!S105+Wesleyan!S107+Conn!S107+Trinity!R106</f>
        <v>10860</v>
      </c>
      <c r="H106" s="16">
        <f t="shared" si="2"/>
        <v>7613.4285714285716</v>
      </c>
      <c r="I106" s="16">
        <f t="shared" si="3"/>
        <v>53294</v>
      </c>
      <c r="J106" s="16">
        <f t="shared" si="4"/>
        <v>552474</v>
      </c>
      <c r="K106" s="16">
        <f t="shared" si="5"/>
        <v>9.2081031307550645E-2</v>
      </c>
      <c r="L106" s="16">
        <f t="shared" si="6"/>
        <v>0.11445941381769055</v>
      </c>
      <c r="M106" s="16">
        <f t="shared" si="7"/>
        <v>5.3577181912632992E-2</v>
      </c>
      <c r="N106" s="31">
        <f>SUM(Amherst:Bowdoin!W106)+Colby!V106+Conn!X106+Conn!Z106+Middlebury!R106+Trinity!V106+Tufts!T106+Wesleyan!W106+Williams!T106</f>
        <v>120.14170212765957</v>
      </c>
    </row>
    <row r="107" spans="1:14" ht="13" x14ac:dyDescent="0.15">
      <c r="A107" s="15">
        <v>44140</v>
      </c>
      <c r="B107" s="1">
        <v>298</v>
      </c>
      <c r="D107" s="16">
        <f>Amherst!D109+Bates!G106+Hamilton!F106+Middlebury!D107+Williams!D107+Colby!F107+Tufts!F107+Bowdoin!F106+Wesleyan!F108+Conn!F108+Trinity!F107</f>
        <v>5</v>
      </c>
      <c r="E107" s="16">
        <f t="shared" si="0"/>
        <v>7.8571428571428568</v>
      </c>
      <c r="F107" s="16">
        <f t="shared" si="1"/>
        <v>301</v>
      </c>
      <c r="G107" s="16">
        <f>Williams!P107+Middlebury!N106+Hamilton!U106+Bates!T106+Amherst!P109+Colby!Q107+Tufts!P107+Bowdoin!S106+Wesleyan!S108+Conn!S108+Trinity!R107</f>
        <v>9612</v>
      </c>
      <c r="H107" s="16">
        <f t="shared" si="2"/>
        <v>7784.1428571428569</v>
      </c>
      <c r="I107" s="16">
        <f t="shared" si="3"/>
        <v>54489</v>
      </c>
      <c r="J107" s="16">
        <f t="shared" si="4"/>
        <v>562086</v>
      </c>
      <c r="K107" s="16">
        <f t="shared" si="5"/>
        <v>5.2018310445276744E-2</v>
      </c>
      <c r="L107" s="16">
        <f t="shared" si="6"/>
        <v>0.10093780396043238</v>
      </c>
      <c r="M107" s="16">
        <f t="shared" si="7"/>
        <v>5.3550524296993696E-2</v>
      </c>
      <c r="N107" s="31">
        <f>SUM(Amherst:Bowdoin!W107)+Colby!V107+Conn!X107+Conn!Z107+Middlebury!R107+Trinity!V107+Tufts!T107+Wesleyan!W107+Williams!T107</f>
        <v>121.84604562737643</v>
      </c>
    </row>
    <row r="108" spans="1:14" ht="13" x14ac:dyDescent="0.15">
      <c r="A108" s="15">
        <v>44141</v>
      </c>
      <c r="B108" s="1">
        <v>299</v>
      </c>
      <c r="D108" s="16">
        <f>Amherst!D110+Bates!G107+Hamilton!F107+Middlebury!D108+Williams!D108+Colby!F108+Tufts!F108+Bowdoin!F107+Wesleyan!F109+Conn!F109+Trinity!F108</f>
        <v>8</v>
      </c>
      <c r="E108" s="16">
        <f t="shared" si="0"/>
        <v>6.5714285714285712</v>
      </c>
      <c r="F108" s="16">
        <f t="shared" si="1"/>
        <v>309</v>
      </c>
      <c r="G108" s="16">
        <f>Williams!P108+Middlebury!N107+Hamilton!U107+Bates!T107+Amherst!P110+Colby!Q108+Tufts!P108+Bowdoin!S107+Wesleyan!S109+Conn!S109+Trinity!R108</f>
        <v>8197</v>
      </c>
      <c r="H108" s="16">
        <f t="shared" si="2"/>
        <v>7652.1428571428569</v>
      </c>
      <c r="I108" s="16">
        <f t="shared" si="3"/>
        <v>53565</v>
      </c>
      <c r="J108" s="16">
        <f t="shared" si="4"/>
        <v>570283</v>
      </c>
      <c r="K108" s="16">
        <f t="shared" si="5"/>
        <v>9.7596681712821765E-2</v>
      </c>
      <c r="L108" s="16">
        <f t="shared" si="6"/>
        <v>8.587697190329506E-2</v>
      </c>
      <c r="M108" s="16">
        <f t="shared" si="7"/>
        <v>5.4183624621459869E-2</v>
      </c>
      <c r="N108" s="31">
        <f>SUM(Amherst:Bowdoin!W108)+Colby!V108+Conn!X108+Conn!Z108+Middlebury!R108+Trinity!V108+Tufts!T108+Wesleyan!W108+Williams!T108</f>
        <v>135.12890277023357</v>
      </c>
    </row>
    <row r="109" spans="1:14" ht="13" x14ac:dyDescent="0.15">
      <c r="A109" s="15">
        <v>44142</v>
      </c>
      <c r="B109" s="1">
        <v>300</v>
      </c>
      <c r="D109" s="16">
        <f>Amherst!D111+Bates!G108+Hamilton!F108+Middlebury!D109+Williams!D109+Colby!F109+Tufts!F109+Bowdoin!F108+Wesleyan!F110+Conn!F110+Trinity!F109</f>
        <v>6</v>
      </c>
      <c r="E109" s="16">
        <f t="shared" si="0"/>
        <v>6.1428571428571432</v>
      </c>
      <c r="F109" s="16">
        <f t="shared" si="1"/>
        <v>315</v>
      </c>
      <c r="G109" s="16">
        <f>Williams!P109+Middlebury!N108+Hamilton!U108+Bates!T108+Amherst!P111+Colby!Q109+Tufts!P109+Bowdoin!S108+Wesleyan!S110+Conn!S110+Trinity!R109</f>
        <v>12337</v>
      </c>
      <c r="H109" s="16">
        <f t="shared" si="2"/>
        <v>7977</v>
      </c>
      <c r="I109" s="16">
        <f t="shared" si="3"/>
        <v>55839</v>
      </c>
      <c r="J109" s="16">
        <f t="shared" si="4"/>
        <v>582620</v>
      </c>
      <c r="K109" s="16">
        <f t="shared" si="5"/>
        <v>4.8634189835454325E-2</v>
      </c>
      <c r="L109" s="16">
        <f t="shared" si="6"/>
        <v>7.7007109726177053E-2</v>
      </c>
      <c r="M109" s="16">
        <f t="shared" si="7"/>
        <v>5.4066115135079466E-2</v>
      </c>
      <c r="N109" s="31">
        <f>SUM(Amherst:Bowdoin!W109)+Colby!V109+Conn!X109+Conn!Z109+Middlebury!R109+Trinity!V109+Tufts!T109+Wesleyan!W109+Williams!T109</f>
        <v>140.78033134166213</v>
      </c>
    </row>
    <row r="110" spans="1:14" ht="13" x14ac:dyDescent="0.15">
      <c r="A110" s="15">
        <v>44143</v>
      </c>
      <c r="B110" s="1">
        <v>301</v>
      </c>
      <c r="D110" s="16">
        <f>Amherst!D112+Bates!G109+Hamilton!F109+Middlebury!D110+Williams!D110+Colby!F110+Tufts!F110+Bowdoin!F109+Wesleyan!F111+Conn!F111+Trinity!F110</f>
        <v>3</v>
      </c>
      <c r="E110" s="16">
        <f t="shared" si="0"/>
        <v>6.4285714285714288</v>
      </c>
      <c r="F110" s="16">
        <f t="shared" si="1"/>
        <v>318</v>
      </c>
      <c r="G110" s="16">
        <f>Williams!P110+Middlebury!N109+Hamilton!U109+Bates!T109+Amherst!P112+Colby!Q110+Tufts!P110+Bowdoin!S109+Wesleyan!S111+Conn!S111+Trinity!R110</f>
        <v>6151</v>
      </c>
      <c r="H110" s="16">
        <f t="shared" si="2"/>
        <v>7825.1428571428569</v>
      </c>
      <c r="I110" s="16">
        <f t="shared" si="3"/>
        <v>54776</v>
      </c>
      <c r="J110" s="16">
        <f t="shared" si="4"/>
        <v>588771</v>
      </c>
      <c r="K110" s="16">
        <f t="shared" si="5"/>
        <v>4.8772557307754837E-2</v>
      </c>
      <c r="L110" s="16">
        <f t="shared" si="6"/>
        <v>8.2152767635460797E-2</v>
      </c>
      <c r="M110" s="16">
        <f t="shared" si="7"/>
        <v>5.4010812353189955E-2</v>
      </c>
      <c r="N110" s="31">
        <f>SUM(Amherst:Bowdoin!W110)+Colby!V110+Conn!X110+Conn!Z110+Middlebury!R110+Trinity!V110+Tufts!T110+Wesleyan!W110+Williams!T110</f>
        <v>126.83033134166214</v>
      </c>
    </row>
    <row r="111" spans="1:14" ht="13" x14ac:dyDescent="0.15">
      <c r="A111" s="15">
        <v>44144</v>
      </c>
      <c r="B111" s="1">
        <v>302</v>
      </c>
      <c r="D111" s="16">
        <f>Amherst!D113+Bates!G110+Hamilton!F110+Middlebury!D111+Williams!D111+Colby!F111+Tufts!F111+Bowdoin!F110+Wesleyan!F112+Conn!F112+Trinity!F111</f>
        <v>1</v>
      </c>
      <c r="E111" s="16">
        <f t="shared" si="0"/>
        <v>6.1428571428571432</v>
      </c>
      <c r="F111" s="16">
        <f t="shared" si="1"/>
        <v>319</v>
      </c>
      <c r="G111" s="16">
        <f>Williams!P111+Middlebury!N110+Hamilton!U110+Bates!T110+Amherst!P113+Colby!Q111+Tufts!P111+Bowdoin!S110+Wesleyan!S112+Conn!S112+Trinity!R111</f>
        <v>1712</v>
      </c>
      <c r="H111" s="16">
        <f t="shared" si="2"/>
        <v>7826.5714285714284</v>
      </c>
      <c r="I111" s="16">
        <f t="shared" si="3"/>
        <v>54786</v>
      </c>
      <c r="J111" s="16">
        <f t="shared" si="4"/>
        <v>590483</v>
      </c>
      <c r="K111" s="16">
        <f t="shared" si="5"/>
        <v>5.8411214953271021E-2</v>
      </c>
      <c r="L111" s="16">
        <f t="shared" si="6"/>
        <v>7.8487204760340226E-2</v>
      </c>
      <c r="M111" s="16">
        <f t="shared" si="7"/>
        <v>5.4023570534630125E-2</v>
      </c>
      <c r="N111" s="31">
        <f>SUM(Amherst:Bowdoin!W111)+Colby!V111+Conn!X111+Conn!Z111+Middlebury!R111+Trinity!V111+Tufts!T111+Wesleyan!W111+Williams!T111</f>
        <v>137.21621250635485</v>
      </c>
    </row>
    <row r="112" spans="1:14" ht="13" x14ac:dyDescent="0.15">
      <c r="A112" s="15">
        <v>44145</v>
      </c>
      <c r="B112" s="1">
        <v>303</v>
      </c>
      <c r="D112" s="16">
        <f>Amherst!D114+Bates!G111+Hamilton!F111+Middlebury!D112+Williams!D112+Colby!F112+Tufts!F112+Bowdoin!F111+Wesleyan!F113+Conn!F113+Trinity!F112</f>
        <v>7</v>
      </c>
      <c r="E112" s="16">
        <f t="shared" si="0"/>
        <v>5.7142857142857144</v>
      </c>
      <c r="F112" s="16">
        <f t="shared" si="1"/>
        <v>326</v>
      </c>
      <c r="G112" s="16">
        <f>Williams!P112+Middlebury!N111+Hamilton!U111+Bates!T111+Amherst!P114+Colby!Q112+Tufts!P112+Bowdoin!S111+Wesleyan!S113+Conn!S113+Trinity!R112</f>
        <v>6561</v>
      </c>
      <c r="H112" s="16">
        <f t="shared" si="2"/>
        <v>7918.5714285714284</v>
      </c>
      <c r="I112" s="16">
        <f t="shared" si="3"/>
        <v>55430</v>
      </c>
      <c r="J112" s="16">
        <f t="shared" si="4"/>
        <v>597044</v>
      </c>
      <c r="K112" s="16">
        <f t="shared" si="5"/>
        <v>0.1066910531931108</v>
      </c>
      <c r="L112" s="16">
        <f t="shared" si="6"/>
        <v>7.2163088580191229E-2</v>
      </c>
      <c r="M112" s="16">
        <f t="shared" si="7"/>
        <v>5.4602340865999827E-2</v>
      </c>
      <c r="N112" s="31">
        <f>SUM(Amherst:Bowdoin!W112)+Colby!V112+Conn!X112+Conn!Z112+Middlebury!R112+Trinity!V112+Tufts!T112+Wesleyan!W112+Williams!T112</f>
        <v>143.11270103467055</v>
      </c>
    </row>
    <row r="113" spans="1:14" ht="13" x14ac:dyDescent="0.15">
      <c r="A113" s="15">
        <v>44146</v>
      </c>
      <c r="B113" s="1">
        <v>304</v>
      </c>
      <c r="D113" s="16">
        <f>Amherst!D115+Bates!G112+Hamilton!F112+Middlebury!D113+Williams!D113+Colby!F113+Tufts!F113+Bowdoin!F112+Wesleyan!F114+Conn!F114+Trinity!F113</f>
        <v>8</v>
      </c>
      <c r="E113" s="16">
        <f t="shared" si="0"/>
        <v>5.4285714285714288</v>
      </c>
      <c r="F113" s="16">
        <f t="shared" si="1"/>
        <v>334</v>
      </c>
      <c r="G113" s="16">
        <f>Williams!P113+Middlebury!N112+Hamilton!U112+Bates!T112+Amherst!P115+Colby!Q113+Tufts!P113+Bowdoin!S112+Wesleyan!S114+Conn!S114+Trinity!R113</f>
        <v>7621</v>
      </c>
      <c r="H113" s="16">
        <f t="shared" si="2"/>
        <v>7455.8571428571431</v>
      </c>
      <c r="I113" s="16">
        <f t="shared" si="3"/>
        <v>52191</v>
      </c>
      <c r="J113" s="16">
        <f t="shared" si="4"/>
        <v>604665</v>
      </c>
      <c r="K113" s="16">
        <f t="shared" si="5"/>
        <v>0.10497310064296024</v>
      </c>
      <c r="L113" s="16">
        <f t="shared" si="6"/>
        <v>7.2809488225939328E-2</v>
      </c>
      <c r="M113" s="16">
        <f t="shared" si="7"/>
        <v>5.5237197456442823E-2</v>
      </c>
      <c r="N113" s="31">
        <f>SUM(Amherst:Bowdoin!W113)+Colby!V113+Conn!X113+Conn!Z113+Middlebury!R113+Trinity!V113+Tufts!T113+Wesleyan!W113+Williams!T113</f>
        <v>167.55111026228673</v>
      </c>
    </row>
    <row r="114" spans="1:14" ht="13" x14ac:dyDescent="0.15">
      <c r="A114" s="15">
        <v>44147</v>
      </c>
      <c r="B114" s="1">
        <v>305</v>
      </c>
      <c r="D114" s="16">
        <f>Amherst!D116+Bates!G113+Hamilton!F113+Middlebury!D114+Williams!D114+Colby!F114+Tufts!F114+Bowdoin!F113+Wesleyan!F115+Conn!F115+Trinity!F114</f>
        <v>13</v>
      </c>
      <c r="E114" s="16">
        <f t="shared" si="0"/>
        <v>6.5714285714285712</v>
      </c>
      <c r="F114" s="16">
        <f t="shared" si="1"/>
        <v>347</v>
      </c>
      <c r="G114" s="16">
        <f>Williams!P114+Middlebury!N113+Hamilton!U113+Bates!T113+Amherst!P116+Colby!Q114+Tufts!P114+Bowdoin!S113+Wesleyan!S115+Conn!S115+Trinity!R114</f>
        <v>10759</v>
      </c>
      <c r="H114" s="16">
        <f t="shared" si="2"/>
        <v>7619.7142857142853</v>
      </c>
      <c r="I114" s="16">
        <f t="shared" si="3"/>
        <v>53338</v>
      </c>
      <c r="J114" s="16">
        <f t="shared" si="4"/>
        <v>615424</v>
      </c>
      <c r="K114" s="16">
        <f t="shared" si="5"/>
        <v>0.12082907333395296</v>
      </c>
      <c r="L114" s="16">
        <f t="shared" si="6"/>
        <v>8.6242453785293785E-2</v>
      </c>
      <c r="M114" s="16">
        <f t="shared" si="7"/>
        <v>5.6383891430948421E-2</v>
      </c>
      <c r="N114" s="31">
        <f>SUM(Amherst:Bowdoin!W114)+Colby!V114+Conn!X114+Conn!Z114+Middlebury!R114+Trinity!V114+Tufts!T114+Wesleyan!W114+Williams!T114</f>
        <v>169.07922124806603</v>
      </c>
    </row>
    <row r="115" spans="1:14" ht="13" x14ac:dyDescent="0.15">
      <c r="A115" s="15">
        <v>44148</v>
      </c>
      <c r="B115" s="1">
        <v>306</v>
      </c>
      <c r="D115" s="16">
        <f>Amherst!D117+Bates!G114+Hamilton!F114+Middlebury!D115+Williams!D115+Colby!F115+Tufts!F115+Bowdoin!F114+Wesleyan!F116+Conn!F116+Trinity!F115</f>
        <v>10</v>
      </c>
      <c r="E115" s="16">
        <f t="shared" si="0"/>
        <v>6.8571428571428568</v>
      </c>
      <c r="F115" s="16">
        <f t="shared" si="1"/>
        <v>357</v>
      </c>
      <c r="G115" s="16">
        <f>Williams!P115+Middlebury!N114+Hamilton!U114+Bates!T114+Amherst!P117+Colby!Q115+Tufts!P115+Bowdoin!S114+Wesleyan!S116+Conn!S116+Trinity!R115</f>
        <v>8568</v>
      </c>
      <c r="H115" s="16">
        <f t="shared" si="2"/>
        <v>7672.7142857142853</v>
      </c>
      <c r="I115" s="16">
        <f t="shared" si="3"/>
        <v>53709</v>
      </c>
      <c r="J115" s="16">
        <f t="shared" si="4"/>
        <v>623992</v>
      </c>
      <c r="K115" s="16">
        <f t="shared" si="5"/>
        <v>0.11671335200746966</v>
      </c>
      <c r="L115" s="16">
        <f t="shared" si="6"/>
        <v>8.9370496564821544E-2</v>
      </c>
      <c r="M115" s="16">
        <f t="shared" si="7"/>
        <v>5.7212271952204512E-2</v>
      </c>
      <c r="N115" s="31">
        <f>SUM(Amherst:Bowdoin!W115)+Colby!V115+Conn!X115+Conn!Z115+Middlebury!R115+Trinity!V115+Tufts!T115+Wesleyan!W115+Williams!T115</f>
        <v>206.00591764107779</v>
      </c>
    </row>
    <row r="116" spans="1:14" ht="13" x14ac:dyDescent="0.15">
      <c r="A116" s="15">
        <v>44149</v>
      </c>
      <c r="B116" s="1">
        <v>307</v>
      </c>
      <c r="D116" s="16">
        <f>Amherst!D118+Bates!G115+Hamilton!F115+Middlebury!D116+Williams!D116+Colby!F116+Tufts!F116+Bowdoin!F115+Wesleyan!F117+Conn!F117+Trinity!F116</f>
        <v>22</v>
      </c>
      <c r="E116" s="16">
        <f t="shared" si="0"/>
        <v>9.1428571428571423</v>
      </c>
      <c r="F116" s="16">
        <f t="shared" si="1"/>
        <v>379</v>
      </c>
      <c r="G116" s="16">
        <f>Williams!P116+Middlebury!N115+Hamilton!U115+Bates!T115+Amherst!P118+Colby!Q116+Tufts!P116+Bowdoin!S115+Wesleyan!S117+Conn!S117+Trinity!R116</f>
        <v>12062</v>
      </c>
      <c r="H116" s="16">
        <f t="shared" si="2"/>
        <v>7633.4285714285716</v>
      </c>
      <c r="I116" s="16">
        <f t="shared" si="3"/>
        <v>53434</v>
      </c>
      <c r="J116" s="16">
        <f t="shared" si="4"/>
        <v>636054</v>
      </c>
      <c r="K116" s="16">
        <f t="shared" si="5"/>
        <v>0.18239097993699221</v>
      </c>
      <c r="L116" s="16">
        <f t="shared" si="6"/>
        <v>0.11977392671332859</v>
      </c>
      <c r="M116" s="16">
        <f t="shared" si="7"/>
        <v>5.9586135768346711E-2</v>
      </c>
      <c r="N116" s="31">
        <f>SUM(Amherst:Bowdoin!W116)+Colby!V116+Conn!X116+Conn!Z116+Middlebury!R116+Trinity!V116+Tufts!T116+Wesleyan!W116+Williams!T116</f>
        <v>194.83020335536352</v>
      </c>
    </row>
    <row r="117" spans="1:14" ht="13" x14ac:dyDescent="0.15">
      <c r="A117" s="15">
        <v>44150</v>
      </c>
      <c r="B117" s="1">
        <v>308</v>
      </c>
      <c r="D117" s="16">
        <f>Amherst!D119+Bates!G116+Hamilton!F116+Middlebury!D117+Williams!D117+Colby!F117+Tufts!F117+Bowdoin!F116+Wesleyan!F118+Conn!F118+Trinity!F117</f>
        <v>15</v>
      </c>
      <c r="E117" s="16">
        <f t="shared" si="0"/>
        <v>10.857142857142858</v>
      </c>
      <c r="F117" s="16">
        <f t="shared" si="1"/>
        <v>394</v>
      </c>
      <c r="G117" s="16">
        <f>Williams!P117+Middlebury!N116+Hamilton!U116+Bates!T116+Amherst!P119+Colby!Q117+Tufts!P117+Bowdoin!S116+Wesleyan!S118+Conn!S118+Trinity!R117</f>
        <v>6834</v>
      </c>
      <c r="H117" s="16">
        <f t="shared" si="2"/>
        <v>7731</v>
      </c>
      <c r="I117" s="16">
        <f t="shared" si="3"/>
        <v>54117</v>
      </c>
      <c r="J117" s="16">
        <f t="shared" si="4"/>
        <v>642888</v>
      </c>
      <c r="K117" s="16">
        <f t="shared" si="5"/>
        <v>0.21949078138718175</v>
      </c>
      <c r="L117" s="16">
        <f t="shared" si="6"/>
        <v>0.14043646174030341</v>
      </c>
      <c r="M117" s="16">
        <f t="shared" si="7"/>
        <v>6.1285947163425045E-2</v>
      </c>
      <c r="N117" s="31">
        <f>SUM(Amherst:Bowdoin!W117)+Colby!V117+Conn!X117+Conn!Z117+Middlebury!R117+Trinity!V117+Tufts!T117+Wesleyan!W117+Williams!T117</f>
        <v>194.85306049822066</v>
      </c>
    </row>
    <row r="118" spans="1:14" ht="13" x14ac:dyDescent="0.15">
      <c r="A118" s="15">
        <v>44151</v>
      </c>
      <c r="B118" s="1">
        <v>309</v>
      </c>
      <c r="D118" s="16">
        <f>Amherst!D120+Bates!G117+Hamilton!F117+Middlebury!D118+Williams!D118+Colby!F118+Tufts!F118+Bowdoin!F117+Wesleyan!F119+Conn!F119+Trinity!F118</f>
        <v>13</v>
      </c>
      <c r="E118" s="16">
        <f t="shared" si="0"/>
        <v>12.571428571428571</v>
      </c>
      <c r="F118" s="16">
        <f t="shared" si="1"/>
        <v>407</v>
      </c>
      <c r="G118" s="16">
        <f>Williams!P118+Middlebury!N117+Hamilton!U117+Bates!T117+Amherst!P120+Colby!Q118+Tufts!P118+Bowdoin!S117+Wesleyan!S119+Conn!S119+Trinity!R118</f>
        <v>2241</v>
      </c>
      <c r="H118" s="16">
        <f t="shared" si="2"/>
        <v>7806.5714285714284</v>
      </c>
      <c r="I118" s="16">
        <f t="shared" si="3"/>
        <v>54646</v>
      </c>
      <c r="J118" s="16">
        <f t="shared" si="4"/>
        <v>645129</v>
      </c>
      <c r="K118" s="16">
        <f t="shared" si="5"/>
        <v>0.58009817045961631</v>
      </c>
      <c r="L118" s="16">
        <f t="shared" si="6"/>
        <v>0.16103648940453097</v>
      </c>
      <c r="M118" s="16">
        <f t="shared" si="7"/>
        <v>6.3088157562286001E-2</v>
      </c>
      <c r="N118" s="31">
        <f>SUM(Amherst:Bowdoin!W118)+Colby!V118+Conn!X118+Conn!Z118+Middlebury!R118+Trinity!V118+Tufts!T118+Wesleyan!W118+Williams!T118</f>
        <v>224.20874460032877</v>
      </c>
    </row>
    <row r="119" spans="1:14" ht="13" x14ac:dyDescent="0.15">
      <c r="A119" s="15">
        <v>44152</v>
      </c>
      <c r="B119" s="1">
        <v>310</v>
      </c>
      <c r="D119" s="16">
        <f>Amherst!D121+Bates!G118+Hamilton!F118+Middlebury!D119+Williams!D119+Colby!F119+Tufts!F119+Bowdoin!F118+Wesleyan!F120+Conn!F120+Trinity!F119</f>
        <v>28</v>
      </c>
      <c r="E119" s="16">
        <f t="shared" si="0"/>
        <v>15.571428571428571</v>
      </c>
      <c r="F119" s="16">
        <f t="shared" si="1"/>
        <v>435</v>
      </c>
      <c r="G119" s="16">
        <f>Williams!P119+Middlebury!N118+Hamilton!U118+Bates!T118+Amherst!P121+Colby!Q119+Tufts!P119+Bowdoin!S118+Wesleyan!S120+Conn!S120+Trinity!R119</f>
        <v>7153</v>
      </c>
      <c r="H119" s="16">
        <f t="shared" si="2"/>
        <v>7891.1428571428569</v>
      </c>
      <c r="I119" s="16">
        <f t="shared" si="3"/>
        <v>55238</v>
      </c>
      <c r="J119" s="16">
        <f t="shared" si="4"/>
        <v>652282</v>
      </c>
      <c r="K119" s="16">
        <f t="shared" si="5"/>
        <v>0.39144414930798266</v>
      </c>
      <c r="L119" s="16">
        <f t="shared" si="6"/>
        <v>0.19732792642745936</v>
      </c>
      <c r="M119" s="16">
        <f t="shared" si="7"/>
        <v>6.6688947418447858E-2</v>
      </c>
      <c r="N119" s="31">
        <f>SUM(Amherst:Bowdoin!W119)+Colby!V119+Conn!X119+Conn!Z119+Middlebury!R119+Trinity!V119+Tufts!T119+Wesleyan!W119+Williams!T119</f>
        <v>227.47034344590725</v>
      </c>
    </row>
    <row r="120" spans="1:14" ht="13" x14ac:dyDescent="0.15">
      <c r="A120" s="15">
        <v>44153</v>
      </c>
      <c r="B120" s="1">
        <v>311</v>
      </c>
      <c r="D120" s="16">
        <f>Amherst!D122+Bates!G119+Hamilton!F119+Middlebury!D120+Williams!D120+Colby!F120+Tufts!F120+Bowdoin!F119+Wesleyan!F121+Conn!F121+Trinity!F120</f>
        <v>40</v>
      </c>
      <c r="E120" s="16">
        <f t="shared" si="0"/>
        <v>20.142857142857142</v>
      </c>
      <c r="F120" s="16">
        <f t="shared" si="1"/>
        <v>475</v>
      </c>
      <c r="G120" s="16">
        <f>Williams!P120+Middlebury!N119+Hamilton!U119+Bates!T119+Amherst!P122+Colby!Q120+Tufts!P120+Bowdoin!S119+Wesleyan!S121+Conn!S121+Trinity!R120</f>
        <v>11097</v>
      </c>
      <c r="H120" s="16">
        <f t="shared" si="2"/>
        <v>8387.7142857142862</v>
      </c>
      <c r="I120" s="16">
        <f t="shared" si="3"/>
        <v>58714</v>
      </c>
      <c r="J120" s="16">
        <f t="shared" si="4"/>
        <v>663379</v>
      </c>
      <c r="K120" s="16">
        <f t="shared" si="5"/>
        <v>0.36045778138235557</v>
      </c>
      <c r="L120" s="16">
        <f t="shared" si="6"/>
        <v>0.2401471540007494</v>
      </c>
      <c r="M120" s="16">
        <f t="shared" si="7"/>
        <v>7.1603110740617357E-2</v>
      </c>
      <c r="N120" s="31">
        <f>SUM(Amherst:Bowdoin!W120)+Colby!V120+Conn!X120+Conn!Z120+Middlebury!R120+Trinity!V120+Tufts!T120+Wesleyan!W120+Williams!T120</f>
        <v>247.69549116826772</v>
      </c>
    </row>
    <row r="121" spans="1:14" ht="13" x14ac:dyDescent="0.15">
      <c r="A121" s="15">
        <v>44154</v>
      </c>
      <c r="B121" s="1">
        <v>312</v>
      </c>
      <c r="D121" s="16">
        <f>Amherst!D123+Bates!G120+Hamilton!F120+Middlebury!D121+Williams!D121+Colby!F121+Tufts!F121+Bowdoin!F120+Wesleyan!F122+Conn!F122+Trinity!F121</f>
        <v>16</v>
      </c>
      <c r="E121" s="16">
        <f t="shared" si="0"/>
        <v>20.571428571428573</v>
      </c>
      <c r="F121" s="16">
        <f t="shared" si="1"/>
        <v>491</v>
      </c>
      <c r="G121" s="16">
        <f>Williams!P121+Middlebury!N120+Hamilton!U120+Bates!T120+Amherst!P123+Colby!Q121+Tufts!P121+Bowdoin!S120+Wesleyan!S122+Conn!S122+Trinity!R121</f>
        <v>8570</v>
      </c>
      <c r="H121" s="16">
        <f t="shared" si="2"/>
        <v>8075</v>
      </c>
      <c r="I121" s="16">
        <f t="shared" si="3"/>
        <v>56525</v>
      </c>
      <c r="J121" s="16">
        <f t="shared" si="4"/>
        <v>671949</v>
      </c>
      <c r="K121" s="16">
        <f t="shared" si="5"/>
        <v>0.1866977829638273</v>
      </c>
      <c r="L121" s="16">
        <f t="shared" si="6"/>
        <v>0.25475453339230431</v>
      </c>
      <c r="M121" s="16">
        <f t="shared" si="7"/>
        <v>7.3071021759091831E-2</v>
      </c>
      <c r="N121" s="31">
        <f>SUM(Amherst:Bowdoin!W121)+Colby!V121+Conn!X121+Conn!Z121+Middlebury!R121+Trinity!V121+Tufts!T121+Wesleyan!W121+Williams!T121</f>
        <v>248.04954899966089</v>
      </c>
    </row>
    <row r="122" spans="1:14" ht="13" x14ac:dyDescent="0.15">
      <c r="A122" s="15">
        <v>44155</v>
      </c>
      <c r="B122" s="1">
        <v>313</v>
      </c>
      <c r="D122" s="16">
        <f>Amherst!D124+Bates!G121+Hamilton!F121+Middlebury!D122+Williams!D122+Colby!F122+Tufts!F122+Bowdoin!F121+Wesleyan!F123+Conn!F123+Trinity!F122</f>
        <v>17</v>
      </c>
      <c r="E122" s="16">
        <f t="shared" si="0"/>
        <v>21.571428571428573</v>
      </c>
      <c r="F122" s="16">
        <f t="shared" si="1"/>
        <v>508</v>
      </c>
      <c r="G122" s="16">
        <f>Williams!P122+Middlebury!N121+Hamilton!U121+Bates!T121+Amherst!P124+Colby!Q122+Tufts!P122+Bowdoin!S121+Wesleyan!S123+Conn!S123+Trinity!R122</f>
        <v>4815</v>
      </c>
      <c r="H122" s="16">
        <f t="shared" si="2"/>
        <v>7538.8571428571431</v>
      </c>
      <c r="I122" s="16">
        <f t="shared" si="3"/>
        <v>52772</v>
      </c>
      <c r="J122" s="16">
        <f t="shared" si="4"/>
        <v>676764</v>
      </c>
      <c r="K122" s="16">
        <f t="shared" si="5"/>
        <v>0.35306334371754933</v>
      </c>
      <c r="L122" s="16">
        <f t="shared" si="6"/>
        <v>0.28613658758432503</v>
      </c>
      <c r="M122" s="16">
        <f t="shared" si="7"/>
        <v>7.5063094372632116E-2</v>
      </c>
      <c r="N122" s="31">
        <f>SUM(Amherst:Bowdoin!W122)+Colby!V122+Conn!X122+Conn!Z122+Middlebury!R122+Trinity!V122+Tufts!T122+Wesleyan!W122+Williams!T122</f>
        <v>234.65854525702434</v>
      </c>
    </row>
    <row r="123" spans="1:14" ht="13" x14ac:dyDescent="0.15">
      <c r="A123" s="15">
        <v>44156</v>
      </c>
      <c r="B123" s="1">
        <v>314</v>
      </c>
      <c r="D123" s="16">
        <f>Amherst!D125+Bates!G122+Hamilton!F122+Middlebury!D123+Williams!D123+Colby!F123+Tufts!F123+Bowdoin!F122+Wesleyan!F124+Conn!F124+Trinity!F123</f>
        <v>17</v>
      </c>
      <c r="E123" s="16">
        <f t="shared" si="0"/>
        <v>20.857142857142858</v>
      </c>
      <c r="F123" s="16">
        <f t="shared" si="1"/>
        <v>525</v>
      </c>
      <c r="G123" s="16">
        <f>Williams!P123+Middlebury!N122+Hamilton!U122+Bates!T122+Amherst!P125+Colby!Q123+Tufts!P123+Bowdoin!S122+Wesleyan!S124+Conn!S124+Trinity!R123</f>
        <v>12676</v>
      </c>
      <c r="H123" s="16">
        <f t="shared" si="2"/>
        <v>7626.5714285714284</v>
      </c>
      <c r="I123" s="16">
        <f t="shared" si="3"/>
        <v>53386</v>
      </c>
      <c r="J123" s="16">
        <f t="shared" si="4"/>
        <v>689440</v>
      </c>
      <c r="K123" s="16">
        <f t="shared" si="5"/>
        <v>0.13411170716314294</v>
      </c>
      <c r="L123" s="16">
        <f t="shared" si="6"/>
        <v>0.27347993856067132</v>
      </c>
      <c r="M123" s="16">
        <f t="shared" si="7"/>
        <v>7.6148758412624737E-2</v>
      </c>
      <c r="N123" s="31">
        <f>SUM(Amherst:Bowdoin!W123)+Colby!V123+Conn!X123+Conn!Z123+Middlebury!R123+Trinity!V123+Tufts!T123+Wesleyan!W123+Williams!T123</f>
        <v>241.81140239988147</v>
      </c>
    </row>
    <row r="124" spans="1:14" ht="13" x14ac:dyDescent="0.15">
      <c r="A124" s="15">
        <v>44157</v>
      </c>
      <c r="B124" s="1">
        <v>315</v>
      </c>
      <c r="D124" s="16">
        <f>Amherst!D126+Bates!G123+Hamilton!F123+Middlebury!D124+Williams!D124+Colby!F124+Tufts!F124+Bowdoin!F123+Wesleyan!F125+Conn!F125+Trinity!F124</f>
        <v>6</v>
      </c>
      <c r="E124" s="16">
        <f t="shared" si="0"/>
        <v>19.571428571428573</v>
      </c>
      <c r="F124" s="16">
        <f t="shared" si="1"/>
        <v>531</v>
      </c>
      <c r="G124" s="16">
        <f>Williams!P124+Middlebury!N123+Hamilton!U123+Bates!T123+Amherst!P126+Colby!Q124+Tufts!P124+Bowdoin!S123+Wesleyan!S125+Conn!S125+Trinity!R124</f>
        <v>9676</v>
      </c>
      <c r="H124" s="16">
        <f t="shared" si="2"/>
        <v>8032.5714285714284</v>
      </c>
      <c r="I124" s="16">
        <f t="shared" si="3"/>
        <v>56228</v>
      </c>
      <c r="J124" s="16">
        <f t="shared" si="4"/>
        <v>699116</v>
      </c>
      <c r="K124" s="16">
        <f t="shared" si="5"/>
        <v>6.2009094667217858E-2</v>
      </c>
      <c r="L124" s="16">
        <f t="shared" si="6"/>
        <v>0.24365085011026533</v>
      </c>
      <c r="M124" s="16">
        <f t="shared" si="7"/>
        <v>7.5953060722398005E-2</v>
      </c>
      <c r="N124" s="31">
        <f>SUM(Amherst:Bowdoin!W124)+Colby!V124+Conn!X124+Conn!Z124+Middlebury!R124+Trinity!V124+Tufts!T124+Wesleyan!W124+Williams!T124</f>
        <v>252.25854525702434</v>
      </c>
    </row>
    <row r="125" spans="1:14" ht="13" x14ac:dyDescent="0.15">
      <c r="A125" s="15">
        <v>44158</v>
      </c>
      <c r="B125" s="1">
        <v>316</v>
      </c>
      <c r="D125" s="16">
        <f>Amherst!D127+Bates!G124+Hamilton!F124+Middlebury!D125+Williams!D125+Colby!F125+Tufts!F125+Bowdoin!F124+Wesleyan!F126+Conn!F126+Trinity!F125</f>
        <v>13</v>
      </c>
      <c r="E125" s="16">
        <f t="shared" si="0"/>
        <v>19.571428571428573</v>
      </c>
      <c r="F125" s="16">
        <f t="shared" si="1"/>
        <v>544</v>
      </c>
      <c r="G125" s="16">
        <f>Williams!P125+Middlebury!N124+Hamilton!U124+Bates!T124+Amherst!P127+Colby!Q125+Tufts!P125+Bowdoin!S124+Wesleyan!S126+Conn!S126+Trinity!R125</f>
        <v>4956</v>
      </c>
      <c r="H125" s="16">
        <f t="shared" si="2"/>
        <v>8420.4285714285706</v>
      </c>
      <c r="I125" s="16">
        <f t="shared" si="3"/>
        <v>58943</v>
      </c>
      <c r="J125" s="16">
        <f t="shared" si="4"/>
        <v>704072</v>
      </c>
      <c r="K125" s="16">
        <f t="shared" si="5"/>
        <v>0.2623083131557708</v>
      </c>
      <c r="L125" s="16">
        <f t="shared" si="6"/>
        <v>0.2324279388561831</v>
      </c>
      <c r="M125" s="16">
        <f t="shared" si="7"/>
        <v>7.7264825188333011E-2</v>
      </c>
      <c r="N125" s="31">
        <f>SUM(Amherst:Bowdoin!W125)+Colby!V125+Conn!X125+Conn!Z125+Middlebury!R125+Trinity!V125+Tufts!T125+Wesleyan!W125+Williams!T125</f>
        <v>234.14415479399307</v>
      </c>
    </row>
    <row r="126" spans="1:14" ht="13" x14ac:dyDescent="0.15">
      <c r="A126" s="15">
        <v>44159</v>
      </c>
      <c r="B126" s="1">
        <v>317</v>
      </c>
      <c r="D126" s="16">
        <f>Amherst!D128+Bates!G125+Hamilton!F125+Middlebury!D126+Williams!D126+Colby!F126+Tufts!F126+Bowdoin!F125+Wesleyan!F127+Conn!F127+Trinity!F126</f>
        <v>6</v>
      </c>
      <c r="E126" s="16">
        <f t="shared" si="0"/>
        <v>16.428571428571427</v>
      </c>
      <c r="F126" s="16">
        <f t="shared" si="1"/>
        <v>550</v>
      </c>
      <c r="G126" s="16">
        <f>Williams!P126+Middlebury!N125+Hamilton!U125+Bates!T125+Amherst!P128+Colby!Q126+Tufts!P126+Bowdoin!S125+Wesleyan!S127+Conn!S127+Trinity!R126</f>
        <v>4844</v>
      </c>
      <c r="H126" s="16">
        <f t="shared" si="2"/>
        <v>8090.5714285714284</v>
      </c>
      <c r="I126" s="16">
        <f t="shared" si="3"/>
        <v>56634</v>
      </c>
      <c r="J126" s="16">
        <f t="shared" si="4"/>
        <v>708916</v>
      </c>
      <c r="K126" s="16">
        <f t="shared" si="5"/>
        <v>0.12386457473162675</v>
      </c>
      <c r="L126" s="16">
        <f t="shared" si="6"/>
        <v>0.20305823356994032</v>
      </c>
      <c r="M126" s="16">
        <f t="shared" si="7"/>
        <v>7.7583239763244174E-2</v>
      </c>
      <c r="N126" s="31">
        <f>SUM(Amherst:Bowdoin!W126)+Colby!V126+Conn!X126+Conn!Z126+Middlebury!R126+Trinity!V126+Tufts!T126+Wesleyan!W126+Williams!T126</f>
        <v>244.83033940141931</v>
      </c>
    </row>
    <row r="127" spans="1:14" ht="13" x14ac:dyDescent="0.15">
      <c r="A127" s="15">
        <v>44160</v>
      </c>
      <c r="B127" s="1">
        <v>318</v>
      </c>
      <c r="D127" s="16">
        <f>Amherst!D129+Bates!G126+Hamilton!F126+Middlebury!D127+Williams!D127+Colby!F127+Tufts!F127+Bowdoin!F126+Wesleyan!F128+Conn!F128+Trinity!F127</f>
        <v>3</v>
      </c>
      <c r="E127" s="16">
        <f t="shared" si="0"/>
        <v>11.142857142857142</v>
      </c>
      <c r="F127" s="16">
        <f t="shared" si="1"/>
        <v>553</v>
      </c>
      <c r="G127" s="16">
        <f>Williams!P127+Middlebury!N126+Hamilton!U126+Bates!T126+Amherst!P129+Colby!Q127+Tufts!P127+Bowdoin!S126+Wesleyan!S128+Conn!S128+Trinity!R127</f>
        <v>6753</v>
      </c>
      <c r="H127" s="16">
        <f t="shared" si="2"/>
        <v>7470</v>
      </c>
      <c r="I127" s="16">
        <f t="shared" si="3"/>
        <v>52290</v>
      </c>
      <c r="J127" s="16">
        <f t="shared" si="4"/>
        <v>715669</v>
      </c>
      <c r="K127" s="16">
        <f t="shared" si="5"/>
        <v>4.4424700133274098E-2</v>
      </c>
      <c r="L127" s="16">
        <f t="shared" si="6"/>
        <v>0.1491681009753299</v>
      </c>
      <c r="M127" s="16">
        <f t="shared" si="7"/>
        <v>7.7270358224262897E-2</v>
      </c>
      <c r="N127" s="31">
        <f>SUM(Amherst:Bowdoin!W127)+Colby!V127+Conn!X127+Conn!Z127+Middlebury!R127+Trinity!V127+Tufts!T127+Wesleyan!W127+Williams!T127</f>
        <v>241.63508489643527</v>
      </c>
    </row>
    <row r="128" spans="1:14" ht="13" x14ac:dyDescent="0.15">
      <c r="A128" s="15">
        <v>44161</v>
      </c>
      <c r="B128" s="1">
        <v>319</v>
      </c>
      <c r="D128" s="16">
        <f>Amherst!D130+Bates!G127+Hamilton!F127+Middlebury!D128+Williams!D128+Colby!F128+Tufts!F128+Bowdoin!F127+Wesleyan!F129+Conn!F129+Trinity!F128</f>
        <v>7</v>
      </c>
      <c r="E128" s="16">
        <f t="shared" si="0"/>
        <v>9.8571428571428577</v>
      </c>
      <c r="F128" s="16">
        <f t="shared" si="1"/>
        <v>560</v>
      </c>
      <c r="G128" s="16">
        <f>Williams!P128+Middlebury!N127+Hamilton!U127+Bates!T127+Amherst!P130+Colby!Q128+Tufts!P128+Bowdoin!S127+Wesleyan!S129+Conn!S129+Trinity!R128</f>
        <v>4293</v>
      </c>
      <c r="H128" s="16">
        <f t="shared" si="2"/>
        <v>6859</v>
      </c>
      <c r="I128" s="16">
        <f t="shared" si="3"/>
        <v>48013</v>
      </c>
      <c r="J128" s="16">
        <f t="shared" si="4"/>
        <v>719962</v>
      </c>
      <c r="K128" s="16">
        <f t="shared" si="5"/>
        <v>0.16305613789890519</v>
      </c>
      <c r="L128" s="16">
        <f t="shared" si="6"/>
        <v>0.14371107824964072</v>
      </c>
      <c r="M128" s="16">
        <f t="shared" si="7"/>
        <v>7.7781882932710336E-2</v>
      </c>
      <c r="N128" s="31">
        <f>SUM(Amherst:Bowdoin!W128)+Colby!V128+Conn!X128+Conn!Z128+Middlebury!R128+Trinity!V128+Tufts!T128+Wesleyan!W128+Williams!T128</f>
        <v>189.51155279503106</v>
      </c>
    </row>
    <row r="129" spans="1:14" ht="13" x14ac:dyDescent="0.15">
      <c r="A129" s="15">
        <v>44162</v>
      </c>
      <c r="B129" s="1">
        <v>320</v>
      </c>
      <c r="D129" s="16">
        <f>Amherst!D131+Bates!G128+Hamilton!F128+Middlebury!D129+Williams!D129+Colby!F129+Tufts!F129+Bowdoin!F128+Wesleyan!F130+Conn!F130+Trinity!F129</f>
        <v>11</v>
      </c>
      <c r="E129" s="16">
        <f t="shared" si="0"/>
        <v>9</v>
      </c>
      <c r="F129" s="16">
        <f t="shared" si="1"/>
        <v>571</v>
      </c>
      <c r="G129" s="16">
        <f>Williams!P129+Middlebury!N128+Hamilton!U128+Bates!T128+Amherst!P131+Colby!Q129+Tufts!P129+Bowdoin!S128+Wesleyan!S130+Conn!S130+Trinity!R129</f>
        <v>4352</v>
      </c>
      <c r="H129" s="16">
        <f t="shared" si="2"/>
        <v>6792.8571428571431</v>
      </c>
      <c r="I129" s="16">
        <f t="shared" si="3"/>
        <v>47550</v>
      </c>
      <c r="J129" s="16">
        <f t="shared" si="4"/>
        <v>724314</v>
      </c>
      <c r="K129" s="16">
        <f t="shared" si="5"/>
        <v>0.25275735294117646</v>
      </c>
      <c r="L129" s="16">
        <f t="shared" si="6"/>
        <v>0.13249211356466875</v>
      </c>
      <c r="M129" s="16">
        <f t="shared" si="7"/>
        <v>7.8833213219680967E-2</v>
      </c>
      <c r="N129" s="31">
        <f>SUM(Amherst:Bowdoin!W129)+Colby!V129+Conn!X129+Conn!Z129+Middlebury!R129+Trinity!V129+Tufts!T129+Wesleyan!W129+Williams!T129</f>
        <v>218.43726708074536</v>
      </c>
    </row>
    <row r="130" spans="1:14" ht="13" x14ac:dyDescent="0.15">
      <c r="A130" s="15">
        <v>44163</v>
      </c>
      <c r="B130" s="1">
        <v>321</v>
      </c>
      <c r="D130" s="16">
        <f>Amherst!D132+Bates!G129+Hamilton!F129+Middlebury!D130+Williams!D130+Colby!F130+Tufts!F130+Bowdoin!F129+Wesleyan!F131+Conn!F131+Trinity!F130</f>
        <v>0</v>
      </c>
      <c r="E130" s="16">
        <f t="shared" si="0"/>
        <v>6.5714285714285712</v>
      </c>
      <c r="F130" s="16">
        <f t="shared" si="1"/>
        <v>571</v>
      </c>
      <c r="G130" s="16">
        <f>Williams!P130+Middlebury!N129+Hamilton!U129+Bates!T129+Amherst!P132+Colby!Q130+Tufts!P130+Bowdoin!S129+Wesleyan!S131+Conn!S131+Trinity!R130</f>
        <v>617</v>
      </c>
      <c r="H130" s="16">
        <f t="shared" si="2"/>
        <v>5070.1428571428569</v>
      </c>
      <c r="I130" s="16">
        <f t="shared" si="3"/>
        <v>35491</v>
      </c>
      <c r="J130" s="16">
        <f t="shared" si="4"/>
        <v>724931</v>
      </c>
      <c r="K130" s="16">
        <f t="shared" si="5"/>
        <v>0</v>
      </c>
      <c r="L130" s="16">
        <f t="shared" si="6"/>
        <v>0.1296103237440478</v>
      </c>
      <c r="M130" s="16">
        <f t="shared" si="7"/>
        <v>7.8766117051140033E-2</v>
      </c>
      <c r="N130" s="31">
        <f>SUM(Amherst:Bowdoin!W130)+Colby!V130+Conn!X130+Conn!Z130+Middlebury!R130+Trinity!V130+Tufts!T130+Wesleyan!W130+Williams!T130</f>
        <v>214.09869565217389</v>
      </c>
    </row>
    <row r="131" spans="1:14" ht="13" x14ac:dyDescent="0.15">
      <c r="A131" s="15">
        <v>44164</v>
      </c>
      <c r="B131" s="1">
        <v>322</v>
      </c>
      <c r="D131" s="16">
        <f>Amherst!D133+Bates!G130+Hamilton!F130+Middlebury!D131+Williams!D131+Colby!F131+Tufts!F131+Bowdoin!F130+Wesleyan!F132+Conn!F132+Trinity!F131</f>
        <v>2</v>
      </c>
      <c r="E131" s="16">
        <f t="shared" si="0"/>
        <v>6</v>
      </c>
      <c r="F131" s="16">
        <f t="shared" si="1"/>
        <v>573</v>
      </c>
      <c r="G131" s="16">
        <f>Williams!P131+Middlebury!N130+Hamilton!U130+Bates!T130+Amherst!P133+Colby!Q131+Tufts!P131+Bowdoin!S130+Wesleyan!S132+Conn!S132+Trinity!R131</f>
        <v>3866</v>
      </c>
      <c r="H131" s="16">
        <f t="shared" si="2"/>
        <v>4240.1428571428569</v>
      </c>
      <c r="I131" s="16">
        <f t="shared" si="3"/>
        <v>29681</v>
      </c>
      <c r="J131" s="16">
        <f t="shared" si="4"/>
        <v>728797</v>
      </c>
      <c r="K131" s="16">
        <f t="shared" si="5"/>
        <v>5.1733057423693739E-2</v>
      </c>
      <c r="L131" s="16">
        <f t="shared" si="6"/>
        <v>0.14150466628482869</v>
      </c>
      <c r="M131" s="16">
        <f t="shared" si="7"/>
        <v>7.862271661381702E-2</v>
      </c>
      <c r="N131" s="31">
        <f>SUM(Amherst:Bowdoin!W131)+Colby!V131+Conn!X131+Conn!Z131+Middlebury!R131+Trinity!V131+Tufts!T131+Wesleyan!W131+Williams!T131</f>
        <v>230.48155279503106</v>
      </c>
    </row>
    <row r="132" spans="1:14" ht="13" x14ac:dyDescent="0.15">
      <c r="A132" s="15">
        <v>44165</v>
      </c>
      <c r="B132" s="1">
        <v>323</v>
      </c>
      <c r="D132" s="16">
        <f>Amherst!D134+Bates!G131+Hamilton!F131+Middlebury!D132+Williams!D132+Colby!F132+Tufts!F132+Bowdoin!F131+Wesleyan!F133+Conn!F133+Trinity!F132</f>
        <v>2</v>
      </c>
      <c r="E132" s="16">
        <f t="shared" si="0"/>
        <v>4.4285714285714288</v>
      </c>
      <c r="F132" s="16">
        <f t="shared" si="1"/>
        <v>575</v>
      </c>
      <c r="G132" s="16">
        <f>Williams!P132+Middlebury!N131+Hamilton!U131+Bates!T131+Amherst!P134+Colby!Q132+Tufts!P132+Bowdoin!S131+Wesleyan!S133+Conn!S133+Trinity!R132</f>
        <v>2168</v>
      </c>
      <c r="H132" s="16">
        <f t="shared" si="2"/>
        <v>3841.8571428571427</v>
      </c>
      <c r="I132" s="16">
        <f t="shared" si="3"/>
        <v>26893</v>
      </c>
      <c r="J132" s="16">
        <f t="shared" si="4"/>
        <v>730965</v>
      </c>
      <c r="K132" s="16">
        <f t="shared" si="5"/>
        <v>9.2250922509225092E-2</v>
      </c>
      <c r="L132" s="16">
        <f t="shared" si="6"/>
        <v>0.11527163202320306</v>
      </c>
      <c r="M132" s="16">
        <f t="shared" si="7"/>
        <v>7.8663137085906984E-2</v>
      </c>
      <c r="N132" s="31">
        <f>SUM(Amherst:Bowdoin!W132)+Colby!V132+Conn!X132+Conn!Z132+Middlebury!R132+Trinity!V132+Tufts!T132+Wesleyan!W132+Williams!T132</f>
        <v>212.28583160800548</v>
      </c>
    </row>
    <row r="133" spans="1:14" ht="13" x14ac:dyDescent="0.15">
      <c r="A133" s="15">
        <v>44166</v>
      </c>
      <c r="B133" s="1">
        <v>324</v>
      </c>
      <c r="D133" s="16">
        <f>Amherst!D135+Bates!G132+Hamilton!F132+Middlebury!D133+Williams!D133+Colby!F133+Tufts!F133+Bowdoin!F132+Wesleyan!F134+Conn!F134+Trinity!F133</f>
        <v>4</v>
      </c>
      <c r="E133" s="16">
        <f t="shared" si="0"/>
        <v>4.1428571428571432</v>
      </c>
      <c r="F133" s="16">
        <f t="shared" si="1"/>
        <v>579</v>
      </c>
      <c r="G133" s="16">
        <f>Williams!P133+Middlebury!N132+Hamilton!U132+Bates!T132+Amherst!P135+Colby!Q133+Tufts!P133+Bowdoin!S132+Wesleyan!S134+Conn!S134+Trinity!R133</f>
        <v>4079</v>
      </c>
      <c r="H133" s="16">
        <f t="shared" si="2"/>
        <v>3732.5714285714284</v>
      </c>
      <c r="I133" s="16">
        <f t="shared" si="3"/>
        <v>26128</v>
      </c>
      <c r="J133" s="16">
        <f t="shared" si="4"/>
        <v>735044</v>
      </c>
      <c r="K133" s="16">
        <f t="shared" si="5"/>
        <v>9.8063250796763909E-2</v>
      </c>
      <c r="L133" s="16">
        <f t="shared" si="6"/>
        <v>0.11099203919167178</v>
      </c>
      <c r="M133" s="16">
        <f t="shared" si="7"/>
        <v>7.8770794673516137E-2</v>
      </c>
      <c r="N133" s="31">
        <f>SUM(Amherst:Bowdoin!W133)+Colby!V133+Conn!X133+Conn!Z133+Middlebury!R133+Trinity!V133+Tufts!T133+Wesleyan!W133+Williams!T133</f>
        <v>211.13142857142856</v>
      </c>
    </row>
    <row r="134" spans="1:14" ht="13" x14ac:dyDescent="0.15">
      <c r="A134" s="15">
        <v>44167</v>
      </c>
      <c r="B134" s="1">
        <v>325</v>
      </c>
      <c r="D134" s="16">
        <f>Amherst!D136+Bates!G133+Hamilton!F133+Middlebury!D134+Williams!D134+Colby!F134+Tufts!F134+Bowdoin!F133+Wesleyan!F135+Conn!F135+Trinity!F134</f>
        <v>14</v>
      </c>
      <c r="E134" s="16">
        <f t="shared" si="0"/>
        <v>5.7142857142857144</v>
      </c>
      <c r="F134" s="16">
        <f t="shared" si="1"/>
        <v>593</v>
      </c>
      <c r="G134" s="16">
        <f>Williams!P134+Middlebury!N133+Hamilton!U133+Bates!T133+Amherst!P136+Colby!Q134+Tufts!P134+Bowdoin!S133+Wesleyan!S135+Conn!S135+Trinity!R134</f>
        <v>4728</v>
      </c>
      <c r="H134" s="16">
        <f t="shared" si="2"/>
        <v>3443.2857142857142</v>
      </c>
      <c r="I134" s="16">
        <f t="shared" si="3"/>
        <v>24103</v>
      </c>
      <c r="J134" s="16">
        <f t="shared" si="4"/>
        <v>739772</v>
      </c>
      <c r="K134" s="16">
        <f t="shared" si="5"/>
        <v>0.29610829103214892</v>
      </c>
      <c r="L134" s="16">
        <f t="shared" si="6"/>
        <v>0.16595444550470898</v>
      </c>
      <c r="M134" s="16">
        <f t="shared" si="7"/>
        <v>8.0159833029636154E-2</v>
      </c>
      <c r="N134" s="31">
        <f>SUM(Amherst:Bowdoin!W134)+Colby!V134+Conn!X134+Conn!Z134+Middlebury!R134+Trinity!V134+Tufts!T134+Wesleyan!W134+Williams!T134</f>
        <v>227.67714285714283</v>
      </c>
    </row>
    <row r="135" spans="1:14" ht="13" x14ac:dyDescent="0.15">
      <c r="A135" s="15">
        <v>44168</v>
      </c>
      <c r="B135" s="1">
        <v>326</v>
      </c>
      <c r="D135" s="16">
        <f>Amherst!D137+Bates!G134+Hamilton!F134+Middlebury!D135+Williams!D135+Colby!F135+Tufts!F135+Bowdoin!F134+Wesleyan!F136+Conn!F136+Trinity!F135</f>
        <v>8</v>
      </c>
      <c r="E135" s="16">
        <f t="shared" si="0"/>
        <v>5.8571428571428568</v>
      </c>
      <c r="F135" s="16">
        <f t="shared" si="1"/>
        <v>601</v>
      </c>
      <c r="G135" s="16">
        <f>Williams!P135+Middlebury!N134+Hamilton!U134+Bates!T134+Amherst!P137+Colby!Q135+Tufts!P135+Bowdoin!S134+Wesleyan!S136+Conn!S136+Trinity!R135</f>
        <v>5355</v>
      </c>
      <c r="H135" s="16">
        <f t="shared" si="2"/>
        <v>3595</v>
      </c>
      <c r="I135" s="16">
        <f t="shared" si="3"/>
        <v>25165</v>
      </c>
      <c r="J135" s="16">
        <f t="shared" si="4"/>
        <v>745127</v>
      </c>
      <c r="K135" s="16">
        <f t="shared" si="5"/>
        <v>0.14939309056956115</v>
      </c>
      <c r="L135" s="16">
        <f t="shared" si="6"/>
        <v>0.16292469699980131</v>
      </c>
      <c r="M135" s="16">
        <f t="shared" si="7"/>
        <v>8.06573912903438E-2</v>
      </c>
      <c r="N135" s="31">
        <f>SUM(Amherst:Bowdoin!W135)+Colby!V135+Conn!X135+Conn!Z135+Middlebury!R135+Trinity!V135+Tufts!T135+Wesleyan!W135+Williams!T135</f>
        <v>315.76</v>
      </c>
    </row>
    <row r="136" spans="1:14" ht="13" x14ac:dyDescent="0.15">
      <c r="A136" s="15">
        <v>44169</v>
      </c>
      <c r="B136" s="1">
        <v>327</v>
      </c>
      <c r="D136" s="16">
        <f>Amherst!D138+Bates!G135+Hamilton!F135+Middlebury!D136+Williams!D136+Colby!F136+Tufts!F136+Bowdoin!F135+Wesleyan!F137+Conn!F137+Trinity!F136</f>
        <v>8</v>
      </c>
      <c r="E136" s="16">
        <f t="shared" si="0"/>
        <v>5.4285714285714288</v>
      </c>
      <c r="F136" s="16">
        <f t="shared" si="1"/>
        <v>609</v>
      </c>
      <c r="G136" s="16">
        <f>Williams!P136+Middlebury!N135+Hamilton!U135+Bates!T135+Amherst!P138+Colby!Q136+Tufts!P136+Bowdoin!S135+Wesleyan!S137+Conn!S137+Trinity!R136</f>
        <v>2869</v>
      </c>
      <c r="H136" s="16">
        <f t="shared" si="2"/>
        <v>3383.1428571428573</v>
      </c>
      <c r="I136" s="16">
        <f t="shared" si="3"/>
        <v>23682</v>
      </c>
      <c r="J136" s="16">
        <f t="shared" si="4"/>
        <v>747996</v>
      </c>
      <c r="K136" s="16">
        <f t="shared" si="5"/>
        <v>0.27884280237016384</v>
      </c>
      <c r="L136" s="16">
        <f t="shared" si="6"/>
        <v>0.16045942065703911</v>
      </c>
      <c r="M136" s="16">
        <f t="shared" si="7"/>
        <v>8.141754768742078E-2</v>
      </c>
      <c r="N136" s="31">
        <f>SUM(Amherst:Bowdoin!W136)+Colby!V136+Conn!X136+Conn!Z136+Middlebury!R136+Trinity!V136+Tufts!T136+Wesleyan!W136+Williams!T136</f>
        <v>285.38571428571424</v>
      </c>
    </row>
    <row r="137" spans="1:14" ht="13" x14ac:dyDescent="0.15">
      <c r="A137" s="15">
        <v>44170</v>
      </c>
      <c r="B137" s="1">
        <v>328</v>
      </c>
      <c r="D137" s="16">
        <f>Amherst!D139+Bates!G136+Hamilton!F136+Middlebury!D137+Williams!D137+Colby!F137+Tufts!F137+Bowdoin!F136+Wesleyan!F138+Conn!F138+Trinity!F137</f>
        <v>7</v>
      </c>
      <c r="E137" s="16">
        <f t="shared" si="0"/>
        <v>6.4285714285714288</v>
      </c>
      <c r="F137" s="16">
        <f t="shared" si="1"/>
        <v>616</v>
      </c>
      <c r="G137" s="16">
        <f>Williams!P137+Middlebury!N136+Hamilton!U136+Bates!T136+Amherst!P139+Colby!Q137+Tufts!P137+Bowdoin!S136+Wesleyan!S138+Conn!S138+Trinity!R137</f>
        <v>4245</v>
      </c>
      <c r="H137" s="16">
        <f t="shared" si="2"/>
        <v>3901.4285714285716</v>
      </c>
      <c r="I137" s="16">
        <f t="shared" si="3"/>
        <v>27310</v>
      </c>
      <c r="J137" s="16">
        <f t="shared" si="4"/>
        <v>752241</v>
      </c>
      <c r="K137" s="16">
        <f t="shared" si="5"/>
        <v>0.16489988221436985</v>
      </c>
      <c r="L137" s="16">
        <f t="shared" si="6"/>
        <v>0.1647748077627243</v>
      </c>
      <c r="M137" s="16">
        <f t="shared" si="7"/>
        <v>8.1888650046992917E-2</v>
      </c>
      <c r="N137" s="31">
        <f>SUM(Amherst:Bowdoin!W137)+Colby!V137+Conn!X137+Conn!Z137+Middlebury!R137+Trinity!V137+Tufts!T137+Wesleyan!W137+Williams!T137</f>
        <v>319.93000000000006</v>
      </c>
    </row>
    <row r="138" spans="1:14" ht="13" x14ac:dyDescent="0.15">
      <c r="A138" s="15">
        <v>44171</v>
      </c>
      <c r="B138" s="1">
        <v>329</v>
      </c>
      <c r="D138" s="16">
        <f>Amherst!D140+Bates!G137+Hamilton!F137+Middlebury!D138+Williams!D138+Colby!F138+Tufts!F138+Bowdoin!F137+Wesleyan!F139+Conn!F139+Trinity!F138</f>
        <v>3</v>
      </c>
      <c r="E138" s="16">
        <f t="shared" si="0"/>
        <v>6.5714285714285712</v>
      </c>
      <c r="F138" s="16">
        <f t="shared" si="1"/>
        <v>619</v>
      </c>
      <c r="G138" s="16">
        <f>Williams!P138+Middlebury!N137+Hamilton!U137+Bates!T137+Amherst!P140+Colby!Q138+Tufts!P138+Bowdoin!S137+Wesleyan!S139+Conn!S139+Trinity!R138</f>
        <v>3085</v>
      </c>
      <c r="H138" s="16">
        <f t="shared" si="2"/>
        <v>3789.8571428571427</v>
      </c>
      <c r="I138" s="16">
        <f t="shared" si="3"/>
        <v>26529</v>
      </c>
      <c r="J138" s="16">
        <f t="shared" si="4"/>
        <v>755326</v>
      </c>
      <c r="K138" s="16">
        <f t="shared" si="5"/>
        <v>9.7244732576985404E-2</v>
      </c>
      <c r="L138" s="16">
        <f t="shared" si="6"/>
        <v>0.1733951524746504</v>
      </c>
      <c r="M138" s="16">
        <f t="shared" si="7"/>
        <v>8.1951369342509059E-2</v>
      </c>
      <c r="N138" s="31">
        <f>SUM(Amherst:Bowdoin!W138)+Colby!V138+Conn!X138+Conn!Z138+Middlebury!R138+Trinity!V138+Tufts!T138+Wesleyan!W138+Williams!T138</f>
        <v>310.51285714285711</v>
      </c>
    </row>
    <row r="139" spans="1:14" ht="13" x14ac:dyDescent="0.15">
      <c r="A139" s="15">
        <v>44172</v>
      </c>
      <c r="B139" s="1">
        <v>330</v>
      </c>
      <c r="D139" s="16">
        <f>Amherst!D141+Bates!G138+Hamilton!F138+Middlebury!D139+Williams!D139+Colby!F139+Tufts!F139+Bowdoin!F138+Wesleyan!F140+Conn!F140+Trinity!F139</f>
        <v>1</v>
      </c>
      <c r="E139" s="16">
        <f t="shared" si="0"/>
        <v>6.4285714285714288</v>
      </c>
      <c r="F139" s="16">
        <f t="shared" si="1"/>
        <v>620</v>
      </c>
      <c r="G139" s="16">
        <f>Williams!P139+Middlebury!N138+Hamilton!U138+Bates!T138+Amherst!P141+Colby!Q139+Tufts!P139+Bowdoin!S138+Wesleyan!S140+Conn!S140+Trinity!R139</f>
        <v>2073</v>
      </c>
      <c r="H139" s="16">
        <f t="shared" si="2"/>
        <v>3776.2857142857142</v>
      </c>
      <c r="I139" s="16">
        <f t="shared" si="3"/>
        <v>26434</v>
      </c>
      <c r="J139" s="16">
        <f t="shared" si="4"/>
        <v>757399</v>
      </c>
      <c r="K139" s="16">
        <f t="shared" si="5"/>
        <v>4.8239266763145203E-2</v>
      </c>
      <c r="L139" s="16">
        <f t="shared" si="6"/>
        <v>0.17023530301883938</v>
      </c>
      <c r="M139" s="16">
        <f t="shared" si="7"/>
        <v>8.1859099365063859E-2</v>
      </c>
      <c r="N139" s="31">
        <f>SUM(Amherst:Bowdoin!W139)+Colby!V139+Conn!X139+Conn!Z139+Middlebury!R139+Trinity!V139+Tufts!T139+Wesleyan!W139+Williams!T139</f>
        <v>367.48428571428576</v>
      </c>
    </row>
    <row r="140" spans="1:14" ht="13" x14ac:dyDescent="0.15">
      <c r="A140" s="15">
        <v>44173</v>
      </c>
      <c r="B140" s="1">
        <v>331</v>
      </c>
      <c r="D140" s="16">
        <f>Amherst!D142+Bates!G139+Hamilton!F139+Middlebury!D140+Williams!D140+Colby!F140+Tufts!F140+Bowdoin!F139+Wesleyan!F141+Conn!F141+Trinity!F140</f>
        <v>2</v>
      </c>
      <c r="E140" s="16">
        <f t="shared" si="0"/>
        <v>6.1428571428571432</v>
      </c>
      <c r="F140" s="16">
        <f t="shared" si="1"/>
        <v>622</v>
      </c>
      <c r="G140" s="16">
        <f>Williams!P140+Middlebury!N139+Hamilton!U139+Bates!T139+Amherst!P142+Colby!Q140+Tufts!P140+Bowdoin!S139+Wesleyan!S141+Conn!S141+Trinity!R140</f>
        <v>3583</v>
      </c>
      <c r="H140" s="16">
        <f t="shared" si="2"/>
        <v>3705.4285714285716</v>
      </c>
      <c r="I140" s="16">
        <f t="shared" si="3"/>
        <v>25938</v>
      </c>
      <c r="J140" s="16">
        <f t="shared" si="4"/>
        <v>760982</v>
      </c>
      <c r="K140" s="16">
        <f t="shared" si="5"/>
        <v>5.5819145967066705E-2</v>
      </c>
      <c r="L140" s="16">
        <f t="shared" si="6"/>
        <v>0.16577993677230318</v>
      </c>
      <c r="M140" s="16">
        <f t="shared" si="7"/>
        <v>8.173649311021812E-2</v>
      </c>
      <c r="N140" s="31">
        <f>SUM(Amherst:Bowdoin!W140)+Colby!V140+Conn!X140+Conn!Z140+Middlebury!R140+Trinity!V140+Tufts!T140+Wesleyan!W140+Williams!T140</f>
        <v>401.96101083032494</v>
      </c>
    </row>
    <row r="141" spans="1:14" ht="13" x14ac:dyDescent="0.15">
      <c r="A141" s="15">
        <v>44174</v>
      </c>
      <c r="B141" s="1">
        <v>332</v>
      </c>
      <c r="D141" s="16">
        <f>Amherst!D143+Bates!G140+Hamilton!F140+Middlebury!D141+Williams!D141+Colby!F141+Tufts!F141+Bowdoin!F140+Wesleyan!F142+Conn!F142+Trinity!F141</f>
        <v>11</v>
      </c>
      <c r="E141" s="16">
        <f t="shared" si="0"/>
        <v>5.7142857142857144</v>
      </c>
      <c r="F141" s="16">
        <f t="shared" si="1"/>
        <v>633</v>
      </c>
      <c r="G141" s="16">
        <f>Williams!P141+Middlebury!N140+Hamilton!U140+Bates!T140+Amherst!P143+Colby!Q141+Tufts!P141+Bowdoin!S140+Wesleyan!S142+Conn!S142+Trinity!R141</f>
        <v>4333</v>
      </c>
      <c r="H141" s="16">
        <f t="shared" si="2"/>
        <v>3649</v>
      </c>
      <c r="I141" s="16">
        <f t="shared" si="3"/>
        <v>25543</v>
      </c>
      <c r="J141" s="16">
        <f t="shared" si="4"/>
        <v>765315</v>
      </c>
      <c r="K141" s="16">
        <f t="shared" si="5"/>
        <v>0.25386568197553661</v>
      </c>
      <c r="L141" s="16">
        <f t="shared" si="6"/>
        <v>0.15659867674118155</v>
      </c>
      <c r="M141" s="16">
        <f t="shared" si="7"/>
        <v>8.2711040551929599E-2</v>
      </c>
      <c r="N141" s="31">
        <f>SUM(Amherst:Bowdoin!W141)+Colby!V141+Conn!X141+Conn!Z141+Middlebury!R141+Trinity!V141+Tufts!T141+Wesleyan!W141+Williams!T141</f>
        <v>413.48386797318204</v>
      </c>
    </row>
    <row r="142" spans="1:14" ht="13" x14ac:dyDescent="0.15">
      <c r="A142" s="15">
        <v>44175</v>
      </c>
      <c r="B142" s="1">
        <v>333</v>
      </c>
      <c r="D142" s="16">
        <f>Amherst!D144+Bates!G141+Hamilton!F141+Middlebury!D142+Williams!D142+Colby!F142+Tufts!F142+Bowdoin!F141+Wesleyan!F143+Conn!F143+Trinity!F142</f>
        <v>11</v>
      </c>
      <c r="E142" s="16">
        <f t="shared" si="0"/>
        <v>6.1428571428571432</v>
      </c>
      <c r="F142" s="16">
        <f t="shared" si="1"/>
        <v>644</v>
      </c>
      <c r="G142" s="16">
        <f>Williams!P142+Middlebury!N141+Hamilton!U141+Bates!T141+Amherst!P144+Colby!Q142+Tufts!P142+Bowdoin!S141+Wesleyan!S143+Conn!S143+Trinity!R142</f>
        <v>4822</v>
      </c>
      <c r="H142" s="16">
        <f t="shared" si="2"/>
        <v>3572.8571428571427</v>
      </c>
      <c r="I142" s="16">
        <f t="shared" si="3"/>
        <v>25010</v>
      </c>
      <c r="J142" s="16">
        <f t="shared" si="4"/>
        <v>770137</v>
      </c>
      <c r="K142" s="16">
        <f t="shared" si="5"/>
        <v>0.22812111157196183</v>
      </c>
      <c r="L142" s="16">
        <f t="shared" si="6"/>
        <v>0.17193122750899639</v>
      </c>
      <c r="M142" s="16">
        <f t="shared" si="7"/>
        <v>8.3621485527899581E-2</v>
      </c>
      <c r="N142" s="31">
        <f>SUM(Amherst:Bowdoin!W142)+Colby!V142+Conn!X142+Conn!Z142+Middlebury!R142+Trinity!V142+Tufts!T142+Wesleyan!W142+Williams!T142</f>
        <v>411.19958225889633</v>
      </c>
    </row>
    <row r="143" spans="1:14" ht="13" x14ac:dyDescent="0.15">
      <c r="A143" s="15">
        <v>44176</v>
      </c>
      <c r="B143" s="1">
        <v>334</v>
      </c>
      <c r="D143" s="16">
        <f>Amherst!D145+Bates!G142+Hamilton!F142+Middlebury!D143+Williams!D143+Colby!F143+Tufts!F143+Bowdoin!F142+Wesleyan!F144+Conn!F144+Trinity!F143</f>
        <v>5</v>
      </c>
      <c r="E143" s="16">
        <f t="shared" si="0"/>
        <v>5.7142857142857144</v>
      </c>
      <c r="F143" s="16">
        <f t="shared" si="1"/>
        <v>649</v>
      </c>
      <c r="G143" s="16">
        <f>Williams!P143+Middlebury!N142+Hamilton!U142+Bates!T142+Amherst!P145+Colby!Q143+Tufts!P143+Bowdoin!S142+Wesleyan!S144+Conn!S144+Trinity!R143</f>
        <v>3368</v>
      </c>
      <c r="H143" s="16">
        <f t="shared" si="2"/>
        <v>3644.1428571428573</v>
      </c>
      <c r="I143" s="16">
        <f t="shared" si="3"/>
        <v>25509</v>
      </c>
      <c r="J143" s="16">
        <f t="shared" si="4"/>
        <v>773505</v>
      </c>
      <c r="K143" s="16">
        <f t="shared" si="5"/>
        <v>0.14845605700712589</v>
      </c>
      <c r="L143" s="16">
        <f t="shared" si="6"/>
        <v>0.15680740130934182</v>
      </c>
      <c r="M143" s="16">
        <f t="shared" si="7"/>
        <v>8.3903788598651594E-2</v>
      </c>
      <c r="N143" s="31">
        <f>SUM(Amherst:Bowdoin!W143)+Colby!V143+Conn!X143+Conn!Z143+Middlebury!R143+Trinity!V143+Tufts!T143+Wesleyan!W143+Williams!T143</f>
        <v>400.53958225889636</v>
      </c>
    </row>
    <row r="144" spans="1:14" ht="13" x14ac:dyDescent="0.15">
      <c r="A144" s="15">
        <v>44177</v>
      </c>
      <c r="B144" s="1">
        <v>335</v>
      </c>
      <c r="D144" s="16">
        <f>Amherst!D146+Bates!G143+Hamilton!F143+Middlebury!D144+Williams!D144+Colby!F144+Tufts!F144+Bowdoin!F143+Wesleyan!F145+Conn!F145+Trinity!F144</f>
        <v>8</v>
      </c>
      <c r="E144" s="16">
        <f t="shared" si="0"/>
        <v>5.8571428571428568</v>
      </c>
      <c r="F144" s="16">
        <f t="shared" si="1"/>
        <v>657</v>
      </c>
      <c r="G144" s="16">
        <f>Williams!P144+Middlebury!N143+Hamilton!U143+Bates!T143+Amherst!P146+Colby!Q144+Tufts!P144+Bowdoin!S143+Wesleyan!S145+Conn!S145+Trinity!R144</f>
        <v>2849</v>
      </c>
      <c r="H144" s="16">
        <f t="shared" si="2"/>
        <v>3444.7142857142858</v>
      </c>
      <c r="I144" s="16">
        <f t="shared" si="3"/>
        <v>24113</v>
      </c>
      <c r="J144" s="16">
        <f t="shared" si="4"/>
        <v>776354</v>
      </c>
      <c r="K144" s="16">
        <f t="shared" si="5"/>
        <v>0.2808002808002808</v>
      </c>
      <c r="L144" s="16">
        <f t="shared" si="6"/>
        <v>0.17003276241031809</v>
      </c>
      <c r="M144" s="16">
        <f t="shared" si="7"/>
        <v>8.4626343137280166E-2</v>
      </c>
      <c r="N144" s="31">
        <f>SUM(Amherst:Bowdoin!W144)+Colby!V144+Conn!X144+Conn!Z144+Middlebury!R144+Trinity!V144+Tufts!T144+Wesleyan!W144+Williams!T144</f>
        <v>417.89815368746781</v>
      </c>
    </row>
    <row r="145" spans="1:14" ht="13" x14ac:dyDescent="0.15">
      <c r="A145" s="15">
        <v>44178</v>
      </c>
      <c r="B145" s="1">
        <v>336</v>
      </c>
      <c r="D145" s="16">
        <f>Amherst!D147+Bates!G144+Hamilton!F144+Middlebury!D145+Williams!D145+Colby!F145+Tufts!F145+Bowdoin!F144+Wesleyan!F146+Conn!F146+Trinity!F145</f>
        <v>2</v>
      </c>
      <c r="E145" s="16">
        <f t="shared" si="0"/>
        <v>5.7142857142857144</v>
      </c>
      <c r="F145" s="16">
        <f t="shared" si="1"/>
        <v>659</v>
      </c>
      <c r="G145" s="16">
        <f>Williams!P145+Middlebury!N144+Hamilton!U144+Bates!T144+Amherst!P147+Colby!Q145+Tufts!P145+Bowdoin!S144+Wesleyan!S146+Conn!S146+Trinity!R145</f>
        <v>2747</v>
      </c>
      <c r="H145" s="16">
        <f t="shared" si="2"/>
        <v>3396.4285714285716</v>
      </c>
      <c r="I145" s="16">
        <f t="shared" si="3"/>
        <v>23775</v>
      </c>
      <c r="J145" s="16">
        <f t="shared" si="4"/>
        <v>779101</v>
      </c>
      <c r="K145" s="16">
        <f t="shared" si="5"/>
        <v>7.2806698216235893E-2</v>
      </c>
      <c r="L145" s="16">
        <f t="shared" si="6"/>
        <v>0.1682439537329127</v>
      </c>
      <c r="M145" s="16">
        <f t="shared" si="7"/>
        <v>8.4584668739996483E-2</v>
      </c>
      <c r="N145" s="31">
        <f>SUM(Amherst:Bowdoin!W145)+Colby!V145+Conn!X145+Conn!Z145+Middlebury!R145+Trinity!V145+Tufts!T145+Wesleyan!W145+Williams!T145</f>
        <v>392.02815368746775</v>
      </c>
    </row>
    <row r="146" spans="1:14" ht="13" x14ac:dyDescent="0.15">
      <c r="A146" s="15">
        <v>44179</v>
      </c>
      <c r="B146" s="1">
        <v>337</v>
      </c>
      <c r="D146" s="16">
        <f>Amherst!D148+Bates!G145+Hamilton!F145+Middlebury!D146+Williams!D146+Colby!F146+Tufts!F146+Bowdoin!F145+Wesleyan!F147+Conn!F147+Trinity!F146</f>
        <v>6</v>
      </c>
      <c r="E146" s="16">
        <f t="shared" si="0"/>
        <v>6.4285714285714288</v>
      </c>
      <c r="F146" s="16">
        <f t="shared" si="1"/>
        <v>665</v>
      </c>
      <c r="G146" s="16">
        <f>Williams!P146+Middlebury!N145+Hamilton!U145+Bates!T145+Amherst!P148+Colby!Q146+Tufts!P146+Bowdoin!S145+Wesleyan!S147+Conn!S147+Trinity!R146</f>
        <v>1802</v>
      </c>
      <c r="H146" s="16">
        <f t="shared" si="2"/>
        <v>3357.7142857142858</v>
      </c>
      <c r="I146" s="16">
        <f t="shared" si="3"/>
        <v>23504</v>
      </c>
      <c r="J146" s="16">
        <f t="shared" si="4"/>
        <v>780903</v>
      </c>
      <c r="K146" s="16">
        <f t="shared" si="5"/>
        <v>0.33296337402885678</v>
      </c>
      <c r="L146" s="16">
        <f t="shared" si="6"/>
        <v>0.19145677331518038</v>
      </c>
      <c r="M146" s="16">
        <f t="shared" si="7"/>
        <v>8.5157823698974136E-2</v>
      </c>
      <c r="N146" s="31">
        <f>SUM(Amherst:Bowdoin!W146)+Colby!V146+Conn!X146+Conn!Z146+Middlebury!R146+Trinity!V146+Tufts!T146+Wesleyan!W146+Williams!T146</f>
        <v>366.29529654461061</v>
      </c>
    </row>
    <row r="147" spans="1:14" ht="13" x14ac:dyDescent="0.15">
      <c r="A147" s="15">
        <v>44180</v>
      </c>
      <c r="B147" s="1">
        <v>338</v>
      </c>
      <c r="D147" s="16">
        <f>Amherst!D149+Bates!G146+Hamilton!F146+Middlebury!D147+Williams!D147+Colby!F147+Tufts!F147+Bowdoin!F146+Wesleyan!F148+Conn!F148+Trinity!F147</f>
        <v>1</v>
      </c>
      <c r="E147" s="16">
        <f t="shared" si="0"/>
        <v>6.2857142857142856</v>
      </c>
      <c r="F147" s="16">
        <f t="shared" si="1"/>
        <v>666</v>
      </c>
      <c r="G147" s="16">
        <f>Williams!P147+Middlebury!N146+Hamilton!U146+Bates!T146+Amherst!P149+Colby!Q147+Tufts!P147+Bowdoin!S146+Wesleyan!S148+Conn!S148+Trinity!R147</f>
        <v>3258</v>
      </c>
      <c r="H147" s="16">
        <f t="shared" si="2"/>
        <v>3311.2857142857142</v>
      </c>
      <c r="I147" s="16">
        <f t="shared" si="3"/>
        <v>23179</v>
      </c>
      <c r="J147" s="16">
        <f t="shared" si="4"/>
        <v>784161</v>
      </c>
      <c r="K147" s="16">
        <f t="shared" si="5"/>
        <v>3.0693677102516879E-2</v>
      </c>
      <c r="L147" s="16">
        <f t="shared" si="6"/>
        <v>0.18982699857629751</v>
      </c>
      <c r="M147" s="16">
        <f t="shared" si="7"/>
        <v>8.4931538293794254E-2</v>
      </c>
      <c r="N147" s="31">
        <f>SUM(Amherst:Bowdoin!W147)+Colby!V147+Conn!X147+Conn!Z147+Middlebury!R147+Trinity!V147+Tufts!T147+Wesleyan!W147+Williams!T147</f>
        <v>376.52</v>
      </c>
    </row>
    <row r="148" spans="1:14" ht="13" x14ac:dyDescent="0.15">
      <c r="A148" s="15">
        <v>44181</v>
      </c>
      <c r="B148" s="1">
        <v>339</v>
      </c>
      <c r="D148" s="16">
        <f>Amherst!D150+Bates!G147+Hamilton!F147+Middlebury!D148+Williams!D148+Colby!F148+Tufts!F148+Bowdoin!F147+Wesleyan!F149+Conn!F149+Trinity!F148</f>
        <v>6</v>
      </c>
      <c r="E148" s="16">
        <f t="shared" si="0"/>
        <v>5.5714285714285712</v>
      </c>
      <c r="F148" s="16">
        <f t="shared" si="1"/>
        <v>672</v>
      </c>
      <c r="G148" s="16">
        <f>Williams!P148+Middlebury!N147+Hamilton!U147+Bates!T147+Amherst!P150+Colby!Q148+Tufts!P148+Bowdoin!S147+Wesleyan!S149+Conn!S149+Trinity!R148</f>
        <v>4230</v>
      </c>
      <c r="H148" s="16">
        <f t="shared" si="2"/>
        <v>3296.5714285714284</v>
      </c>
      <c r="I148" s="16">
        <f t="shared" si="3"/>
        <v>23076</v>
      </c>
      <c r="J148" s="16">
        <f t="shared" si="4"/>
        <v>788391</v>
      </c>
      <c r="K148" s="16">
        <f t="shared" si="5"/>
        <v>0.14184397163120568</v>
      </c>
      <c r="L148" s="16">
        <f t="shared" si="6"/>
        <v>0.16900676027041081</v>
      </c>
      <c r="M148" s="16">
        <f t="shared" si="7"/>
        <v>8.5236893876261904E-2</v>
      </c>
      <c r="N148" s="31">
        <f>SUM(Amherst:Bowdoin!W148)+Colby!V148+Conn!X148+Conn!Z148+Middlebury!R148+Trinity!V148+Tufts!T148+Wesleyan!W148+Williams!T148</f>
        <v>389.84285714285716</v>
      </c>
    </row>
    <row r="149" spans="1:14" ht="13" x14ac:dyDescent="0.15">
      <c r="A149" s="15">
        <v>44182</v>
      </c>
      <c r="B149" s="1">
        <v>340</v>
      </c>
      <c r="D149" s="16">
        <f>Amherst!D151+Bates!G148+Hamilton!F148+Middlebury!D149+Williams!D149+Colby!F149+Tufts!F149+Bowdoin!F148+Wesleyan!F150+Conn!F150+Trinity!F149</f>
        <v>15</v>
      </c>
      <c r="E149" s="16">
        <f t="shared" si="0"/>
        <v>6.1428571428571432</v>
      </c>
      <c r="F149" s="16">
        <f t="shared" si="1"/>
        <v>687</v>
      </c>
      <c r="G149" s="16">
        <f>Williams!P149+Middlebury!N148+Hamilton!U148+Bates!T148+Amherst!P151+Colby!Q149+Tufts!P149+Bowdoin!S148+Wesleyan!S150+Conn!S150+Trinity!R149</f>
        <v>4783</v>
      </c>
      <c r="H149" s="16">
        <f t="shared" si="2"/>
        <v>3291</v>
      </c>
      <c r="I149" s="16">
        <f t="shared" si="3"/>
        <v>23037</v>
      </c>
      <c r="J149" s="16">
        <f t="shared" si="4"/>
        <v>793174</v>
      </c>
      <c r="K149" s="16">
        <f t="shared" si="5"/>
        <v>0.31361070457871632</v>
      </c>
      <c r="L149" s="16">
        <f t="shared" si="6"/>
        <v>0.18665624864348657</v>
      </c>
      <c r="M149" s="16">
        <f t="shared" si="7"/>
        <v>8.6614034247214353E-2</v>
      </c>
      <c r="N149" s="31">
        <f>SUM(Amherst:Bowdoin!W149)+Colby!V149+Conn!X149+Conn!Z149+Middlebury!R149+Trinity!V149+Tufts!T149+Wesleyan!W149+Williams!T149</f>
        <v>390.40428571428566</v>
      </c>
    </row>
    <row r="150" spans="1:14" ht="13" x14ac:dyDescent="0.15">
      <c r="A150" s="15">
        <v>44183</v>
      </c>
      <c r="B150" s="1">
        <v>341</v>
      </c>
      <c r="D150" s="16">
        <f>Amherst!D152+Bates!G149+Hamilton!F149+Middlebury!D150+Williams!D150+Colby!F150+Tufts!F150+Bowdoin!F149+Wesleyan!F151+Conn!F151+Trinity!F150</f>
        <v>2</v>
      </c>
      <c r="E150" s="16">
        <f t="shared" si="0"/>
        <v>5.7142857142857144</v>
      </c>
      <c r="F150" s="16">
        <f t="shared" si="1"/>
        <v>689</v>
      </c>
      <c r="G150" s="16">
        <f>Williams!P150+Middlebury!N149+Hamilton!U149+Bates!T149+Amherst!P152+Colby!Q150+Tufts!P150+Bowdoin!S149+Wesleyan!S151+Conn!S151+Trinity!R150</f>
        <v>2303</v>
      </c>
      <c r="H150" s="16">
        <f t="shared" si="2"/>
        <v>3138.8571428571427</v>
      </c>
      <c r="I150" s="16">
        <f t="shared" si="3"/>
        <v>21972</v>
      </c>
      <c r="J150" s="16">
        <f t="shared" si="4"/>
        <v>795477</v>
      </c>
      <c r="K150" s="16">
        <f t="shared" si="5"/>
        <v>8.6843247937472862E-2</v>
      </c>
      <c r="L150" s="16">
        <f t="shared" si="6"/>
        <v>0.18204988166757691</v>
      </c>
      <c r="M150" s="16">
        <f t="shared" si="7"/>
        <v>8.6614697847957889E-2</v>
      </c>
      <c r="N150" s="31">
        <f>SUM(Amherst:Bowdoin!W150)+Colby!V150+Conn!X150+Conn!Z150+Middlebury!R150+Trinity!V150+Tufts!T150+Wesleyan!W150+Williams!T150</f>
        <v>383.11714285714288</v>
      </c>
    </row>
    <row r="151" spans="1:14" ht="13" x14ac:dyDescent="0.15">
      <c r="A151" s="15">
        <v>44184</v>
      </c>
      <c r="B151" s="1">
        <v>342</v>
      </c>
      <c r="D151" s="16">
        <f>Amherst!D153+Bates!G150+Hamilton!F150+Middlebury!D151+Williams!D151+Colby!F151+Tufts!F151+Bowdoin!F150+Wesleyan!F152+Conn!F152+Trinity!F151</f>
        <v>0</v>
      </c>
      <c r="E151" s="16">
        <f t="shared" si="0"/>
        <v>4.5714285714285712</v>
      </c>
      <c r="F151" s="16">
        <f t="shared" si="1"/>
        <v>689</v>
      </c>
      <c r="G151" s="16">
        <f>Williams!P151+Middlebury!N150+Hamilton!U150+Bates!T150+Amherst!P153+Colby!Q151+Tufts!P151+Bowdoin!S150+Wesleyan!S152+Conn!S152+Trinity!R151</f>
        <v>1649</v>
      </c>
      <c r="H151" s="16">
        <f t="shared" si="2"/>
        <v>2967.4285714285716</v>
      </c>
      <c r="I151" s="16">
        <f t="shared" si="3"/>
        <v>20772</v>
      </c>
      <c r="J151" s="16">
        <f t="shared" si="4"/>
        <v>797126</v>
      </c>
      <c r="K151" s="16">
        <f t="shared" si="5"/>
        <v>0</v>
      </c>
      <c r="L151" s="16">
        <f t="shared" si="6"/>
        <v>0.15405353360292701</v>
      </c>
      <c r="M151" s="16">
        <f t="shared" si="7"/>
        <v>8.6435519604178002E-2</v>
      </c>
      <c r="N151" s="31">
        <f>SUM(Amherst:Bowdoin!W151)+Colby!V151+Conn!X151+Conn!Z151+Middlebury!R151+Trinity!V151+Tufts!T151+Wesleyan!W151+Williams!T151</f>
        <v>376.84000000000003</v>
      </c>
    </row>
    <row r="152" spans="1:14" ht="13" x14ac:dyDescent="0.15">
      <c r="A152" s="15">
        <v>44185</v>
      </c>
      <c r="B152" s="1">
        <v>343</v>
      </c>
      <c r="D152" s="16">
        <f>Amherst!D154+Bates!G151+Hamilton!F151+Middlebury!D152+Williams!D152+Colby!F152+Tufts!F152+Bowdoin!F151+Wesleyan!F153+Conn!F153+Trinity!F152</f>
        <v>4</v>
      </c>
      <c r="E152" s="16">
        <f t="shared" si="0"/>
        <v>4.8571428571428568</v>
      </c>
      <c r="F152" s="16">
        <f t="shared" si="1"/>
        <v>693</v>
      </c>
      <c r="G152" s="16">
        <f>Williams!P152+Middlebury!N151+Hamilton!U151+Bates!T151+Amherst!P154+Colby!Q152+Tufts!P152+Bowdoin!S151+Wesleyan!S153+Conn!S153+Trinity!R152</f>
        <v>2637</v>
      </c>
      <c r="H152" s="16">
        <f t="shared" si="2"/>
        <v>2951.7142857142858</v>
      </c>
      <c r="I152" s="16">
        <f t="shared" si="3"/>
        <v>20662</v>
      </c>
      <c r="J152" s="16">
        <f t="shared" si="4"/>
        <v>799763</v>
      </c>
      <c r="K152" s="16">
        <f t="shared" si="5"/>
        <v>0.15168752370117558</v>
      </c>
      <c r="L152" s="16">
        <f t="shared" si="6"/>
        <v>0.164553286225922</v>
      </c>
      <c r="M152" s="16">
        <f t="shared" si="7"/>
        <v>8.6650670261064849E-2</v>
      </c>
      <c r="N152" s="31">
        <f>SUM(Amherst:Bowdoin!W152)+Colby!V152+Conn!X152+Conn!Z152+Middlebury!R152+Trinity!V152+Tufts!T152+Wesleyan!W152+Williams!T152</f>
        <v>348.4842857142857</v>
      </c>
    </row>
    <row r="153" spans="1:14" ht="13" x14ac:dyDescent="0.15">
      <c r="A153" s="15">
        <v>44186</v>
      </c>
      <c r="B153" s="1">
        <v>344</v>
      </c>
      <c r="D153" s="16">
        <f>Amherst!D155+Bates!G152+Hamilton!F152+Middlebury!D153+Williams!D153+Colby!F153+Tufts!F153+Bowdoin!F152+Wesleyan!F154+Conn!F154+Trinity!F153</f>
        <v>0</v>
      </c>
      <c r="E153" s="16">
        <f t="shared" si="0"/>
        <v>4</v>
      </c>
      <c r="F153" s="16">
        <f t="shared" si="1"/>
        <v>693</v>
      </c>
      <c r="G153" s="16">
        <f>Williams!P153+Middlebury!N152+Hamilton!U152+Bates!T152+Amherst!P155+Colby!Q153+Tufts!P153+Bowdoin!S152+Wesleyan!S154+Conn!S154+Trinity!R153</f>
        <v>948</v>
      </c>
      <c r="H153" s="16">
        <f t="shared" si="2"/>
        <v>2829.7142857142858</v>
      </c>
      <c r="I153" s="16">
        <f t="shared" si="3"/>
        <v>19808</v>
      </c>
      <c r="J153" s="16">
        <f t="shared" si="4"/>
        <v>800711</v>
      </c>
      <c r="K153" s="16">
        <f t="shared" si="5"/>
        <v>0</v>
      </c>
      <c r="L153" s="16">
        <f t="shared" si="6"/>
        <v>0.14135702746365103</v>
      </c>
      <c r="M153" s="16">
        <f t="shared" si="7"/>
        <v>8.6548080393550234E-2</v>
      </c>
      <c r="N153" s="31">
        <f>SUM(Amherst:Bowdoin!W153)+Colby!V153+Conn!X153+Conn!Z153+Middlebury!R153+Trinity!V153+Tufts!T153+Wesleyan!W153+Williams!T153</f>
        <v>344.30999999999995</v>
      </c>
    </row>
    <row r="154" spans="1:14" ht="13" x14ac:dyDescent="0.15">
      <c r="A154" s="15">
        <v>44187</v>
      </c>
      <c r="B154" s="1">
        <v>345</v>
      </c>
      <c r="D154" s="16">
        <f>Amherst!D156+Bates!G153+Hamilton!F153+Middlebury!D154+Williams!D154+Colby!F154+Tufts!F154+Bowdoin!F153+Wesleyan!F155+Conn!F155+Trinity!F154</f>
        <v>1</v>
      </c>
      <c r="E154" s="16">
        <f t="shared" si="0"/>
        <v>4</v>
      </c>
      <c r="F154" s="16">
        <f t="shared" si="1"/>
        <v>694</v>
      </c>
      <c r="G154" s="16">
        <f>Williams!P154+Middlebury!N153+Hamilton!U153+Bates!T153+Amherst!P156+Colby!Q154+Tufts!P154+Bowdoin!S153+Wesleyan!S155+Conn!S155+Trinity!R154</f>
        <v>733</v>
      </c>
      <c r="H154" s="16">
        <f t="shared" si="2"/>
        <v>2469</v>
      </c>
      <c r="I154" s="16">
        <f t="shared" si="3"/>
        <v>17283</v>
      </c>
      <c r="J154" s="16">
        <f t="shared" si="4"/>
        <v>801444</v>
      </c>
      <c r="K154" s="16">
        <f t="shared" si="5"/>
        <v>0.13642564802182811</v>
      </c>
      <c r="L154" s="16">
        <f t="shared" si="6"/>
        <v>0.16200891049007696</v>
      </c>
      <c r="M154" s="16">
        <f t="shared" si="7"/>
        <v>8.6593698374434147E-2</v>
      </c>
      <c r="N154" s="31">
        <f>SUM(Amherst:Bowdoin!W154)+Colby!V154+Conn!X154+Conn!Z154+Middlebury!R154+Trinity!V154+Tufts!T154+Wesleyan!W154+Williams!T154</f>
        <v>349.2609523809524</v>
      </c>
    </row>
    <row r="155" spans="1:14" ht="13" x14ac:dyDescent="0.15">
      <c r="A155" s="15">
        <v>44188</v>
      </c>
      <c r="B155" s="1">
        <v>346</v>
      </c>
      <c r="D155" s="16">
        <f>Amherst!D157+Bates!G154+Hamilton!F154+Middlebury!D155+Williams!D155+Colby!F155+Tufts!F155+Bowdoin!F154+Wesleyan!F156+Conn!F156+Trinity!F155</f>
        <v>11</v>
      </c>
      <c r="E155" s="16">
        <f t="shared" si="0"/>
        <v>4.7142857142857144</v>
      </c>
      <c r="F155" s="16">
        <f t="shared" si="1"/>
        <v>705</v>
      </c>
      <c r="G155" s="16">
        <f>Williams!P155+Middlebury!N154+Hamilton!U154+Bates!T154+Amherst!P157+Colby!Q155+Tufts!P155+Bowdoin!S154+Wesleyan!S156+Conn!S156+Trinity!R155</f>
        <v>3416</v>
      </c>
      <c r="H155" s="16">
        <f t="shared" si="2"/>
        <v>2352.7142857142858</v>
      </c>
      <c r="I155" s="16">
        <f t="shared" si="3"/>
        <v>16469</v>
      </c>
      <c r="J155" s="16">
        <f t="shared" si="4"/>
        <v>804860</v>
      </c>
      <c r="K155" s="16">
        <f t="shared" si="5"/>
        <v>0.32201405152224827</v>
      </c>
      <c r="L155" s="16">
        <f t="shared" si="6"/>
        <v>0.20037646487339852</v>
      </c>
      <c r="M155" s="16">
        <f t="shared" si="7"/>
        <v>8.7592873294734488E-2</v>
      </c>
      <c r="N155" s="31">
        <f>SUM(Amherst:Bowdoin!W155)+Colby!V155+Conn!X155+Conn!Z155+Middlebury!R155+Trinity!V155+Tufts!T155+Wesleyan!W155+Williams!T155</f>
        <v>362.25095238095241</v>
      </c>
    </row>
    <row r="156" spans="1:14" ht="13" x14ac:dyDescent="0.15">
      <c r="A156" s="15">
        <v>44189</v>
      </c>
      <c r="B156" s="1">
        <v>347</v>
      </c>
      <c r="D156" s="16">
        <f>Amherst!D158+Bates!G155+Hamilton!F155+Middlebury!D156+Williams!D156+Colby!F156+Tufts!F156+Bowdoin!F155+Wesleyan!F157+Conn!F157+Trinity!F156</f>
        <v>1</v>
      </c>
      <c r="E156" s="16">
        <f t="shared" si="0"/>
        <v>2.7142857142857144</v>
      </c>
      <c r="F156" s="16">
        <f t="shared" si="1"/>
        <v>706</v>
      </c>
      <c r="G156" s="16">
        <f>Williams!P156+Middlebury!N155+Hamilton!U155+Bates!T155+Amherst!P158+Colby!Q156+Tufts!P156+Bowdoin!S155+Wesleyan!S157+Conn!S157+Trinity!R156</f>
        <v>1216</v>
      </c>
      <c r="H156" s="16">
        <f t="shared" si="2"/>
        <v>1843.1428571428571</v>
      </c>
      <c r="I156" s="16">
        <f t="shared" si="3"/>
        <v>12902</v>
      </c>
      <c r="J156" s="16">
        <f t="shared" si="4"/>
        <v>806076</v>
      </c>
      <c r="K156" s="16">
        <f t="shared" si="5"/>
        <v>8.223684210526315E-2</v>
      </c>
      <c r="L156" s="16">
        <f t="shared" si="6"/>
        <v>0.14726399007905752</v>
      </c>
      <c r="M156" s="16">
        <f t="shared" si="7"/>
        <v>8.7584793493417495E-2</v>
      </c>
      <c r="N156" s="31">
        <f>SUM(Amherst:Bowdoin!W156)+Colby!V156+Conn!X156+Conn!Z156+Middlebury!R156+Trinity!V156+Tufts!T156+Wesleyan!W156+Williams!T156</f>
        <v>387.75502304147466</v>
      </c>
    </row>
    <row r="157" spans="1:14" ht="13" x14ac:dyDescent="0.15">
      <c r="A157" s="15">
        <v>44190</v>
      </c>
      <c r="B157" s="1">
        <v>348</v>
      </c>
      <c r="D157" s="16">
        <f>Amherst!D159+Bates!G156+Hamilton!F156+Middlebury!D157+Williams!D157+Colby!F157+Tufts!F157+Bowdoin!F156+Wesleyan!F158+Conn!F158+Trinity!F157</f>
        <v>0</v>
      </c>
      <c r="E157" s="16">
        <f t="shared" si="0"/>
        <v>2.4285714285714284</v>
      </c>
      <c r="F157" s="16">
        <f t="shared" si="1"/>
        <v>706</v>
      </c>
      <c r="G157" s="16">
        <f>Williams!P157+Middlebury!N156+Hamilton!U156+Bates!T156+Amherst!P159+Colby!Q157+Tufts!P157+Bowdoin!S156+Wesleyan!S158+Conn!S158+Trinity!R157</f>
        <v>1108</v>
      </c>
      <c r="H157" s="16">
        <f t="shared" si="2"/>
        <v>1672.4285714285713</v>
      </c>
      <c r="I157" s="16">
        <f t="shared" si="3"/>
        <v>11707</v>
      </c>
      <c r="J157" s="16">
        <f t="shared" si="4"/>
        <v>807184</v>
      </c>
      <c r="K157" s="16">
        <f t="shared" si="5"/>
        <v>0</v>
      </c>
      <c r="L157" s="16">
        <f t="shared" si="6"/>
        <v>0.14521226616554198</v>
      </c>
      <c r="M157" s="16">
        <f t="shared" si="7"/>
        <v>8.7464568177763685E-2</v>
      </c>
      <c r="N157" s="31">
        <f>SUM(Amherst:Bowdoin!W157)+Colby!V157+Conn!X157+Conn!Z157+Middlebury!R157+Trinity!V157+Tufts!T157+Wesleyan!W157+Williams!T157</f>
        <v>281.64788018433177</v>
      </c>
    </row>
    <row r="158" spans="1:14" ht="13" x14ac:dyDescent="0.15">
      <c r="A158" s="15">
        <v>44191</v>
      </c>
      <c r="B158" s="1">
        <v>349</v>
      </c>
      <c r="D158" s="16">
        <f>Amherst!D160+Bates!G157+Hamilton!F157+Middlebury!D158+Williams!D158+Colby!F158+Tufts!F158+Bowdoin!F157+Wesleyan!F159+Conn!F159+Trinity!F158</f>
        <v>2</v>
      </c>
      <c r="E158" s="16">
        <f t="shared" si="0"/>
        <v>2.7142857142857144</v>
      </c>
      <c r="F158" s="16">
        <f t="shared" si="1"/>
        <v>708</v>
      </c>
      <c r="G158" s="16">
        <f>Williams!P158+Middlebury!N157+Hamilton!U157+Bates!T157+Amherst!P160+Colby!Q158+Tufts!P158+Bowdoin!S157+Wesleyan!S159+Conn!S159+Trinity!R158</f>
        <v>71</v>
      </c>
      <c r="H158" s="16">
        <f t="shared" si="2"/>
        <v>1447</v>
      </c>
      <c r="I158" s="16">
        <f t="shared" si="3"/>
        <v>10129</v>
      </c>
      <c r="J158" s="16">
        <f t="shared" si="4"/>
        <v>807255</v>
      </c>
      <c r="K158" s="16">
        <f t="shared" si="5"/>
        <v>2.8169014084507045</v>
      </c>
      <c r="L158" s="16">
        <f t="shared" si="6"/>
        <v>0.18758021522361534</v>
      </c>
      <c r="M158" s="16">
        <f t="shared" si="7"/>
        <v>8.7704628648939936E-2</v>
      </c>
      <c r="N158" s="31">
        <f>SUM(Amherst:Bowdoin!W158)+Colby!V158+Conn!X158+Conn!Z158+Middlebury!R158+Trinity!V158+Tufts!T158+Wesleyan!W158+Williams!T158</f>
        <v>293.44502304147466</v>
      </c>
    </row>
    <row r="159" spans="1:14" ht="13" x14ac:dyDescent="0.15">
      <c r="A159" s="15">
        <v>44192</v>
      </c>
      <c r="B159" s="1">
        <v>350</v>
      </c>
      <c r="D159" s="16">
        <f>Amherst!D161+Bates!G158+Hamilton!F158+Middlebury!D159+Williams!D159+Colby!F159+Tufts!F159+Bowdoin!F158+Wesleyan!F160+Conn!F160+Trinity!F159</f>
        <v>1</v>
      </c>
      <c r="E159" s="16">
        <f t="shared" si="0"/>
        <v>2.2857142857142856</v>
      </c>
      <c r="F159" s="16">
        <f t="shared" si="1"/>
        <v>709</v>
      </c>
      <c r="G159" s="16">
        <f>Williams!P159+Middlebury!N158+Hamilton!U158+Bates!T158+Amherst!P161+Colby!Q159+Tufts!P159+Bowdoin!S158+Wesleyan!S160+Conn!S160+Trinity!R159</f>
        <v>330</v>
      </c>
      <c r="H159" s="16">
        <f t="shared" si="2"/>
        <v>1117.4285714285713</v>
      </c>
      <c r="I159" s="16">
        <f t="shared" si="3"/>
        <v>7822</v>
      </c>
      <c r="J159" s="16">
        <f t="shared" si="4"/>
        <v>807585</v>
      </c>
      <c r="K159" s="16">
        <f t="shared" si="5"/>
        <v>0.30303030303030304</v>
      </c>
      <c r="L159" s="16">
        <f t="shared" si="6"/>
        <v>0.2045512656609563</v>
      </c>
      <c r="M159" s="16">
        <f t="shared" si="7"/>
        <v>8.7792616257112266E-2</v>
      </c>
      <c r="N159" s="31">
        <f>SUM(Amherst:Bowdoin!W159)+Colby!V159+Conn!X159+Conn!Z159+Middlebury!R159+Trinity!V159+Tufts!T159+Wesleyan!W159+Williams!T159</f>
        <v>313.0478801843318</v>
      </c>
    </row>
    <row r="160" spans="1:14" ht="13" x14ac:dyDescent="0.15">
      <c r="A160" s="15">
        <v>44193</v>
      </c>
      <c r="B160" s="1">
        <v>351</v>
      </c>
      <c r="D160" s="16">
        <f>Amherst!D162+Bates!G159+Hamilton!F159+Middlebury!D160+Williams!D160+Colby!F160+Tufts!F160+Bowdoin!F159+Wesleyan!F161+Conn!F161+Trinity!F160</f>
        <v>6</v>
      </c>
      <c r="E160" s="16">
        <f t="shared" si="0"/>
        <v>3.1428571428571428</v>
      </c>
      <c r="F160" s="16">
        <f t="shared" si="1"/>
        <v>715</v>
      </c>
      <c r="G160" s="16">
        <f>Williams!P160+Middlebury!N159+Hamilton!U159+Bates!T159+Amherst!P162+Colby!Q160+Tufts!P160+Bowdoin!S159+Wesleyan!S161+Conn!S161+Trinity!R160</f>
        <v>1474</v>
      </c>
      <c r="H160" s="16">
        <f t="shared" si="2"/>
        <v>1192.5714285714287</v>
      </c>
      <c r="I160" s="16">
        <f t="shared" si="3"/>
        <v>8348</v>
      </c>
      <c r="J160" s="16">
        <f t="shared" si="4"/>
        <v>809059</v>
      </c>
      <c r="K160" s="16">
        <f t="shared" si="5"/>
        <v>0.40705563093622793</v>
      </c>
      <c r="L160" s="16">
        <f t="shared" si="6"/>
        <v>0.26353617632965981</v>
      </c>
      <c r="M160" s="16">
        <f t="shared" si="7"/>
        <v>8.8374271839260179E-2</v>
      </c>
      <c r="N160" s="31">
        <f>SUM(Amherst:Bowdoin!W160)+Colby!V160+Conn!X160+Conn!Z160+Middlebury!R160+Trinity!V160+Tufts!T160+Wesleyan!W160+Williams!T160</f>
        <v>359.5693087557604</v>
      </c>
    </row>
    <row r="161" spans="1:14" ht="13" x14ac:dyDescent="0.15">
      <c r="A161" s="15">
        <v>44194</v>
      </c>
      <c r="B161" s="1">
        <v>352</v>
      </c>
      <c r="D161" s="16">
        <f>Amherst!D163+Bates!G160+Hamilton!F160+Middlebury!D161+Williams!D161+Colby!F161+Tufts!F161+Bowdoin!F160+Wesleyan!F162+Conn!F162+Trinity!F161</f>
        <v>4</v>
      </c>
      <c r="E161" s="16">
        <f t="shared" si="0"/>
        <v>3.5714285714285716</v>
      </c>
      <c r="F161" s="16">
        <f t="shared" si="1"/>
        <v>719</v>
      </c>
      <c r="G161" s="16">
        <f>Williams!P161+Middlebury!N160+Hamilton!U160+Bates!T160+Amherst!P163+Colby!Q161+Tufts!P161+Bowdoin!S160+Wesleyan!S162+Conn!S162+Trinity!R161</f>
        <v>873</v>
      </c>
      <c r="H161" s="16">
        <f t="shared" si="2"/>
        <v>1212.5714285714287</v>
      </c>
      <c r="I161" s="16">
        <f t="shared" si="3"/>
        <v>8488</v>
      </c>
      <c r="J161" s="16">
        <f t="shared" si="4"/>
        <v>809932</v>
      </c>
      <c r="K161" s="16">
        <f t="shared" si="5"/>
        <v>0.45819014891179843</v>
      </c>
      <c r="L161" s="16">
        <f t="shared" si="6"/>
        <v>0.29453345900094252</v>
      </c>
      <c r="M161" s="16">
        <f t="shared" si="7"/>
        <v>8.8772884637228808E-2</v>
      </c>
      <c r="N161" s="31">
        <f>SUM(Amherst:Bowdoin!W161)+Colby!V161+Conn!X161+Conn!Z161+Middlebury!R161+Trinity!V161+Tufts!T161+Wesleyan!W161+Williams!T161</f>
        <v>363.38385093167699</v>
      </c>
    </row>
    <row r="162" spans="1:14" ht="13" x14ac:dyDescent="0.15">
      <c r="A162" s="15">
        <v>44195</v>
      </c>
      <c r="B162" s="1">
        <v>353</v>
      </c>
      <c r="D162" s="16">
        <f>Amherst!D164+Bates!G161+Hamilton!F161+Middlebury!D162+Williams!D162+Colby!F162+Tufts!F162+Bowdoin!F161+Wesleyan!F163+Conn!F163+Trinity!F162</f>
        <v>11</v>
      </c>
      <c r="E162" s="16">
        <f t="shared" si="0"/>
        <v>3.5714285714285716</v>
      </c>
      <c r="F162" s="16">
        <f t="shared" si="1"/>
        <v>730</v>
      </c>
      <c r="G162" s="16">
        <f>Williams!P162+Middlebury!N161+Hamilton!U161+Bates!T161+Amherst!P164+Colby!Q162+Tufts!P162+Bowdoin!S161+Wesleyan!S163+Conn!S163+Trinity!R162</f>
        <v>1199</v>
      </c>
      <c r="H162" s="16">
        <f t="shared" si="2"/>
        <v>895.85714285714289</v>
      </c>
      <c r="I162" s="16">
        <f t="shared" si="3"/>
        <v>6271</v>
      </c>
      <c r="J162" s="16">
        <f t="shared" si="4"/>
        <v>811131</v>
      </c>
      <c r="K162" s="16">
        <f t="shared" si="5"/>
        <v>0.91743119266055051</v>
      </c>
      <c r="L162" s="16">
        <f t="shared" si="6"/>
        <v>0.39866050071758891</v>
      </c>
      <c r="M162" s="16">
        <f t="shared" si="7"/>
        <v>8.9997793204796755E-2</v>
      </c>
      <c r="N162" s="31">
        <f>SUM(Amherst:Bowdoin!W162)+Colby!V162+Conn!X162+Conn!Z162+Middlebury!R162+Trinity!V162+Tufts!T162+Wesleyan!W162+Williams!T162</f>
        <v>407.64670807453416</v>
      </c>
    </row>
    <row r="163" spans="1:14" ht="13" x14ac:dyDescent="0.15">
      <c r="A163" s="15">
        <v>44196</v>
      </c>
      <c r="B163" s="1">
        <v>354</v>
      </c>
      <c r="D163" s="16">
        <f>Amherst!D165+Bates!G162+Hamilton!F162+Middlebury!D163+Williams!D163+Colby!F163+Tufts!F163+Bowdoin!F162+Wesleyan!F164+Conn!F164+Trinity!F163</f>
        <v>7</v>
      </c>
      <c r="E163" s="16">
        <f t="shared" si="0"/>
        <v>4.4285714285714288</v>
      </c>
      <c r="F163" s="16">
        <f t="shared" si="1"/>
        <v>737</v>
      </c>
      <c r="G163" s="16">
        <f>Williams!P163+Middlebury!N162+Hamilton!U162+Bates!T162+Amherst!P165+Colby!Q163+Tufts!P163+Bowdoin!S162+Wesleyan!S164+Conn!S164+Trinity!R163</f>
        <v>677</v>
      </c>
      <c r="H163" s="16">
        <f t="shared" si="2"/>
        <v>818.85714285714289</v>
      </c>
      <c r="I163" s="16">
        <f t="shared" si="3"/>
        <v>5732</v>
      </c>
      <c r="J163" s="16">
        <f t="shared" si="4"/>
        <v>811808</v>
      </c>
      <c r="K163" s="16">
        <f t="shared" si="5"/>
        <v>1.0339734121122599</v>
      </c>
      <c r="L163" s="16">
        <f t="shared" si="6"/>
        <v>0.54082344731332865</v>
      </c>
      <c r="M163" s="16">
        <f t="shared" si="7"/>
        <v>9.0785013205092829E-2</v>
      </c>
      <c r="N163" s="31">
        <f>SUM(Amherst:Bowdoin!W163)+Colby!V163+Conn!X163+Conn!Z163+Middlebury!R163+Trinity!V163+Tufts!T163+Wesleyan!W163+Williams!T163</f>
        <v>416.22527950310558</v>
      </c>
    </row>
    <row r="164" spans="1:14" ht="13" x14ac:dyDescent="0.15">
      <c r="A164" s="15">
        <v>44197</v>
      </c>
      <c r="B164" s="1">
        <v>355</v>
      </c>
      <c r="D164" s="16">
        <f>Amherst!D166+Bates!G163+Hamilton!F163+Middlebury!D164+Williams!D164+Colby!F164+Tufts!F164+Bowdoin!F163+Wesleyan!F165+Conn!F165+Trinity!F164</f>
        <v>3</v>
      </c>
      <c r="E164" s="16">
        <f t="shared" si="0"/>
        <v>4.8571428571428568</v>
      </c>
      <c r="F164" s="16">
        <f t="shared" si="1"/>
        <v>740</v>
      </c>
      <c r="G164" s="16">
        <f>Williams!P164+Middlebury!N163+Hamilton!U163+Bates!T163+Amherst!P166+Colby!Q164+Tufts!P164+Bowdoin!S163+Wesleyan!S165+Conn!S165+Trinity!R164</f>
        <v>255</v>
      </c>
      <c r="H164" s="16">
        <f t="shared" si="2"/>
        <v>697</v>
      </c>
      <c r="I164" s="16">
        <f t="shared" si="3"/>
        <v>4879</v>
      </c>
      <c r="J164" s="16">
        <f t="shared" si="4"/>
        <v>812063</v>
      </c>
      <c r="K164" s="16">
        <f t="shared" si="5"/>
        <v>1.1764705882352942</v>
      </c>
      <c r="L164" s="16">
        <f t="shared" si="6"/>
        <v>0.69686411149825789</v>
      </c>
      <c r="M164" s="16">
        <f t="shared" si="7"/>
        <v>9.1125934810476525E-2</v>
      </c>
      <c r="N164" s="31">
        <f>SUM(Amherst:Bowdoin!W164)+Colby!V164+Conn!X164+Conn!Z164+Middlebury!R164+Trinity!V164+Tufts!T164+Wesleyan!W164+Williams!T164</f>
        <v>383.58956521739128</v>
      </c>
    </row>
    <row r="165" spans="1:14" ht="13" x14ac:dyDescent="0.15">
      <c r="A165" s="15">
        <v>44198</v>
      </c>
      <c r="B165" s="1">
        <v>356</v>
      </c>
      <c r="D165" s="16">
        <f>Amherst!D167+Bates!G164+Hamilton!F164+Middlebury!D165+Williams!D165+Colby!F165+Tufts!F165+Bowdoin!F164+Wesleyan!F166+Conn!F166+Trinity!F165</f>
        <v>4</v>
      </c>
      <c r="E165" s="16">
        <f t="shared" si="0"/>
        <v>5.1428571428571432</v>
      </c>
      <c r="F165" s="16">
        <f t="shared" si="1"/>
        <v>744</v>
      </c>
      <c r="G165" s="16">
        <f>Williams!P165+Middlebury!N164+Hamilton!U164+Bates!T164+Amherst!P167+Colby!Q165+Tufts!P165+Bowdoin!S164+Wesleyan!S166+Conn!S166+Trinity!R165</f>
        <v>626</v>
      </c>
      <c r="H165" s="16">
        <f t="shared" si="2"/>
        <v>776.28571428571433</v>
      </c>
      <c r="I165" s="16">
        <f t="shared" si="3"/>
        <v>5434</v>
      </c>
      <c r="J165" s="16">
        <f t="shared" si="4"/>
        <v>812689</v>
      </c>
      <c r="K165" s="16">
        <f t="shared" si="5"/>
        <v>0.63897763578274758</v>
      </c>
      <c r="L165" s="16">
        <f t="shared" si="6"/>
        <v>0.66249539933750456</v>
      </c>
      <c r="M165" s="16">
        <f t="shared" si="7"/>
        <v>9.1547935311047643E-2</v>
      </c>
      <c r="N165" s="31">
        <f>SUM(Amherst:Bowdoin!W165)+Colby!V165+Conn!X165+Conn!Z165+Middlebury!R165+Trinity!V165+Tufts!T165+Wesleyan!W165+Williams!T165</f>
        <v>476.10242236024845</v>
      </c>
    </row>
    <row r="166" spans="1:14" ht="13" x14ac:dyDescent="0.15">
      <c r="A166" s="15">
        <v>44199</v>
      </c>
      <c r="B166" s="1">
        <v>357</v>
      </c>
      <c r="D166" s="16">
        <f>Amherst!D168+Bates!G165+Hamilton!F165+Middlebury!D166+Williams!D166+Colby!F166+Tufts!F166+Bowdoin!F165+Wesleyan!F167+Conn!F167+Trinity!F166</f>
        <v>2</v>
      </c>
      <c r="E166" s="16">
        <f t="shared" si="0"/>
        <v>5.2857142857142856</v>
      </c>
      <c r="F166" s="16">
        <f t="shared" si="1"/>
        <v>746</v>
      </c>
      <c r="G166" s="16">
        <f>Williams!P166+Middlebury!N165+Hamilton!U165+Bates!T165+Amherst!P168+Colby!Q166+Tufts!P166+Bowdoin!S165+Wesleyan!S167+Conn!S167+Trinity!R166</f>
        <v>553</v>
      </c>
      <c r="H166" s="16">
        <f t="shared" si="2"/>
        <v>808.14285714285711</v>
      </c>
      <c r="I166" s="16">
        <f t="shared" si="3"/>
        <v>5657</v>
      </c>
      <c r="J166" s="16">
        <f t="shared" si="4"/>
        <v>813242</v>
      </c>
      <c r="K166" s="16">
        <f t="shared" si="5"/>
        <v>0.36166365280289331</v>
      </c>
      <c r="L166" s="16">
        <f t="shared" si="6"/>
        <v>0.65405692062930876</v>
      </c>
      <c r="M166" s="16">
        <f t="shared" si="7"/>
        <v>9.1731612484352743E-2</v>
      </c>
      <c r="N166" s="31">
        <f>SUM(Amherst:Bowdoin!W166)+Colby!V166+Conn!X166+Conn!Z166+Middlebury!R166+Trinity!V166+Tufts!T166+Wesleyan!W166+Williams!T166</f>
        <v>422.80813664596275</v>
      </c>
    </row>
    <row r="167" spans="1:14" ht="13" x14ac:dyDescent="0.15">
      <c r="A167" s="15">
        <v>44200</v>
      </c>
      <c r="B167" s="1">
        <v>358</v>
      </c>
      <c r="D167" s="16">
        <f>Amherst!D169+Bates!G166+Hamilton!F166+Middlebury!D167+Williams!D167+Colby!F167+Tufts!F167+Bowdoin!F166+Wesleyan!F168+Conn!F168+Trinity!F167</f>
        <v>11</v>
      </c>
      <c r="E167" s="16">
        <f t="shared" si="0"/>
        <v>6</v>
      </c>
      <c r="F167" s="16">
        <f t="shared" si="1"/>
        <v>757</v>
      </c>
      <c r="G167" s="16">
        <f>Williams!P167+Middlebury!N166+Hamilton!U166+Bates!T166+Amherst!P169+Colby!Q167+Tufts!P167+Bowdoin!S166+Wesleyan!S168+Conn!S168+Trinity!R167</f>
        <v>1880</v>
      </c>
      <c r="H167" s="16">
        <f t="shared" si="2"/>
        <v>866.14285714285711</v>
      </c>
      <c r="I167" s="16">
        <f t="shared" si="3"/>
        <v>6063</v>
      </c>
      <c r="J167" s="16">
        <f t="shared" si="4"/>
        <v>815122</v>
      </c>
      <c r="K167" s="16">
        <f t="shared" si="5"/>
        <v>0.58510638297872342</v>
      </c>
      <c r="L167" s="16">
        <f t="shared" si="6"/>
        <v>0.6927263730826323</v>
      </c>
      <c r="M167" s="16">
        <f t="shared" si="7"/>
        <v>9.2869533640363044E-2</v>
      </c>
      <c r="N167" s="31">
        <f>SUM(Amherst:Bowdoin!W167)+Colby!V167+Conn!X167+Conn!Z167+Middlebury!R167+Trinity!V167+Tufts!T167+Wesleyan!W167+Williams!T167</f>
        <v>388.803850931677</v>
      </c>
    </row>
    <row r="168" spans="1:14" ht="13" x14ac:dyDescent="0.15">
      <c r="A168" s="15">
        <v>44201</v>
      </c>
      <c r="B168" s="1">
        <v>359</v>
      </c>
      <c r="D168" s="16">
        <f>Amherst!D170+Bates!G167+Hamilton!F167+Middlebury!D168+Williams!D168+Colby!F168+Tufts!F168+Bowdoin!F167+Wesleyan!F169+Conn!F169+Trinity!F168</f>
        <v>2</v>
      </c>
      <c r="E168" s="16">
        <f t="shared" si="0"/>
        <v>5.7142857142857144</v>
      </c>
      <c r="F168" s="16">
        <f t="shared" si="1"/>
        <v>759</v>
      </c>
      <c r="G168" s="16">
        <f>Williams!P168+Middlebury!N167+Hamilton!U167+Bates!T167+Amherst!P170+Colby!Q168+Tufts!P168+Bowdoin!S167+Wesleyan!S169+Conn!S169+Trinity!R168</f>
        <v>394</v>
      </c>
      <c r="H168" s="16">
        <f t="shared" si="2"/>
        <v>797.71428571428567</v>
      </c>
      <c r="I168" s="16">
        <f t="shared" si="3"/>
        <v>5584</v>
      </c>
      <c r="J168" s="16">
        <f t="shared" si="4"/>
        <v>815516</v>
      </c>
      <c r="K168" s="16">
        <f t="shared" si="5"/>
        <v>0.50761421319796951</v>
      </c>
      <c r="L168" s="16">
        <f t="shared" si="6"/>
        <v>0.71633237822349571</v>
      </c>
      <c r="M168" s="16">
        <f t="shared" si="7"/>
        <v>9.3069909112758059E-2</v>
      </c>
      <c r="N168" s="31">
        <f>SUM(Amherst:Bowdoin!W168)+Colby!V168+Conn!X168+Conn!Z168+Middlebury!R168+Trinity!V168+Tufts!T168+Wesleyan!W168+Williams!T168</f>
        <v>417.05285714285714</v>
      </c>
    </row>
    <row r="169" spans="1:14" ht="13" x14ac:dyDescent="0.15">
      <c r="A169" s="15">
        <v>44202</v>
      </c>
      <c r="B169" s="1">
        <v>360</v>
      </c>
      <c r="D169" s="16">
        <f>Amherst!D171+Bates!G168+Hamilton!F168+Middlebury!D169+Williams!D169+Colby!F169+Tufts!F169+Bowdoin!F168+Wesleyan!F170+Conn!F170+Trinity!F169</f>
        <v>21</v>
      </c>
      <c r="E169" s="16">
        <f t="shared" si="0"/>
        <v>7.1428571428571432</v>
      </c>
      <c r="F169" s="16">
        <f t="shared" si="1"/>
        <v>780</v>
      </c>
      <c r="G169" s="16">
        <f>Williams!P169+Middlebury!N168+Hamilton!U168+Bates!T168+Amherst!P171+Colby!Q169+Tufts!P169+Bowdoin!S168+Wesleyan!S170+Conn!S170+Trinity!R169</f>
        <v>3946</v>
      </c>
      <c r="H169" s="16">
        <f t="shared" si="2"/>
        <v>1190.1428571428571</v>
      </c>
      <c r="I169" s="16">
        <f t="shared" si="3"/>
        <v>8331</v>
      </c>
      <c r="J169" s="16">
        <f t="shared" si="4"/>
        <v>819462</v>
      </c>
      <c r="K169" s="16">
        <f t="shared" si="5"/>
        <v>0.53218449062341611</v>
      </c>
      <c r="L169" s="16">
        <f t="shared" si="6"/>
        <v>0.60016804705317484</v>
      </c>
      <c r="M169" s="16">
        <f t="shared" si="7"/>
        <v>9.5184401473161664E-2</v>
      </c>
      <c r="N169" s="31">
        <f>SUM(Amherst:Bowdoin!W169)+Colby!V169+Conn!X169+Conn!Z169+Middlebury!R169+Trinity!V169+Tufts!T169+Wesleyan!W169+Williams!T169</f>
        <v>473.29285714285714</v>
      </c>
    </row>
    <row r="170" spans="1:14" ht="13" x14ac:dyDescent="0.15">
      <c r="A170" s="15">
        <v>44203</v>
      </c>
      <c r="B170" s="1">
        <v>361</v>
      </c>
      <c r="D170" s="16">
        <f>Amherst!D172+Bates!G169+Hamilton!F169+Middlebury!D170+Williams!D170+Colby!F170+Tufts!F170+Bowdoin!F169+Wesleyan!F171+Conn!F171+Trinity!F170</f>
        <v>15</v>
      </c>
      <c r="E170" s="16">
        <f t="shared" si="0"/>
        <v>8.2857142857142865</v>
      </c>
      <c r="F170" s="16">
        <f t="shared" si="1"/>
        <v>795</v>
      </c>
      <c r="G170" s="16">
        <f>Williams!P170+Middlebury!N169+Hamilton!U169+Bates!T169+Amherst!P172+Colby!Q170+Tufts!P170+Bowdoin!S169+Wesleyan!S171+Conn!S171+Trinity!R170</f>
        <v>2063</v>
      </c>
      <c r="H170" s="16">
        <f t="shared" si="2"/>
        <v>1388.1428571428571</v>
      </c>
      <c r="I170" s="16">
        <f t="shared" si="3"/>
        <v>9717</v>
      </c>
      <c r="J170" s="16">
        <f t="shared" si="4"/>
        <v>821525</v>
      </c>
      <c r="K170" s="16">
        <f t="shared" si="5"/>
        <v>0.72709646146388762</v>
      </c>
      <c r="L170" s="16">
        <f t="shared" si="6"/>
        <v>0.59689204486981573</v>
      </c>
      <c r="M170" s="16">
        <f t="shared" si="7"/>
        <v>9.6771248592556522E-2</v>
      </c>
      <c r="N170" s="31">
        <f>SUM(Amherst:Bowdoin!W170)+Colby!V170+Conn!X170+Conn!Z170+Middlebury!R170+Trinity!V170+Tufts!T170+Wesleyan!W170+Williams!T170</f>
        <v>512.97714285714289</v>
      </c>
    </row>
    <row r="171" spans="1:14" ht="13" x14ac:dyDescent="0.15">
      <c r="A171" s="15">
        <v>44204</v>
      </c>
      <c r="B171" s="1">
        <v>362</v>
      </c>
      <c r="D171" s="16">
        <f>Amherst!D173+Bates!G170+Hamilton!F170+Middlebury!D171+Williams!D171+Colby!F171+Tufts!F171+Bowdoin!F170+Wesleyan!F172+Conn!F172+Trinity!F171</f>
        <v>4</v>
      </c>
      <c r="E171" s="16">
        <f t="shared" si="0"/>
        <v>8.4285714285714288</v>
      </c>
      <c r="F171" s="16">
        <f t="shared" si="1"/>
        <v>799</v>
      </c>
      <c r="G171" s="16">
        <f>Williams!P171+Middlebury!N170+Hamilton!U170+Bates!T170+Amherst!P173+Colby!Q171+Tufts!P171+Bowdoin!S170+Wesleyan!S172+Conn!S172+Trinity!R171</f>
        <v>1896</v>
      </c>
      <c r="H171" s="16">
        <f t="shared" si="2"/>
        <v>1622.5714285714287</v>
      </c>
      <c r="I171" s="16">
        <f t="shared" si="3"/>
        <v>11358</v>
      </c>
      <c r="J171" s="16">
        <f t="shared" si="4"/>
        <v>823421</v>
      </c>
      <c r="K171" s="16">
        <f t="shared" si="5"/>
        <v>0.21097046413502107</v>
      </c>
      <c r="L171" s="16">
        <f t="shared" si="6"/>
        <v>0.51945765099489349</v>
      </c>
      <c r="M171" s="16">
        <f t="shared" si="7"/>
        <v>9.7034202431077174E-2</v>
      </c>
      <c r="N171" s="31">
        <f>SUM(Amherst:Bowdoin!W171)+Colby!V171+Conn!X171+Conn!Z171+Middlebury!R171+Trinity!V171+Tufts!T171+Wesleyan!W171+Williams!T171</f>
        <v>619.22285714285704</v>
      </c>
    </row>
    <row r="172" spans="1:14" ht="13" x14ac:dyDescent="0.15">
      <c r="A172" s="15">
        <v>44205</v>
      </c>
      <c r="B172" s="1">
        <v>363</v>
      </c>
      <c r="D172" s="16">
        <f>Amherst!D174+Bates!G171+Hamilton!F171+Middlebury!D172+Williams!D172+Colby!F172+Tufts!F172+Bowdoin!F171+Wesleyan!F173+Conn!F173+Trinity!F172</f>
        <v>11</v>
      </c>
      <c r="E172" s="16">
        <f t="shared" si="0"/>
        <v>9.4285714285714288</v>
      </c>
      <c r="F172" s="16">
        <f t="shared" si="1"/>
        <v>810</v>
      </c>
      <c r="G172" s="16">
        <f>Williams!P172+Middlebury!N171+Hamilton!U171+Bates!T171+Amherst!P174+Colby!Q172+Tufts!P172+Bowdoin!S171+Wesleyan!S173+Conn!S173+Trinity!R172</f>
        <v>3102</v>
      </c>
      <c r="H172" s="16">
        <f t="shared" si="2"/>
        <v>1976.2857142857142</v>
      </c>
      <c r="I172" s="16">
        <f t="shared" si="3"/>
        <v>13834</v>
      </c>
      <c r="J172" s="16">
        <f t="shared" si="4"/>
        <v>826523</v>
      </c>
      <c r="K172" s="16">
        <f t="shared" si="5"/>
        <v>0.3546099290780142</v>
      </c>
      <c r="L172" s="16">
        <f t="shared" si="6"/>
        <v>0.47708544166546196</v>
      </c>
      <c r="M172" s="16">
        <f t="shared" si="7"/>
        <v>9.8000902576213855E-2</v>
      </c>
      <c r="N172" s="31">
        <f>SUM(Amherst:Bowdoin!W172)+Colby!V172+Conn!X172+Conn!Z172+Middlebury!R172+Trinity!V172+Tufts!T172+Wesleyan!W172+Williams!T172</f>
        <v>531.86571428571426</v>
      </c>
    </row>
    <row r="173" spans="1:14" ht="13" x14ac:dyDescent="0.15">
      <c r="A173" s="15">
        <v>44206</v>
      </c>
      <c r="B173" s="1">
        <v>364</v>
      </c>
      <c r="D173" s="16">
        <f>Amherst!D175+Bates!G172+Hamilton!F172+Middlebury!D173+Williams!D173+Colby!F173+Tufts!F173+Bowdoin!F172+Wesleyan!F174+Conn!F174+Trinity!F173</f>
        <v>6</v>
      </c>
      <c r="E173" s="16">
        <f t="shared" si="0"/>
        <v>10</v>
      </c>
      <c r="F173" s="16">
        <f t="shared" si="1"/>
        <v>816</v>
      </c>
      <c r="G173" s="16">
        <f>Williams!P173+Middlebury!N172+Hamilton!U172+Bates!T172+Amherst!P175+Colby!Q173+Tufts!P173+Bowdoin!S172+Wesleyan!S174+Conn!S174+Trinity!R173</f>
        <v>2396</v>
      </c>
      <c r="H173" s="16">
        <f t="shared" si="2"/>
        <v>2239.5714285714284</v>
      </c>
      <c r="I173" s="16">
        <f t="shared" si="3"/>
        <v>15677</v>
      </c>
      <c r="J173" s="16">
        <f t="shared" si="4"/>
        <v>828919</v>
      </c>
      <c r="K173" s="16">
        <f t="shared" si="5"/>
        <v>0.25041736227045075</v>
      </c>
      <c r="L173" s="16">
        <f t="shared" si="6"/>
        <v>0.44651400140332975</v>
      </c>
      <c r="M173" s="16">
        <f t="shared" si="7"/>
        <v>9.8441464123756359E-2</v>
      </c>
      <c r="N173" s="31">
        <f>SUM(Amherst:Bowdoin!W173)+Colby!V173+Conn!X173+Conn!Z173+Middlebury!R173+Trinity!V173+Tufts!T173+Wesleyan!W173+Williams!T173</f>
        <v>482.11571428571426</v>
      </c>
    </row>
    <row r="174" spans="1:14" ht="13" x14ac:dyDescent="0.15">
      <c r="A174" s="15">
        <v>44207</v>
      </c>
      <c r="B174" s="1">
        <v>365</v>
      </c>
      <c r="D174" s="16">
        <f>Amherst!D176+Bates!G173+Hamilton!F173+Middlebury!D174+Williams!D174+Colby!F174+Tufts!F174+Bowdoin!F173+Wesleyan!F175+Conn!F175+Trinity!F174</f>
        <v>3</v>
      </c>
      <c r="E174" s="16">
        <f t="shared" si="0"/>
        <v>8.8571428571428577</v>
      </c>
      <c r="F174" s="16">
        <f t="shared" si="1"/>
        <v>819</v>
      </c>
      <c r="G174" s="16">
        <f>Williams!P174+Middlebury!N173+Hamilton!U173+Bates!T173+Amherst!P176+Colby!Q174+Tufts!P174+Bowdoin!S173+Wesleyan!S175+Conn!S175+Trinity!R174</f>
        <v>497</v>
      </c>
      <c r="H174" s="16">
        <f t="shared" si="2"/>
        <v>2042</v>
      </c>
      <c r="I174" s="16">
        <f t="shared" si="3"/>
        <v>14294</v>
      </c>
      <c r="J174" s="16">
        <f t="shared" si="4"/>
        <v>829416</v>
      </c>
      <c r="K174" s="16">
        <f t="shared" si="5"/>
        <v>0.60362173038229372</v>
      </c>
      <c r="L174" s="16">
        <f t="shared" si="6"/>
        <v>0.43374842591297047</v>
      </c>
      <c r="M174" s="16">
        <f t="shared" si="7"/>
        <v>9.8744176625481059E-2</v>
      </c>
      <c r="N174" s="31">
        <f>SUM(Amherst:Bowdoin!W174)+Colby!V174+Conn!X174+Conn!Z174+Middlebury!R174+Trinity!V174+Tufts!T174+Wesleyan!W174+Williams!T174</f>
        <v>522.52857142857147</v>
      </c>
    </row>
    <row r="175" spans="1:14" ht="13" x14ac:dyDescent="0.15">
      <c r="A175" s="15">
        <v>44208</v>
      </c>
      <c r="B175" s="1">
        <v>366</v>
      </c>
      <c r="D175" s="16">
        <f>Amherst!D177+Bates!G174+Hamilton!F174+Middlebury!D175+Williams!D175+Colby!F175+Tufts!F175+Bowdoin!F174+Wesleyan!F176+Conn!F176+Trinity!F175</f>
        <v>10</v>
      </c>
      <c r="E175" s="16">
        <f t="shared" si="0"/>
        <v>10</v>
      </c>
      <c r="F175" s="16">
        <f t="shared" si="1"/>
        <v>829</v>
      </c>
      <c r="G175" s="16">
        <f>Williams!P175+Middlebury!N174+Hamilton!U174+Bates!T174+Amherst!P177+Colby!Q175+Tufts!P175+Bowdoin!S174+Wesleyan!S176+Conn!S176+Trinity!R175</f>
        <v>4126</v>
      </c>
      <c r="H175" s="16">
        <f t="shared" si="2"/>
        <v>2575.1428571428573</v>
      </c>
      <c r="I175" s="16">
        <f t="shared" si="3"/>
        <v>18026</v>
      </c>
      <c r="J175" s="16">
        <f t="shared" si="4"/>
        <v>833542</v>
      </c>
      <c r="K175" s="16">
        <f t="shared" si="5"/>
        <v>0.24236548715462916</v>
      </c>
      <c r="L175" s="16">
        <f t="shared" si="6"/>
        <v>0.3883279707089759</v>
      </c>
      <c r="M175" s="16">
        <f t="shared" si="7"/>
        <v>9.9455096443850463E-2</v>
      </c>
      <c r="N175" s="31">
        <f>SUM(Amherst:Bowdoin!W175)+Colby!V175+Conn!X175+Conn!Z175+Middlebury!R175+Trinity!V175+Tufts!T175+Wesleyan!W175+Williams!T175</f>
        <v>559.97307277628033</v>
      </c>
    </row>
    <row r="176" spans="1:14" ht="13" x14ac:dyDescent="0.15">
      <c r="A176" s="15">
        <v>44209</v>
      </c>
      <c r="B176" s="1">
        <v>367</v>
      </c>
      <c r="D176" s="16">
        <f>Amherst!D178+Bates!G175+Hamilton!F175+Middlebury!D176+Williams!D176+Colby!F176+Tufts!F176+Bowdoin!F175+Wesleyan!F177+Conn!F177+Trinity!F176</f>
        <v>11</v>
      </c>
      <c r="E176" s="16">
        <f t="shared" si="0"/>
        <v>8.5714285714285712</v>
      </c>
      <c r="F176" s="16">
        <f t="shared" si="1"/>
        <v>840</v>
      </c>
      <c r="G176" s="16">
        <f>Williams!P176+Middlebury!N175+Hamilton!U175+Bates!T175+Amherst!P178+Colby!Q176+Tufts!P176+Bowdoin!S175+Wesleyan!S177+Conn!S177+Trinity!R176</f>
        <v>3364</v>
      </c>
      <c r="H176" s="16">
        <f t="shared" si="2"/>
        <v>2492</v>
      </c>
      <c r="I176" s="16">
        <f t="shared" si="3"/>
        <v>17444</v>
      </c>
      <c r="J176" s="16">
        <f t="shared" si="4"/>
        <v>836906</v>
      </c>
      <c r="K176" s="16">
        <f t="shared" si="5"/>
        <v>0.32699167657550532</v>
      </c>
      <c r="L176" s="16">
        <f t="shared" si="6"/>
        <v>0.34395780784223801</v>
      </c>
      <c r="M176" s="16">
        <f t="shared" si="7"/>
        <v>0.1003696950434099</v>
      </c>
      <c r="N176" s="31">
        <f>SUM(Amherst:Bowdoin!W176)+Colby!V176+Conn!X176+Conn!Z176+Middlebury!R176+Trinity!V176+Tufts!T176+Wesleyan!W176+Williams!T176</f>
        <v>599.41164420485177</v>
      </c>
    </row>
    <row r="177" spans="1:14" ht="13" x14ac:dyDescent="0.15">
      <c r="A177" s="15">
        <v>44210</v>
      </c>
      <c r="B177" s="1">
        <v>368</v>
      </c>
      <c r="D177" s="16">
        <f>Amherst!D179+Bates!G176+Hamilton!F176+Middlebury!D177+Williams!D177+Colby!F177+Tufts!F177+Bowdoin!F176+Wesleyan!F178+Conn!F178+Trinity!F177</f>
        <v>9</v>
      </c>
      <c r="E177" s="16">
        <f t="shared" si="0"/>
        <v>7.7142857142857144</v>
      </c>
      <c r="F177" s="16">
        <f t="shared" si="1"/>
        <v>849</v>
      </c>
      <c r="G177" s="16">
        <f>Williams!P177+Middlebury!N176+Hamilton!U176+Bates!T176+Amherst!P179+Colby!Q177+Tufts!P177+Bowdoin!S176+Wesleyan!S178+Conn!S178+Trinity!R177</f>
        <v>3608</v>
      </c>
      <c r="H177" s="16">
        <f t="shared" si="2"/>
        <v>2712.7142857142858</v>
      </c>
      <c r="I177" s="16">
        <f t="shared" si="3"/>
        <v>18989</v>
      </c>
      <c r="J177" s="16">
        <f t="shared" si="4"/>
        <v>840514</v>
      </c>
      <c r="K177" s="16">
        <f t="shared" si="5"/>
        <v>0.24944567627494454</v>
      </c>
      <c r="L177" s="16">
        <f t="shared" si="6"/>
        <v>0.28437516456896095</v>
      </c>
      <c r="M177" s="16">
        <f t="shared" si="7"/>
        <v>0.10100962030376651</v>
      </c>
      <c r="N177" s="31">
        <f>SUM(Amherst:Bowdoin!W177)+Colby!V177+Conn!X177+Conn!Z177+Middlebury!R177+Trinity!V177+Tufts!T177+Wesleyan!W177+Williams!T177</f>
        <v>642.90645502645498</v>
      </c>
    </row>
    <row r="178" spans="1:14" ht="13" x14ac:dyDescent="0.15">
      <c r="A178" s="15">
        <v>44211</v>
      </c>
      <c r="B178" s="1">
        <v>369</v>
      </c>
      <c r="D178" s="16">
        <f>Amherst!D180+Bates!G177+Hamilton!F177+Middlebury!D178+Williams!D178+Colby!F178+Tufts!F178+Bowdoin!F177+Wesleyan!F179+Conn!F179+Trinity!F178</f>
        <v>14</v>
      </c>
      <c r="E178" s="16">
        <f t="shared" si="0"/>
        <v>9.1428571428571423</v>
      </c>
      <c r="F178" s="16">
        <f t="shared" si="1"/>
        <v>863</v>
      </c>
      <c r="G178" s="16">
        <f>Williams!P178+Middlebury!N177+Hamilton!U177+Bates!T177+Amherst!P180+Colby!Q178+Tufts!P178+Bowdoin!S177+Wesleyan!S179+Conn!S179+Trinity!R178</f>
        <v>3933</v>
      </c>
      <c r="H178" s="16">
        <f t="shared" si="2"/>
        <v>3003.7142857142858</v>
      </c>
      <c r="I178" s="16">
        <f t="shared" si="3"/>
        <v>21026</v>
      </c>
      <c r="J178" s="16">
        <f t="shared" si="4"/>
        <v>844447</v>
      </c>
      <c r="K178" s="16">
        <f t="shared" si="5"/>
        <v>0.35596236969234685</v>
      </c>
      <c r="L178" s="16">
        <f t="shared" si="6"/>
        <v>0.30438504708456199</v>
      </c>
      <c r="M178" s="16">
        <f t="shared" si="7"/>
        <v>0.10219705914047891</v>
      </c>
      <c r="N178" s="31">
        <f>SUM(Amherst:Bowdoin!W178)+Colby!V178+Conn!X178+Conn!Z178+Middlebury!R178+Trinity!V178+Tufts!T178+Wesleyan!W178+Williams!T178</f>
        <v>522.40645502645498</v>
      </c>
    </row>
    <row r="179" spans="1:14" ht="13" x14ac:dyDescent="0.15">
      <c r="A179" s="15">
        <v>44212</v>
      </c>
      <c r="B179" s="1">
        <v>370</v>
      </c>
      <c r="D179" s="16">
        <f>Amherst!D181+Bates!G178+Hamilton!F178+Middlebury!D179+Williams!D179+Colby!F179+Tufts!F179+Bowdoin!F178+Wesleyan!F180+Conn!F180+Trinity!F179</f>
        <v>5</v>
      </c>
      <c r="E179" s="16">
        <f t="shared" si="0"/>
        <v>8.2857142857142865</v>
      </c>
      <c r="F179" s="16">
        <f t="shared" si="1"/>
        <v>868</v>
      </c>
      <c r="G179" s="16">
        <f>Williams!P179+Middlebury!N178+Hamilton!U178+Bates!T178+Amherst!P181+Colby!Q179+Tufts!P179+Bowdoin!S178+Wesleyan!S180+Conn!S180+Trinity!R179</f>
        <v>1236</v>
      </c>
      <c r="H179" s="16">
        <f t="shared" si="2"/>
        <v>2737.1428571428573</v>
      </c>
      <c r="I179" s="16">
        <f t="shared" si="3"/>
        <v>19160</v>
      </c>
      <c r="J179" s="16">
        <f t="shared" si="4"/>
        <v>845683</v>
      </c>
      <c r="K179" s="16">
        <f t="shared" si="5"/>
        <v>0.40453074433656955</v>
      </c>
      <c r="L179" s="16">
        <f t="shared" si="6"/>
        <v>0.30271398747390399</v>
      </c>
      <c r="M179" s="16">
        <f t="shared" si="7"/>
        <v>0.10263893208211586</v>
      </c>
      <c r="N179" s="31">
        <f>SUM(Amherst:Bowdoin!W179)+Colby!V179+Conn!X179+Conn!Z179+Middlebury!R179+Trinity!V179+Tufts!T179+Wesleyan!W179+Williams!T179</f>
        <v>471.99788359788357</v>
      </c>
    </row>
    <row r="180" spans="1:14" ht="13" x14ac:dyDescent="0.15">
      <c r="A180" s="15">
        <v>44213</v>
      </c>
      <c r="B180" s="1">
        <v>371</v>
      </c>
      <c r="D180" s="16">
        <f>Amherst!D182+Bates!G179+Hamilton!F179+Middlebury!D180+Williams!D180+Colby!F180+Tufts!F180+Bowdoin!F179+Wesleyan!F181+Conn!F181+Trinity!F180</f>
        <v>8</v>
      </c>
      <c r="E180" s="16">
        <f t="shared" si="0"/>
        <v>8.5714285714285712</v>
      </c>
      <c r="F180" s="16">
        <f t="shared" si="1"/>
        <v>876</v>
      </c>
      <c r="G180" s="16">
        <f>Williams!P180+Middlebury!N179+Hamilton!U179+Bates!T179+Amherst!P182+Colby!Q180+Tufts!P180+Bowdoin!S179+Wesleyan!S181+Conn!S181+Trinity!R180</f>
        <v>1706</v>
      </c>
      <c r="H180" s="16">
        <f t="shared" si="2"/>
        <v>2638.5714285714284</v>
      </c>
      <c r="I180" s="16">
        <f t="shared" si="3"/>
        <v>18470</v>
      </c>
      <c r="J180" s="16">
        <f t="shared" si="4"/>
        <v>847389</v>
      </c>
      <c r="K180" s="16">
        <f t="shared" si="5"/>
        <v>0.46893317702227427</v>
      </c>
      <c r="L180" s="16">
        <f t="shared" si="6"/>
        <v>0.32485110990795885</v>
      </c>
      <c r="M180" s="16">
        <f t="shared" si="7"/>
        <v>0.10337637141855746</v>
      </c>
      <c r="N180" s="31">
        <f>SUM(Amherst:Bowdoin!W180)+Colby!V180+Conn!X180+Conn!Z180+Middlebury!R180+Trinity!V180+Tufts!T180+Wesleyan!W180+Williams!T180</f>
        <v>450.48502645502646</v>
      </c>
    </row>
    <row r="181" spans="1:14" ht="13" x14ac:dyDescent="0.15">
      <c r="A181" s="15">
        <v>44214</v>
      </c>
      <c r="B181" s="1">
        <v>372</v>
      </c>
      <c r="D181" s="16">
        <f>Amherst!D183+Bates!G180+Hamilton!F180+Middlebury!D181+Williams!D181+Colby!F181+Tufts!F181+Bowdoin!F180+Wesleyan!F182+Conn!F182+Trinity!F181</f>
        <v>7</v>
      </c>
      <c r="E181" s="16">
        <f t="shared" si="0"/>
        <v>9.1428571428571423</v>
      </c>
      <c r="F181" s="16">
        <f t="shared" si="1"/>
        <v>883</v>
      </c>
      <c r="G181" s="16">
        <f>Williams!P181+Middlebury!N180+Hamilton!U180+Bates!T180+Amherst!P183+Colby!Q181+Tufts!P181+Bowdoin!S180+Wesleyan!S182+Conn!S182+Trinity!R181</f>
        <v>1120</v>
      </c>
      <c r="H181" s="16">
        <f t="shared" si="2"/>
        <v>2727.5714285714284</v>
      </c>
      <c r="I181" s="16">
        <f t="shared" si="3"/>
        <v>19093</v>
      </c>
      <c r="J181" s="16">
        <f t="shared" si="4"/>
        <v>848509</v>
      </c>
      <c r="K181" s="16">
        <f t="shared" si="5"/>
        <v>0.625</v>
      </c>
      <c r="L181" s="16">
        <f t="shared" si="6"/>
        <v>0.33520138270570365</v>
      </c>
      <c r="M181" s="16">
        <f t="shared" si="7"/>
        <v>0.10406489500995277</v>
      </c>
      <c r="N181" s="31">
        <f>SUM(Amherst:Bowdoin!W181)+Colby!V181+Conn!X181+Conn!Z181+Middlebury!R181+Trinity!V181+Tufts!T181+Wesleyan!W181+Williams!T181</f>
        <v>455.22931216931221</v>
      </c>
    </row>
    <row r="182" spans="1:14" ht="13" x14ac:dyDescent="0.15">
      <c r="A182" s="15">
        <v>44215</v>
      </c>
      <c r="B182" s="1">
        <v>373</v>
      </c>
      <c r="D182" s="16">
        <f>Amherst!D184+Bates!G181+Hamilton!F181+Middlebury!D182+Williams!D182+Colby!F182+Tufts!F182+Bowdoin!F181+Wesleyan!F183+Conn!F183+Trinity!F182</f>
        <v>5</v>
      </c>
      <c r="E182" s="16">
        <f t="shared" si="0"/>
        <v>8.4285714285714288</v>
      </c>
      <c r="F182" s="16">
        <f t="shared" si="1"/>
        <v>888</v>
      </c>
      <c r="G182" s="16">
        <f>Williams!P182+Middlebury!N181+Hamilton!U181+Bates!T181+Amherst!P184+Colby!Q182+Tufts!P182+Bowdoin!S181+Wesleyan!S183+Conn!S183+Trinity!R182</f>
        <v>554</v>
      </c>
      <c r="H182" s="16">
        <f t="shared" si="2"/>
        <v>2217.2857142857142</v>
      </c>
      <c r="I182" s="16">
        <f t="shared" si="3"/>
        <v>15521</v>
      </c>
      <c r="J182" s="16">
        <f t="shared" si="4"/>
        <v>849063</v>
      </c>
      <c r="K182" s="16">
        <f t="shared" si="5"/>
        <v>0.90252707581227432</v>
      </c>
      <c r="L182" s="16">
        <f t="shared" si="6"/>
        <v>0.38013014625346303</v>
      </c>
      <c r="M182" s="16">
        <f t="shared" si="7"/>
        <v>0.1045858787863798</v>
      </c>
      <c r="N182" s="31">
        <f>SUM(Amherst:Bowdoin!W182)+Colby!V182+Conn!X182+Conn!Z182+Middlebury!R182+Trinity!V182+Tufts!T182+Wesleyan!W182+Williams!T182</f>
        <v>418.31596040663453</v>
      </c>
    </row>
    <row r="183" spans="1:14" ht="13" x14ac:dyDescent="0.15">
      <c r="A183" s="15">
        <v>44216</v>
      </c>
      <c r="B183" s="1">
        <v>374</v>
      </c>
      <c r="D183" s="16">
        <f>Amherst!D185+Bates!G182+Hamilton!F182+Middlebury!D183+Williams!D183+Colby!F183+Tufts!F183+Bowdoin!F182+Wesleyan!F184+Conn!F184+Trinity!F183</f>
        <v>8</v>
      </c>
      <c r="E183" s="16">
        <f t="shared" si="0"/>
        <v>8</v>
      </c>
      <c r="F183" s="16">
        <f t="shared" si="1"/>
        <v>896</v>
      </c>
      <c r="G183" s="16">
        <f>Williams!P183+Middlebury!N182+Hamilton!U182+Bates!T182+Amherst!P185+Colby!Q183+Tufts!P183+Bowdoin!S182+Wesleyan!S184+Conn!S184+Trinity!R183</f>
        <v>3651</v>
      </c>
      <c r="H183" s="16">
        <f t="shared" si="2"/>
        <v>2258.2857142857142</v>
      </c>
      <c r="I183" s="16">
        <f t="shared" si="3"/>
        <v>15808</v>
      </c>
      <c r="J183" s="16">
        <f t="shared" si="4"/>
        <v>852714</v>
      </c>
      <c r="K183" s="16">
        <f t="shared" si="5"/>
        <v>0.21911804984935634</v>
      </c>
      <c r="L183" s="16">
        <f t="shared" si="6"/>
        <v>0.354251012145749</v>
      </c>
      <c r="M183" s="16">
        <f t="shared" si="7"/>
        <v>0.10507626238105625</v>
      </c>
      <c r="N183" s="31">
        <f>SUM(Amherst:Bowdoin!W183)+Colby!V183+Conn!X183+Conn!Z183+Middlebury!R183+Trinity!V183+Tufts!T183+Wesleyan!W183+Williams!T183</f>
        <v>427.10881754949168</v>
      </c>
    </row>
    <row r="184" spans="1:14" ht="13" x14ac:dyDescent="0.15">
      <c r="A184" s="15">
        <v>44217</v>
      </c>
      <c r="B184" s="1">
        <v>375</v>
      </c>
      <c r="D184" s="16">
        <f>Amherst!D186+Bates!G183+Hamilton!F183+Middlebury!D184+Williams!D184+Colby!F184+Tufts!F184+Bowdoin!F183+Wesleyan!F185+Conn!F185+Trinity!F184</f>
        <v>21</v>
      </c>
      <c r="E184" s="16">
        <f t="shared" si="0"/>
        <v>9.7142857142857135</v>
      </c>
      <c r="F184" s="16">
        <f t="shared" si="1"/>
        <v>917</v>
      </c>
      <c r="G184" s="16">
        <f>Williams!P184+Middlebury!N183+Hamilton!U183+Bates!T183+Amherst!P186+Colby!Q184+Tufts!P184+Bowdoin!S183+Wesleyan!S185+Conn!S185+Trinity!R184</f>
        <v>5103</v>
      </c>
      <c r="H184" s="16">
        <f t="shared" si="2"/>
        <v>2471.8571428571427</v>
      </c>
      <c r="I184" s="16">
        <f t="shared" si="3"/>
        <v>17303</v>
      </c>
      <c r="J184" s="16">
        <f t="shared" si="4"/>
        <v>857817</v>
      </c>
      <c r="K184" s="16">
        <f t="shared" si="5"/>
        <v>0.41152263374485598</v>
      </c>
      <c r="L184" s="16">
        <f t="shared" si="6"/>
        <v>0.39299543431774842</v>
      </c>
      <c r="M184" s="16">
        <f t="shared" si="7"/>
        <v>0.10689925706764962</v>
      </c>
      <c r="N184" s="31">
        <f>SUM(Amherst:Bowdoin!W184)+Colby!V184+Conn!X184+Conn!Z184+Middlebury!R184+Trinity!V184+Tufts!T184+Wesleyan!W184+Williams!T184</f>
        <v>421.41571428571427</v>
      </c>
    </row>
    <row r="185" spans="1:14" ht="13" x14ac:dyDescent="0.15">
      <c r="A185" s="15">
        <v>44218</v>
      </c>
      <c r="B185" s="1">
        <v>376</v>
      </c>
      <c r="D185" s="16">
        <f>Amherst!D187+Bates!G184+Hamilton!F184+Middlebury!D185+Williams!D185+Colby!F185+Tufts!F185+Bowdoin!F184+Wesleyan!F186+Conn!F186+Trinity!F185</f>
        <v>6</v>
      </c>
      <c r="E185" s="16">
        <f t="shared" si="0"/>
        <v>8.5714285714285712</v>
      </c>
      <c r="F185" s="16">
        <f t="shared" si="1"/>
        <v>923</v>
      </c>
      <c r="G185" s="16">
        <f>Williams!P185+Middlebury!N184+Hamilton!U184+Bates!T184+Amherst!P187+Colby!Q185+Tufts!P185+Bowdoin!S184+Wesleyan!S186+Conn!S186+Trinity!R185</f>
        <v>2209</v>
      </c>
      <c r="H185" s="16">
        <f t="shared" si="2"/>
        <v>2225.5714285714284</v>
      </c>
      <c r="I185" s="16">
        <f t="shared" si="3"/>
        <v>15579</v>
      </c>
      <c r="J185" s="16">
        <f t="shared" si="4"/>
        <v>860026</v>
      </c>
      <c r="K185" s="16">
        <f t="shared" si="5"/>
        <v>0.27161611588954282</v>
      </c>
      <c r="L185" s="16">
        <f t="shared" si="6"/>
        <v>0.38513383400731754</v>
      </c>
      <c r="M185" s="16">
        <f t="shared" si="7"/>
        <v>0.10732233676656287</v>
      </c>
      <c r="N185" s="31">
        <f>SUM(Amherst:Bowdoin!W185)+Colby!V185+Conn!X185+Conn!Z185+Middlebury!R185+Trinity!V185+Tufts!T185+Wesleyan!W185+Williams!T185</f>
        <v>465.09428571428572</v>
      </c>
    </row>
    <row r="186" spans="1:14" ht="13" x14ac:dyDescent="0.15">
      <c r="A186" s="15">
        <v>44219</v>
      </c>
      <c r="B186" s="1">
        <v>377</v>
      </c>
      <c r="D186" s="16">
        <f>Amherst!D188+Bates!G185+Hamilton!F185+Middlebury!D186+Williams!D186+Colby!F186+Tufts!F186+Bowdoin!F185+Wesleyan!F187+Conn!F187+Trinity!F186</f>
        <v>8</v>
      </c>
      <c r="E186" s="16">
        <f t="shared" si="0"/>
        <v>9</v>
      </c>
      <c r="F186" s="16">
        <f t="shared" si="1"/>
        <v>931</v>
      </c>
      <c r="G186" s="16">
        <f>Williams!P186+Middlebury!N185+Hamilton!U185+Bates!T185+Amherst!P188+Colby!Q186+Tufts!P186+Bowdoin!S185+Wesleyan!S187+Conn!S187+Trinity!R186</f>
        <v>5460</v>
      </c>
      <c r="H186" s="16">
        <f t="shared" si="2"/>
        <v>2829</v>
      </c>
      <c r="I186" s="16">
        <f t="shared" si="3"/>
        <v>19803</v>
      </c>
      <c r="J186" s="16">
        <f t="shared" si="4"/>
        <v>865486</v>
      </c>
      <c r="K186" s="16">
        <f t="shared" si="5"/>
        <v>0.14652014652014653</v>
      </c>
      <c r="L186" s="16">
        <f t="shared" si="6"/>
        <v>0.31813361611876989</v>
      </c>
      <c r="M186" s="16">
        <f t="shared" si="7"/>
        <v>0.10756961984364855</v>
      </c>
      <c r="N186" s="31">
        <f>SUM(Amherst:Bowdoin!W186)+Colby!V186+Conn!X186+Conn!Z186+Middlebury!R186+Trinity!V186+Tufts!T186+Wesleyan!W186+Williams!T186</f>
        <v>398.14714285714285</v>
      </c>
    </row>
    <row r="187" spans="1:14" ht="13" x14ac:dyDescent="0.15">
      <c r="A187" s="15">
        <v>44220</v>
      </c>
      <c r="B187" s="1">
        <v>378</v>
      </c>
      <c r="D187" s="16">
        <f>Amherst!D189+Bates!G186+Hamilton!F186+Middlebury!D187+Williams!D187+Colby!F187+Tufts!F187+Bowdoin!F186+Wesleyan!F188+Conn!F188+Trinity!F187</f>
        <v>6</v>
      </c>
      <c r="E187" s="16">
        <f t="shared" si="0"/>
        <v>8.7142857142857135</v>
      </c>
      <c r="F187" s="16">
        <f t="shared" si="1"/>
        <v>937</v>
      </c>
      <c r="G187" s="16">
        <f>Williams!P187+Middlebury!N186+Hamilton!U186+Bates!T186+Amherst!P189+Colby!Q187+Tufts!P187+Bowdoin!S186+Wesleyan!S188+Conn!S188+Trinity!R187</f>
        <v>2731</v>
      </c>
      <c r="H187" s="16">
        <f t="shared" si="2"/>
        <v>2975.4285714285716</v>
      </c>
      <c r="I187" s="16">
        <f t="shared" si="3"/>
        <v>20828</v>
      </c>
      <c r="J187" s="16">
        <f t="shared" si="4"/>
        <v>868217</v>
      </c>
      <c r="K187" s="16">
        <f t="shared" si="5"/>
        <v>0.21969974368363238</v>
      </c>
      <c r="L187" s="16">
        <f t="shared" si="6"/>
        <v>0.29287497599385443</v>
      </c>
      <c r="M187" s="16">
        <f t="shared" si="7"/>
        <v>0.10792232817371694</v>
      </c>
      <c r="N187" s="31">
        <f>SUM(Amherst:Bowdoin!W187)+Colby!V187+Conn!X187+Conn!Z187+Middlebury!R187+Trinity!V187+Tufts!T187+Wesleyan!W187+Williams!T187</f>
        <v>344.20857142857142</v>
      </c>
    </row>
    <row r="188" spans="1:14" ht="13" x14ac:dyDescent="0.15">
      <c r="A188" s="15">
        <v>44221</v>
      </c>
      <c r="B188" s="1">
        <v>379</v>
      </c>
      <c r="D188" s="16">
        <f>Amherst!D190+Bates!G187+Hamilton!F187+Middlebury!D188+Williams!D188+Colby!F188+Tufts!F188+Bowdoin!F187+Wesleyan!F189+Conn!F189+Trinity!F188</f>
        <v>1</v>
      </c>
      <c r="E188" s="16">
        <f t="shared" si="0"/>
        <v>7.8571428571428568</v>
      </c>
      <c r="F188" s="16">
        <f t="shared" si="1"/>
        <v>938</v>
      </c>
      <c r="G188" s="16">
        <f>Williams!P188+Middlebury!N187+Hamilton!U187+Bates!T187+Amherst!P190+Colby!Q188+Tufts!P188+Bowdoin!S187+Wesleyan!S189+Conn!S189+Trinity!R188</f>
        <v>1211</v>
      </c>
      <c r="H188" s="16">
        <f t="shared" si="2"/>
        <v>2988.4285714285716</v>
      </c>
      <c r="I188" s="16">
        <f t="shared" si="3"/>
        <v>20919</v>
      </c>
      <c r="J188" s="16">
        <f t="shared" si="4"/>
        <v>869428</v>
      </c>
      <c r="K188" s="16">
        <f t="shared" si="5"/>
        <v>8.2576383154417829E-2</v>
      </c>
      <c r="L188" s="16">
        <f t="shared" si="6"/>
        <v>0.26291887757540994</v>
      </c>
      <c r="M188" s="16">
        <f t="shared" si="7"/>
        <v>0.10788702457247754</v>
      </c>
      <c r="N188" s="31">
        <f>SUM(Amherst:Bowdoin!W188)+Colby!V188+Conn!X188+Conn!Z188+Middlebury!R188+Trinity!V188+Tufts!T188+Wesleyan!W188+Williams!T188</f>
        <v>348.95142857142861</v>
      </c>
    </row>
    <row r="189" spans="1:14" ht="13" x14ac:dyDescent="0.15">
      <c r="A189" s="15">
        <v>44222</v>
      </c>
      <c r="B189" s="1">
        <v>380</v>
      </c>
      <c r="D189" s="16">
        <f>Amherst!D191+Bates!G188+Hamilton!F188+Middlebury!D189+Williams!D189+Colby!F189+Tufts!F189+Bowdoin!F188+Wesleyan!F190+Conn!F190+Trinity!F189</f>
        <v>12</v>
      </c>
      <c r="E189" s="16">
        <f t="shared" si="0"/>
        <v>8.8571428571428577</v>
      </c>
      <c r="F189" s="16">
        <f t="shared" si="1"/>
        <v>950</v>
      </c>
      <c r="G189" s="16">
        <f>Williams!P189+Middlebury!N188+Hamilton!U188+Bates!T188+Amherst!P191+Colby!Q189+Tufts!P189+Bowdoin!S188+Wesleyan!S190+Conn!S190+Trinity!R189</f>
        <v>2719</v>
      </c>
      <c r="H189" s="16">
        <f t="shared" si="2"/>
        <v>3297.7142857142858</v>
      </c>
      <c r="I189" s="16">
        <f t="shared" si="3"/>
        <v>23084</v>
      </c>
      <c r="J189" s="16">
        <f t="shared" si="4"/>
        <v>872147</v>
      </c>
      <c r="K189" s="16">
        <f t="shared" si="5"/>
        <v>0.4413387274733358</v>
      </c>
      <c r="L189" s="16">
        <f t="shared" si="6"/>
        <v>0.26858430081441692</v>
      </c>
      <c r="M189" s="16">
        <f t="shared" si="7"/>
        <v>0.10892659150349654</v>
      </c>
      <c r="N189" s="31">
        <f>SUM(Amherst:Bowdoin!W189)+Colby!V189+Conn!X189+Conn!Z189+Middlebury!R189+Trinity!V189+Tufts!T189+Wesleyan!W189+Williams!T189</f>
        <v>339.15</v>
      </c>
    </row>
    <row r="190" spans="1:14" ht="13" x14ac:dyDescent="0.15">
      <c r="A190" s="15">
        <v>44223</v>
      </c>
      <c r="B190" s="1">
        <v>381</v>
      </c>
      <c r="D190" s="16">
        <f>Amherst!D192+Bates!G189+Hamilton!F189+Middlebury!D190+Williams!D190+Colby!F190+Tufts!F190+Bowdoin!F189+Wesleyan!F191+Conn!F191+Trinity!F190</f>
        <v>25</v>
      </c>
      <c r="E190" s="16">
        <f t="shared" si="0"/>
        <v>11.285714285714286</v>
      </c>
      <c r="F190" s="16">
        <f t="shared" si="1"/>
        <v>975</v>
      </c>
      <c r="G190" s="16">
        <f>Williams!P190+Middlebury!N189+Hamilton!U189+Bates!T189+Amherst!P192+Colby!Q190+Tufts!P190+Bowdoin!S189+Wesleyan!S191+Conn!S191+Trinity!R190</f>
        <v>5686</v>
      </c>
      <c r="H190" s="16">
        <f t="shared" si="2"/>
        <v>3588.4285714285716</v>
      </c>
      <c r="I190" s="16">
        <f t="shared" si="3"/>
        <v>25119</v>
      </c>
      <c r="J190" s="16">
        <f t="shared" si="4"/>
        <v>877833</v>
      </c>
      <c r="K190" s="16">
        <f t="shared" si="5"/>
        <v>0.43967639817094617</v>
      </c>
      <c r="L190" s="16">
        <f t="shared" si="6"/>
        <v>0.31450296588239979</v>
      </c>
      <c r="M190" s="16">
        <f t="shared" si="7"/>
        <v>0.11106896186404475</v>
      </c>
      <c r="N190" s="31">
        <f>SUM(Amherst:Bowdoin!W190)+Colby!V190+Conn!X190+Conn!Z190+Middlebury!R190+Trinity!V190+Tufts!T190+Wesleyan!W190+Williams!T190</f>
        <v>351.90571428571428</v>
      </c>
    </row>
    <row r="191" spans="1:14" ht="13" x14ac:dyDescent="0.15">
      <c r="A191" s="15">
        <v>44224</v>
      </c>
      <c r="B191" s="1">
        <v>382</v>
      </c>
      <c r="D191" s="16">
        <f>Amherst!D193+Bates!G190+Hamilton!F190+Middlebury!D191+Williams!D191+Colby!F191+Tufts!F191+Bowdoin!F190+Wesleyan!F192+Conn!F192+Trinity!F191</f>
        <v>15</v>
      </c>
      <c r="E191" s="16">
        <f t="shared" si="0"/>
        <v>10.428571428571429</v>
      </c>
      <c r="F191" s="16">
        <f t="shared" si="1"/>
        <v>990</v>
      </c>
      <c r="G191" s="16">
        <f>Williams!P191+Middlebury!N190+Hamilton!U190+Bates!T190+Amherst!P193+Colby!Q191+Tufts!P191+Bowdoin!S190+Wesleyan!S192+Conn!S192+Trinity!R191</f>
        <v>4839</v>
      </c>
      <c r="H191" s="16">
        <f t="shared" si="2"/>
        <v>3550.7142857142858</v>
      </c>
      <c r="I191" s="16">
        <f t="shared" si="3"/>
        <v>24855</v>
      </c>
      <c r="J191" s="16">
        <f t="shared" si="4"/>
        <v>882672</v>
      </c>
      <c r="K191" s="16">
        <f t="shared" si="5"/>
        <v>0.30998140111593309</v>
      </c>
      <c r="L191" s="16">
        <f t="shared" si="6"/>
        <v>0.29370348018507342</v>
      </c>
      <c r="M191" s="16">
        <f t="shared" si="7"/>
        <v>0.11215944314535864</v>
      </c>
      <c r="N191" s="31">
        <f>SUM(Amherst:Bowdoin!W191)+Colby!V191+Conn!X191+Conn!Z191+Middlebury!R191+Trinity!V191+Tufts!T191+Wesleyan!W191+Williams!T191</f>
        <v>333.18999999999994</v>
      </c>
    </row>
    <row r="192" spans="1:14" ht="13" x14ac:dyDescent="0.15">
      <c r="A192" s="15">
        <v>44225</v>
      </c>
      <c r="B192" s="1">
        <v>383</v>
      </c>
      <c r="D192" s="16">
        <f>Amherst!D194+Bates!G191+Hamilton!F191+Middlebury!D192+Williams!D192+Colby!F192+Tufts!F192+Bowdoin!F191+Wesleyan!F193+Conn!F193+Trinity!F192</f>
        <v>9</v>
      </c>
      <c r="E192" s="16">
        <f t="shared" si="0"/>
        <v>10.857142857142858</v>
      </c>
      <c r="F192" s="16">
        <f t="shared" si="1"/>
        <v>999</v>
      </c>
      <c r="G192" s="16">
        <f>Williams!P192+Middlebury!N191+Hamilton!U191+Bates!T191+Amherst!P194+Colby!Q192+Tufts!P192+Bowdoin!S191+Wesleyan!S193+Conn!S193+Trinity!R192</f>
        <v>5702</v>
      </c>
      <c r="H192" s="16">
        <f t="shared" si="2"/>
        <v>4049.7142857142858</v>
      </c>
      <c r="I192" s="16">
        <f t="shared" si="3"/>
        <v>28348</v>
      </c>
      <c r="J192" s="16">
        <f t="shared" si="4"/>
        <v>888374</v>
      </c>
      <c r="K192" s="16">
        <f t="shared" si="5"/>
        <v>0.15783935461241669</v>
      </c>
      <c r="L192" s="16">
        <f t="shared" si="6"/>
        <v>0.26809651474530832</v>
      </c>
      <c r="M192" s="16">
        <f t="shared" si="7"/>
        <v>0.11245263819067194</v>
      </c>
      <c r="N192" s="31">
        <f>SUM(Amherst:Bowdoin!W192)+Colby!V192+Conn!X192+Conn!Z192+Middlebury!R192+Trinity!V192+Tufts!T192+Wesleyan!W192+Williams!T192</f>
        <v>302.12000000000006</v>
      </c>
    </row>
    <row r="193" spans="1:14" ht="13" x14ac:dyDescent="0.15">
      <c r="A193" s="15">
        <v>44226</v>
      </c>
      <c r="B193" s="1">
        <v>384</v>
      </c>
      <c r="D193" s="16">
        <f>Amherst!D195+Bates!G192+Hamilton!F192+Middlebury!D193+Williams!D193+Colby!F193+Tufts!F193+Bowdoin!F192+Wesleyan!F194+Conn!F194+Trinity!F193</f>
        <v>22</v>
      </c>
      <c r="E193" s="16">
        <f t="shared" si="0"/>
        <v>12.857142857142858</v>
      </c>
      <c r="F193" s="16">
        <f t="shared" si="1"/>
        <v>1021</v>
      </c>
      <c r="G193" s="16">
        <f>Williams!P193+Middlebury!N192+Hamilton!U192+Bates!T192+Amherst!P195+Colby!Q193+Tufts!P193+Bowdoin!S192+Wesleyan!S194+Conn!S194+Trinity!R193</f>
        <v>5174</v>
      </c>
      <c r="H193" s="16">
        <f t="shared" si="2"/>
        <v>4008.8571428571427</v>
      </c>
      <c r="I193" s="16">
        <f t="shared" si="3"/>
        <v>28062</v>
      </c>
      <c r="J193" s="16">
        <f t="shared" si="4"/>
        <v>893548</v>
      </c>
      <c r="K193" s="16">
        <f t="shared" si="5"/>
        <v>0.4252029377657518</v>
      </c>
      <c r="L193" s="16">
        <f t="shared" si="6"/>
        <v>0.32071840923669021</v>
      </c>
      <c r="M193" s="16">
        <f t="shared" si="7"/>
        <v>0.11426358740660826</v>
      </c>
      <c r="N193" s="31">
        <f>SUM(Amherst:Bowdoin!W193)+Colby!V193+Conn!X193+Conn!Z193+Middlebury!R193+Trinity!V193+Tufts!T193+Wesleyan!W193+Williams!T193</f>
        <v>334.26714285714297</v>
      </c>
    </row>
    <row r="194" spans="1:14" ht="13" x14ac:dyDescent="0.15">
      <c r="A194" s="15">
        <v>44227</v>
      </c>
      <c r="B194" s="1">
        <v>385</v>
      </c>
      <c r="D194" s="16">
        <f>Amherst!D196+Bates!G193+Hamilton!F193+Middlebury!D194+Williams!D194+Colby!F194+Tufts!F194+Bowdoin!F193+Wesleyan!F195+Conn!F195+Trinity!F194</f>
        <v>18</v>
      </c>
      <c r="E194" s="16">
        <f t="shared" si="0"/>
        <v>14.571428571428571</v>
      </c>
      <c r="F194" s="16">
        <f t="shared" si="1"/>
        <v>1039</v>
      </c>
      <c r="G194" s="16">
        <f>Williams!P194+Middlebury!N193+Hamilton!U193+Bates!T193+Amherst!P196+Colby!Q194+Tufts!P194+Bowdoin!S193+Wesleyan!S195+Conn!S195+Trinity!R194</f>
        <v>6173</v>
      </c>
      <c r="H194" s="16">
        <f t="shared" si="2"/>
        <v>4500.5714285714284</v>
      </c>
      <c r="I194" s="16">
        <f t="shared" si="3"/>
        <v>31504</v>
      </c>
      <c r="J194" s="16">
        <f t="shared" si="4"/>
        <v>899721</v>
      </c>
      <c r="K194" s="16">
        <f t="shared" si="5"/>
        <v>0.29159241859711643</v>
      </c>
      <c r="L194" s="16">
        <f t="shared" si="6"/>
        <v>0.32376841036058912</v>
      </c>
      <c r="M194" s="16">
        <f t="shared" si="7"/>
        <v>0.11548024331987361</v>
      </c>
      <c r="N194" s="31">
        <f>SUM(Amherst:Bowdoin!W194)+Colby!V194+Conn!X194+Conn!Z194+Middlebury!R194+Trinity!V194+Tufts!T194+Wesleyan!W194+Williams!T194</f>
        <v>294.88285714285712</v>
      </c>
    </row>
    <row r="195" spans="1:14" ht="13" x14ac:dyDescent="0.15">
      <c r="A195" s="15">
        <v>44228</v>
      </c>
      <c r="B195" s="1">
        <v>386</v>
      </c>
      <c r="D195" s="16">
        <f>Amherst!D197+Bates!G194+Hamilton!F194+Middlebury!D195+Williams!D195+Colby!F195+Tufts!F195+Bowdoin!F194+Wesleyan!F196+Conn!F196+Trinity!F195</f>
        <v>8</v>
      </c>
      <c r="E195" s="16">
        <f t="shared" si="0"/>
        <v>15.571428571428571</v>
      </c>
      <c r="F195" s="16">
        <f t="shared" si="1"/>
        <v>1047</v>
      </c>
      <c r="G195" s="16">
        <f>Williams!P195+Middlebury!N194+Hamilton!U194+Bates!T194+Amherst!P197+Colby!Q195+Tufts!P195+Bowdoin!S194+Wesleyan!S196+Conn!S196+Trinity!R195</f>
        <v>2653</v>
      </c>
      <c r="H195" s="16">
        <f t="shared" si="2"/>
        <v>4706.5714285714284</v>
      </c>
      <c r="I195" s="16">
        <f t="shared" si="3"/>
        <v>32946</v>
      </c>
      <c r="J195" s="16">
        <f t="shared" si="4"/>
        <v>902374</v>
      </c>
      <c r="K195" s="16">
        <f t="shared" si="5"/>
        <v>0.3015454202789295</v>
      </c>
      <c r="L195" s="16">
        <f t="shared" si="6"/>
        <v>0.33084441206823284</v>
      </c>
      <c r="M195" s="16">
        <f t="shared" si="7"/>
        <v>0.11602727915476288</v>
      </c>
      <c r="N195" s="31">
        <f>SUM(Amherst:Bowdoin!W195)+Colby!V195+Conn!X195+Conn!Z195+Middlebury!R195+Trinity!V195+Tufts!T195+Wesleyan!W195+Williams!T195</f>
        <v>297.55428571428575</v>
      </c>
    </row>
    <row r="196" spans="1:14" ht="13" x14ac:dyDescent="0.15">
      <c r="A196" s="15">
        <v>44229</v>
      </c>
      <c r="B196" s="1">
        <v>387</v>
      </c>
      <c r="D196" s="16">
        <f>Amherst!D198+Bates!G195+Hamilton!F195+Middlebury!D196+Williams!D196+Colby!F196+Tufts!F196+Bowdoin!F195+Wesleyan!F197+Conn!F197+Trinity!F196</f>
        <v>10</v>
      </c>
      <c r="E196" s="16">
        <f t="shared" si="0"/>
        <v>15.285714285714286</v>
      </c>
      <c r="F196" s="16">
        <f t="shared" si="1"/>
        <v>1057</v>
      </c>
      <c r="G196" s="16">
        <f>Williams!P196+Middlebury!N195+Hamilton!U195+Bates!T195+Amherst!P198+Colby!Q196+Tufts!P196+Bowdoin!S195+Wesleyan!S197+Conn!S197+Trinity!R196</f>
        <v>5473</v>
      </c>
      <c r="H196" s="16">
        <f t="shared" si="2"/>
        <v>5100</v>
      </c>
      <c r="I196" s="16">
        <f t="shared" si="3"/>
        <v>35700</v>
      </c>
      <c r="J196" s="16">
        <f t="shared" si="4"/>
        <v>907847</v>
      </c>
      <c r="K196" s="16">
        <f t="shared" si="5"/>
        <v>0.18271514708569342</v>
      </c>
      <c r="L196" s="16">
        <f t="shared" si="6"/>
        <v>0.29971988795518206</v>
      </c>
      <c r="M196" s="16">
        <f t="shared" si="7"/>
        <v>0.11642931022518112</v>
      </c>
      <c r="N196" s="31">
        <f>SUM(Amherst:Bowdoin!W196)+Colby!V196+Conn!X196+Conn!Z196+Middlebury!R196+Trinity!V196+Tufts!T196+Wesleyan!W196+Williams!T196</f>
        <v>290.86714285714282</v>
      </c>
    </row>
    <row r="197" spans="1:14" ht="13" x14ac:dyDescent="0.15">
      <c r="A197" s="15">
        <v>44230</v>
      </c>
      <c r="B197" s="1">
        <v>388</v>
      </c>
      <c r="D197" s="16">
        <f>Amherst!D199+Bates!G196+Hamilton!F196+Middlebury!D197+Williams!D197+Colby!F197+Tufts!F197+Bowdoin!F196+Wesleyan!F198+Conn!F198+Trinity!F197</f>
        <v>12</v>
      </c>
      <c r="E197" s="16">
        <f t="shared" si="0"/>
        <v>13.428571428571429</v>
      </c>
      <c r="F197" s="16">
        <f t="shared" si="1"/>
        <v>1069</v>
      </c>
      <c r="G197" s="16">
        <f>Williams!P197+Middlebury!N196+Hamilton!U196+Bates!T196+Amherst!P199+Colby!Q197+Tufts!P197+Bowdoin!S196+Wesleyan!S198+Conn!S198+Trinity!R197</f>
        <v>6310</v>
      </c>
      <c r="H197" s="16">
        <f t="shared" si="2"/>
        <v>5189.1428571428569</v>
      </c>
      <c r="I197" s="16">
        <f t="shared" si="3"/>
        <v>36324</v>
      </c>
      <c r="J197" s="16">
        <f t="shared" si="4"/>
        <v>914157</v>
      </c>
      <c r="K197" s="16">
        <f t="shared" si="5"/>
        <v>0.19017432646592711</v>
      </c>
      <c r="L197" s="16">
        <f t="shared" si="6"/>
        <v>0.25878207245898027</v>
      </c>
      <c r="M197" s="16">
        <f t="shared" si="7"/>
        <v>0.1169383377253579</v>
      </c>
      <c r="N197" s="31">
        <f>SUM(Amherst:Bowdoin!W197)+Colby!V197+Conn!X197+Conn!Z197+Middlebury!R197+Trinity!V197+Tufts!T197+Wesleyan!W197+Williams!T197</f>
        <v>268.9071428571429</v>
      </c>
    </row>
    <row r="198" spans="1:14" ht="13" x14ac:dyDescent="0.15">
      <c r="A198" s="15">
        <v>44231</v>
      </c>
      <c r="B198" s="1">
        <v>389</v>
      </c>
      <c r="D198" s="16">
        <f>Amherst!D200+Bates!G197+Hamilton!F197+Middlebury!D198+Williams!D198+Colby!F198+Tufts!F198+Bowdoin!F197+Wesleyan!F199+Conn!F199+Trinity!F198</f>
        <v>9</v>
      </c>
      <c r="E198" s="16">
        <f t="shared" si="0"/>
        <v>12.571428571428571</v>
      </c>
      <c r="F198" s="16">
        <f t="shared" si="1"/>
        <v>1078</v>
      </c>
      <c r="G198" s="16">
        <f>Williams!P198+Middlebury!N197+Hamilton!U197+Bates!T197+Amherst!P200+Colby!Q198+Tufts!P198+Bowdoin!S197+Wesleyan!S199+Conn!S199+Trinity!R198</f>
        <v>7469</v>
      </c>
      <c r="H198" s="16">
        <f t="shared" si="2"/>
        <v>5564.8571428571431</v>
      </c>
      <c r="I198" s="16">
        <f t="shared" si="3"/>
        <v>38954</v>
      </c>
      <c r="J198" s="16">
        <f t="shared" si="4"/>
        <v>921626</v>
      </c>
      <c r="K198" s="16">
        <f t="shared" si="5"/>
        <v>0.12049805864238854</v>
      </c>
      <c r="L198" s="16">
        <f t="shared" si="6"/>
        <v>0.22590748061816504</v>
      </c>
      <c r="M198" s="16">
        <f t="shared" si="7"/>
        <v>0.11696718625559609</v>
      </c>
      <c r="N198" s="31">
        <f>SUM(Amherst:Bowdoin!W198)+Colby!V198+Conn!X198+Conn!Z198+Middlebury!R198+Trinity!V198+Tufts!T198+Wesleyan!W198+Williams!T198</f>
        <v>298.79000000000002</v>
      </c>
    </row>
    <row r="199" spans="1:14" ht="13" x14ac:dyDescent="0.15">
      <c r="A199" s="15">
        <v>44232</v>
      </c>
      <c r="B199" s="1">
        <v>390</v>
      </c>
      <c r="D199" s="16">
        <f>Amherst!D201+Bates!G198+Hamilton!F198+Middlebury!D199+Williams!D199+Colby!F199+Tufts!F199+Bowdoin!F198+Wesleyan!F200+Conn!F200+Trinity!F199</f>
        <v>13</v>
      </c>
      <c r="E199" s="16">
        <f t="shared" si="0"/>
        <v>13.142857142857142</v>
      </c>
      <c r="F199" s="16">
        <f t="shared" si="1"/>
        <v>1091</v>
      </c>
      <c r="G199" s="16">
        <f>Williams!P199+Middlebury!N198+Hamilton!U198+Bates!T198+Amherst!P201+Colby!Q199+Tufts!P199+Bowdoin!S198+Wesleyan!S200+Conn!S200+Trinity!R199</f>
        <v>6088</v>
      </c>
      <c r="H199" s="16">
        <f t="shared" si="2"/>
        <v>5620</v>
      </c>
      <c r="I199" s="16">
        <f t="shared" si="3"/>
        <v>39340</v>
      </c>
      <c r="J199" s="16">
        <f t="shared" si="4"/>
        <v>927714</v>
      </c>
      <c r="K199" s="16">
        <f t="shared" si="5"/>
        <v>0.21353482260183967</v>
      </c>
      <c r="L199" s="16">
        <f t="shared" si="6"/>
        <v>0.2338586680223691</v>
      </c>
      <c r="M199" s="16">
        <f t="shared" si="7"/>
        <v>0.11760089855278676</v>
      </c>
      <c r="N199" s="31">
        <f>SUM(Amherst:Bowdoin!W199)+Colby!V199+Conn!X199+Conn!Z199+Middlebury!R199+Trinity!V199+Tufts!T199+Wesleyan!W199+Williams!T199</f>
        <v>295.05714285714288</v>
      </c>
    </row>
    <row r="200" spans="1:14" ht="13" x14ac:dyDescent="0.15">
      <c r="A200" s="15">
        <v>44233</v>
      </c>
      <c r="B200" s="1">
        <v>391</v>
      </c>
      <c r="D200" s="16">
        <f>Amherst!D202+Bates!G199+Hamilton!F199+Middlebury!D200+Williams!D200+Colby!F200+Tufts!F200+Bowdoin!F199+Wesleyan!F201+Conn!F201+Trinity!F200</f>
        <v>14</v>
      </c>
      <c r="E200" s="16">
        <f t="shared" si="0"/>
        <v>12</v>
      </c>
      <c r="F200" s="16">
        <f t="shared" si="1"/>
        <v>1105</v>
      </c>
      <c r="G200" s="16">
        <f>Williams!P200+Middlebury!N199+Hamilton!U199+Bates!T199+Amherst!P202+Colby!Q200+Tufts!P200+Bowdoin!S199+Wesleyan!S201+Conn!S201+Trinity!R200</f>
        <v>9652</v>
      </c>
      <c r="H200" s="16">
        <f t="shared" si="2"/>
        <v>6259.7142857142853</v>
      </c>
      <c r="I200" s="16">
        <f t="shared" si="3"/>
        <v>43818</v>
      </c>
      <c r="J200" s="16">
        <f t="shared" si="4"/>
        <v>937366</v>
      </c>
      <c r="K200" s="16">
        <f t="shared" si="5"/>
        <v>0.14504765851636967</v>
      </c>
      <c r="L200" s="16">
        <f t="shared" si="6"/>
        <v>0.19170204025742846</v>
      </c>
      <c r="M200" s="16">
        <f t="shared" si="7"/>
        <v>0.11788351615057513</v>
      </c>
      <c r="N200" s="31">
        <f>SUM(Amherst:Bowdoin!W200)+Colby!V200+Conn!X200+Conn!Z200+Middlebury!R200+Trinity!V200+Tufts!T200+Wesleyan!W200+Williams!T200</f>
        <v>312.2557142857143</v>
      </c>
    </row>
    <row r="201" spans="1:14" ht="13" x14ac:dyDescent="0.15">
      <c r="A201" s="15">
        <v>44234</v>
      </c>
      <c r="B201" s="1">
        <v>392</v>
      </c>
      <c r="D201" s="16">
        <f>Amherst!D203+Bates!G200+Hamilton!F200+Middlebury!D201+Williams!D201+Colby!F201+Tufts!F201+Bowdoin!F200+Wesleyan!F202+Conn!F202+Trinity!F201</f>
        <v>9</v>
      </c>
      <c r="E201" s="16">
        <f t="shared" si="0"/>
        <v>10.714285714285714</v>
      </c>
      <c r="F201" s="16">
        <f t="shared" si="1"/>
        <v>1114</v>
      </c>
      <c r="G201" s="16">
        <f>Williams!P201+Middlebury!N200+Hamilton!U200+Bates!T200+Amherst!P203+Colby!Q201+Tufts!P201+Bowdoin!S200+Wesleyan!S202+Conn!S202+Trinity!R201</f>
        <v>3907</v>
      </c>
      <c r="H201" s="16">
        <f t="shared" si="2"/>
        <v>5936</v>
      </c>
      <c r="I201" s="16">
        <f t="shared" si="3"/>
        <v>41552</v>
      </c>
      <c r="J201" s="16">
        <f t="shared" si="4"/>
        <v>941273</v>
      </c>
      <c r="K201" s="16">
        <f t="shared" si="5"/>
        <v>0.23035577169183519</v>
      </c>
      <c r="L201" s="16">
        <f t="shared" si="6"/>
        <v>0.18049672699268388</v>
      </c>
      <c r="M201" s="16">
        <f t="shared" si="7"/>
        <v>0.11835036169102907</v>
      </c>
      <c r="N201" s="31">
        <f>SUM(Amherst:Bowdoin!W201)+Colby!V201+Conn!X201+Conn!Z201+Middlebury!R201+Trinity!V201+Tufts!T201+Wesleyan!W201+Williams!T201</f>
        <v>276.09428571428572</v>
      </c>
    </row>
    <row r="202" spans="1:14" ht="13" x14ac:dyDescent="0.15">
      <c r="A202" s="15">
        <v>44235</v>
      </c>
      <c r="B202" s="1">
        <v>393</v>
      </c>
      <c r="D202" s="16">
        <f>Amherst!D204+Bates!G201+Hamilton!F201+Middlebury!D202+Williams!D202+Colby!F202+Tufts!F202+Bowdoin!F201+Wesleyan!F203+Conn!F203+Trinity!F202</f>
        <v>3</v>
      </c>
      <c r="E202" s="16">
        <f t="shared" si="0"/>
        <v>10</v>
      </c>
      <c r="F202" s="16">
        <f t="shared" si="1"/>
        <v>1117</v>
      </c>
      <c r="G202" s="16">
        <f>Williams!P202+Middlebury!N201+Hamilton!U201+Bates!T201+Amherst!P204+Colby!Q202+Tufts!P202+Bowdoin!S201+Wesleyan!S203+Conn!S203+Trinity!R202</f>
        <v>2812</v>
      </c>
      <c r="H202" s="16">
        <f t="shared" si="2"/>
        <v>5958.7142857142853</v>
      </c>
      <c r="I202" s="16">
        <f t="shared" si="3"/>
        <v>41711</v>
      </c>
      <c r="J202" s="16">
        <f t="shared" si="4"/>
        <v>944085</v>
      </c>
      <c r="K202" s="16">
        <f t="shared" si="5"/>
        <v>0.10668563300142249</v>
      </c>
      <c r="L202" s="16">
        <f t="shared" si="6"/>
        <v>0.16782143798997867</v>
      </c>
      <c r="M202" s="16">
        <f t="shared" si="7"/>
        <v>0.11831561776746798</v>
      </c>
      <c r="N202" s="31">
        <f>SUM(Amherst:Bowdoin!W202)+Colby!V202+Conn!X202+Conn!Z202+Middlebury!R202+Trinity!V202+Tufts!T202+Wesleyan!W202+Williams!T202</f>
        <v>245.81571428571428</v>
      </c>
    </row>
    <row r="203" spans="1:14" ht="13" x14ac:dyDescent="0.15">
      <c r="A203" s="15">
        <v>44236</v>
      </c>
      <c r="B203" s="1">
        <v>394</v>
      </c>
      <c r="D203" s="16">
        <f>Amherst!D205+Bates!G202+Hamilton!F202+Middlebury!D203+Williams!D203+Colby!F203+Tufts!F203+Bowdoin!F202+Wesleyan!F204+Conn!F204+Trinity!F203</f>
        <v>8</v>
      </c>
      <c r="E203" s="16">
        <f t="shared" si="0"/>
        <v>9.7142857142857135</v>
      </c>
      <c r="F203" s="16">
        <f t="shared" si="1"/>
        <v>1125</v>
      </c>
      <c r="G203" s="16">
        <f>Williams!P203+Middlebury!N202+Hamilton!U202+Bates!T202+Amherst!P205+Colby!Q203+Tufts!P203+Bowdoin!S202+Wesleyan!S204+Conn!S204+Trinity!R203</f>
        <v>8274</v>
      </c>
      <c r="H203" s="16">
        <f t="shared" si="2"/>
        <v>6358.8571428571431</v>
      </c>
      <c r="I203" s="16">
        <f t="shared" si="3"/>
        <v>44512</v>
      </c>
      <c r="J203" s="16">
        <f t="shared" si="4"/>
        <v>952359</v>
      </c>
      <c r="K203" s="16">
        <f t="shared" si="5"/>
        <v>9.6688421561518009E-2</v>
      </c>
      <c r="L203" s="16">
        <f t="shared" si="6"/>
        <v>0.15276779295470885</v>
      </c>
      <c r="M203" s="16">
        <f t="shared" si="7"/>
        <v>0.11812772284401155</v>
      </c>
      <c r="N203" s="31">
        <f>SUM(Amherst:Bowdoin!W203)+Colby!V203+Conn!X203+Conn!Z203+Middlebury!R203+Trinity!V203+Tufts!T203+Wesleyan!W203+Williams!T203</f>
        <v>211.71285714285713</v>
      </c>
    </row>
    <row r="204" spans="1:14" ht="13" x14ac:dyDescent="0.15">
      <c r="A204" s="15">
        <v>44237</v>
      </c>
      <c r="B204" s="1">
        <v>395</v>
      </c>
      <c r="D204" s="16">
        <f>Amherst!D206+Bates!G203+Hamilton!F203+Middlebury!D204+Williams!D204+Colby!F204+Tufts!F204+Bowdoin!F203+Wesleyan!F205+Conn!F205+Trinity!F204</f>
        <v>14</v>
      </c>
      <c r="E204" s="16">
        <f t="shared" si="0"/>
        <v>10</v>
      </c>
      <c r="F204" s="16">
        <f t="shared" si="1"/>
        <v>1139</v>
      </c>
      <c r="G204" s="16">
        <f>Williams!P204+Middlebury!N203+Hamilton!U203+Bates!T203+Amherst!P206+Colby!Q204+Tufts!P204+Bowdoin!S203+Wesleyan!S205+Conn!S205+Trinity!R204</f>
        <v>8129</v>
      </c>
      <c r="H204" s="16">
        <f t="shared" si="2"/>
        <v>6618.7142857142853</v>
      </c>
      <c r="I204" s="16">
        <f t="shared" si="3"/>
        <v>46331</v>
      </c>
      <c r="J204" s="16">
        <f t="shared" si="4"/>
        <v>960488</v>
      </c>
      <c r="K204" s="16">
        <f t="shared" si="5"/>
        <v>0.17222290564645099</v>
      </c>
      <c r="L204" s="16">
        <f t="shared" si="6"/>
        <v>0.15108674537566638</v>
      </c>
      <c r="M204" s="16">
        <f t="shared" si="7"/>
        <v>0.11858555234422502</v>
      </c>
      <c r="N204" s="31">
        <f>SUM(Amherst:Bowdoin!W204)+Colby!V204+Conn!X204+Conn!Z204+Middlebury!R204+Trinity!V204+Tufts!T204+Wesleyan!W204+Williams!T204</f>
        <v>241.01285714285711</v>
      </c>
    </row>
    <row r="205" spans="1:14" ht="13" x14ac:dyDescent="0.15">
      <c r="A205" s="15">
        <v>44238</v>
      </c>
      <c r="B205" s="1">
        <v>396</v>
      </c>
      <c r="D205" s="16">
        <f>Amherst!D207+Bates!G204+Hamilton!F204+Middlebury!D205+Williams!D205+Colby!F205+Tufts!F205+Bowdoin!F204+Wesleyan!F206+Conn!F206+Trinity!F205</f>
        <v>2</v>
      </c>
      <c r="E205" s="16">
        <f t="shared" si="0"/>
        <v>9</v>
      </c>
      <c r="F205" s="16">
        <f t="shared" si="1"/>
        <v>1141</v>
      </c>
      <c r="G205" s="16">
        <f>Williams!P205+Middlebury!N204+Hamilton!U204+Bates!T204+Amherst!P207+Colby!Q205+Tufts!P205+Bowdoin!S204+Wesleyan!S206+Conn!S206+Trinity!R205</f>
        <v>8685</v>
      </c>
      <c r="H205" s="16">
        <f t="shared" si="2"/>
        <v>6792.4285714285716</v>
      </c>
      <c r="I205" s="16">
        <f t="shared" si="3"/>
        <v>47547</v>
      </c>
      <c r="J205" s="16">
        <f t="shared" si="4"/>
        <v>969173</v>
      </c>
      <c r="K205" s="16">
        <f t="shared" si="5"/>
        <v>2.3028209556706966E-2</v>
      </c>
      <c r="L205" s="16">
        <f t="shared" si="6"/>
        <v>0.13250047321597577</v>
      </c>
      <c r="M205" s="16">
        <f t="shared" si="7"/>
        <v>0.11772923925862566</v>
      </c>
      <c r="N205" s="31">
        <f>SUM(Amherst:Bowdoin!W205)+Colby!V205+Conn!X205+Conn!Z205+Middlebury!R205+Trinity!V205+Tufts!T205+Wesleyan!W205+Williams!T205</f>
        <v>234.18810810810808</v>
      </c>
    </row>
    <row r="206" spans="1:14" ht="13" x14ac:dyDescent="0.15">
      <c r="A206" s="15">
        <v>44239</v>
      </c>
      <c r="B206" s="1">
        <v>397</v>
      </c>
      <c r="D206" s="16">
        <f>Amherst!D208+Bates!G205+Hamilton!F205+Middlebury!D206+Williams!D206+Colby!F206+Tufts!F206+Bowdoin!F205+Wesleyan!F207+Conn!F207+Trinity!F206</f>
        <v>5</v>
      </c>
      <c r="E206" s="16">
        <f t="shared" si="0"/>
        <v>7.8571428571428568</v>
      </c>
      <c r="F206" s="16">
        <f t="shared" si="1"/>
        <v>1146</v>
      </c>
      <c r="G206" s="16">
        <f>Williams!P206+Middlebury!N205+Hamilton!U205+Bates!T205+Amherst!P208+Colby!Q206+Tufts!P206+Bowdoin!S205+Wesleyan!S207+Conn!S207+Trinity!R206</f>
        <v>9249</v>
      </c>
      <c r="H206" s="16">
        <f t="shared" si="2"/>
        <v>7244</v>
      </c>
      <c r="I206" s="16">
        <f t="shared" si="3"/>
        <v>50708</v>
      </c>
      <c r="J206" s="16">
        <f t="shared" si="4"/>
        <v>978422</v>
      </c>
      <c r="K206" s="16">
        <f t="shared" si="5"/>
        <v>5.4059898367391064E-2</v>
      </c>
      <c r="L206" s="16">
        <f t="shared" si="6"/>
        <v>0.10846414766900686</v>
      </c>
      <c r="M206" s="16">
        <f t="shared" si="7"/>
        <v>0.11712737448667344</v>
      </c>
      <c r="N206" s="31">
        <f>SUM(Amherst:Bowdoin!W206)+Colby!V206+Conn!X206+Conn!Z206+Middlebury!R206+Trinity!V206+Tufts!T206+Wesleyan!W206+Williams!T206</f>
        <v>212.86832444407978</v>
      </c>
    </row>
    <row r="207" spans="1:14" ht="13" x14ac:dyDescent="0.15">
      <c r="A207" s="15">
        <v>44240</v>
      </c>
      <c r="B207" s="1">
        <v>398</v>
      </c>
      <c r="D207" s="16">
        <f>Amherst!D209+Bates!G206+Hamilton!F206+Middlebury!D207+Williams!D207+Colby!F207+Tufts!F207+Bowdoin!F206+Wesleyan!F208+Conn!F208+Trinity!F207</f>
        <v>12</v>
      </c>
      <c r="E207" s="16">
        <f t="shared" si="0"/>
        <v>7.5714285714285712</v>
      </c>
      <c r="F207" s="16">
        <f t="shared" si="1"/>
        <v>1158</v>
      </c>
      <c r="G207" s="16">
        <f>Williams!P207+Middlebury!N206+Hamilton!U206+Bates!T206+Amherst!P209+Colby!Q207+Tufts!P207+Bowdoin!S206+Wesleyan!S208+Conn!S208+Trinity!R207</f>
        <v>10795</v>
      </c>
      <c r="H207" s="16">
        <f t="shared" si="2"/>
        <v>7407.2857142857147</v>
      </c>
      <c r="I207" s="16">
        <f t="shared" si="3"/>
        <v>51851</v>
      </c>
      <c r="J207" s="16">
        <f t="shared" si="4"/>
        <v>989217</v>
      </c>
      <c r="K207" s="16">
        <f t="shared" si="5"/>
        <v>0.111162575266327</v>
      </c>
      <c r="L207" s="16">
        <f t="shared" si="6"/>
        <v>0.10221596497656747</v>
      </c>
      <c r="M207" s="16">
        <f t="shared" si="7"/>
        <v>0.1170622825932025</v>
      </c>
      <c r="N207" s="31">
        <f>SUM(Amherst:Bowdoin!W207)+Colby!V207+Conn!X207+Conn!Z207+Middlebury!R207+Trinity!V207+Tufts!T207+Wesleyan!W207+Williams!T207</f>
        <v>202.78683092474139</v>
      </c>
    </row>
    <row r="208" spans="1:14" ht="13" x14ac:dyDescent="0.15">
      <c r="A208" s="15">
        <v>44241</v>
      </c>
      <c r="B208" s="1">
        <v>399</v>
      </c>
      <c r="D208" s="16">
        <f>Amherst!D210+Bates!G207+Hamilton!F207+Middlebury!D208+Williams!D208+Colby!F208+Tufts!F208+Bowdoin!F207+Wesleyan!F209+Conn!F209+Trinity!F208</f>
        <v>2</v>
      </c>
      <c r="E208" s="16">
        <f t="shared" si="0"/>
        <v>6.5714285714285712</v>
      </c>
      <c r="F208" s="16">
        <f t="shared" si="1"/>
        <v>1160</v>
      </c>
      <c r="G208" s="16">
        <f>Williams!P208+Middlebury!N207+Hamilton!U207+Bates!T207+Amherst!P210+Colby!Q208+Tufts!P208+Bowdoin!S207+Wesleyan!S209+Conn!S209+Trinity!R208</f>
        <v>6672</v>
      </c>
      <c r="H208" s="16">
        <f t="shared" si="2"/>
        <v>7802.2857142857147</v>
      </c>
      <c r="I208" s="16">
        <f t="shared" si="3"/>
        <v>54616</v>
      </c>
      <c r="J208" s="16">
        <f t="shared" si="4"/>
        <v>995889</v>
      </c>
      <c r="K208" s="16">
        <f t="shared" si="5"/>
        <v>2.9976019184652276E-2</v>
      </c>
      <c r="L208" s="16">
        <f t="shared" si="6"/>
        <v>8.4224403105317119E-2</v>
      </c>
      <c r="M208" s="16">
        <f t="shared" si="7"/>
        <v>0.11647884452986226</v>
      </c>
      <c r="N208" s="31">
        <f>SUM(Amherst:Bowdoin!W208)+Colby!V208+Conn!X208+Conn!Z208+Middlebury!R208+Trinity!V208+Tufts!T208+Wesleyan!W208+Williams!T208</f>
        <v>219.81602084610668</v>
      </c>
    </row>
    <row r="209" spans="1:14" ht="13" x14ac:dyDescent="0.15">
      <c r="A209" s="15">
        <v>44242</v>
      </c>
      <c r="B209" s="1">
        <v>400</v>
      </c>
      <c r="D209" s="16">
        <f>Amherst!D211+Bates!G208+Hamilton!F208+Middlebury!D209+Williams!D209+Colby!F209+Tufts!F209+Bowdoin!F208+Wesleyan!F210+Conn!F210+Trinity!F209</f>
        <v>6</v>
      </c>
      <c r="E209" s="16">
        <f t="shared" si="0"/>
        <v>7</v>
      </c>
      <c r="F209" s="16">
        <f t="shared" si="1"/>
        <v>1166</v>
      </c>
      <c r="G209" s="16">
        <f>Williams!P209+Middlebury!N208+Hamilton!U208+Bates!T208+Amherst!P211+Colby!Q209+Tufts!P209+Bowdoin!S208+Wesleyan!S210+Conn!S210+Trinity!R209</f>
        <v>5766</v>
      </c>
      <c r="H209" s="16">
        <f t="shared" si="2"/>
        <v>8224.2857142857138</v>
      </c>
      <c r="I209" s="16">
        <f t="shared" si="3"/>
        <v>57570</v>
      </c>
      <c r="J209" s="16">
        <f t="shared" si="4"/>
        <v>1001655</v>
      </c>
      <c r="K209" s="16">
        <f t="shared" si="5"/>
        <v>0.10405827263267431</v>
      </c>
      <c r="L209" s="16">
        <f t="shared" si="6"/>
        <v>8.5113774535348269E-2</v>
      </c>
      <c r="M209" s="16">
        <f t="shared" si="7"/>
        <v>0.11640734584263046</v>
      </c>
      <c r="N209" s="31">
        <f>SUM(Amherst:Bowdoin!W209)+Colby!V209+Conn!X209+Conn!Z209+Middlebury!R209+Trinity!V209+Tufts!T209+Wesleyan!W209+Williams!T209</f>
        <v>169.95578631452582</v>
      </c>
    </row>
    <row r="210" spans="1:14" ht="13" x14ac:dyDescent="0.15">
      <c r="A210" s="15">
        <v>44243</v>
      </c>
      <c r="B210" s="1">
        <v>401</v>
      </c>
      <c r="D210" s="16">
        <f>Amherst!D212+Bates!G209+Hamilton!F209+Middlebury!D210+Williams!D210+Colby!F210+Tufts!F210+Bowdoin!F209+Wesleyan!F211+Conn!F211+Trinity!F210</f>
        <v>7</v>
      </c>
      <c r="E210" s="16">
        <f t="shared" si="0"/>
        <v>6.8571428571428568</v>
      </c>
      <c r="F210" s="16">
        <f t="shared" si="1"/>
        <v>1173</v>
      </c>
      <c r="G210" s="16">
        <f>Williams!P210+Middlebury!N209+Hamilton!U209+Bates!T209+Amherst!P212+Colby!Q210+Tufts!P210+Bowdoin!S209+Wesleyan!S211+Conn!S211+Trinity!R210</f>
        <v>10450</v>
      </c>
      <c r="H210" s="16">
        <f t="shared" si="2"/>
        <v>8535.1428571428569</v>
      </c>
      <c r="I210" s="16">
        <f t="shared" si="3"/>
        <v>59746</v>
      </c>
      <c r="J210" s="16">
        <f t="shared" si="4"/>
        <v>1012105</v>
      </c>
      <c r="K210" s="16">
        <f t="shared" si="5"/>
        <v>6.6985645933014357E-2</v>
      </c>
      <c r="L210" s="16">
        <f t="shared" si="6"/>
        <v>8.0340106450641047E-2</v>
      </c>
      <c r="M210" s="16">
        <f t="shared" si="7"/>
        <v>0.11589706601587779</v>
      </c>
      <c r="N210" s="31">
        <f>SUM(Amherst:Bowdoin!W210)+Colby!V210+Conn!X210+Conn!Z210+Middlebury!R210+Trinity!V210+Tufts!T210+Wesleyan!W210+Williams!T210</f>
        <v>148.07334952816967</v>
      </c>
    </row>
    <row r="211" spans="1:14" ht="13" x14ac:dyDescent="0.15">
      <c r="A211" s="15">
        <v>44244</v>
      </c>
      <c r="B211" s="1">
        <v>402</v>
      </c>
      <c r="D211" s="16">
        <f>Amherst!D213+Bates!G210+Hamilton!F210+Middlebury!D211+Williams!D211+Colby!F211+Tufts!F211+Bowdoin!F210+Wesleyan!F212+Conn!F212+Trinity!F211</f>
        <v>9</v>
      </c>
      <c r="E211" s="16">
        <f t="shared" si="0"/>
        <v>6.1428571428571432</v>
      </c>
      <c r="F211" s="16">
        <f t="shared" si="1"/>
        <v>1182</v>
      </c>
      <c r="G211" s="16">
        <f>Williams!P211+Middlebury!N210+Hamilton!U210+Bates!T210+Amherst!P213+Colby!Q211+Tufts!P211+Bowdoin!S210+Wesleyan!S212+Conn!S212+Trinity!R211</f>
        <v>8289</v>
      </c>
      <c r="H211" s="16">
        <f t="shared" si="2"/>
        <v>8558</v>
      </c>
      <c r="I211" s="16">
        <f t="shared" si="3"/>
        <v>59906</v>
      </c>
      <c r="J211" s="16">
        <f t="shared" si="4"/>
        <v>1020394</v>
      </c>
      <c r="K211" s="16">
        <f t="shared" si="5"/>
        <v>0.10857763300760044</v>
      </c>
      <c r="L211" s="16">
        <f t="shared" si="6"/>
        <v>7.177912062230829E-2</v>
      </c>
      <c r="M211" s="16">
        <f t="shared" si="7"/>
        <v>0.11583760782599663</v>
      </c>
      <c r="N211" s="31">
        <f>SUM(Amherst:Bowdoin!W211)+Colby!V211+Conn!X211+Conn!Z211+Middlebury!R211+Trinity!V211+Tufts!T211+Wesleyan!W211+Williams!T211</f>
        <v>172.83510311924388</v>
      </c>
    </row>
    <row r="212" spans="1:14" ht="13" x14ac:dyDescent="0.15">
      <c r="A212" s="15">
        <v>44245</v>
      </c>
      <c r="B212" s="1">
        <v>403</v>
      </c>
      <c r="D212" s="16">
        <f>Amherst!D214+Bates!G211+Hamilton!F211+Middlebury!D212+Williams!D212+Colby!F212+Tufts!F212+Bowdoin!F211+Wesleyan!F213+Conn!F213+Trinity!F212</f>
        <v>11</v>
      </c>
      <c r="E212" s="16">
        <f t="shared" si="0"/>
        <v>7.4285714285714288</v>
      </c>
      <c r="F212" s="16">
        <f t="shared" si="1"/>
        <v>1193</v>
      </c>
      <c r="G212" s="16">
        <f>Williams!P212+Middlebury!N211+Hamilton!U211+Bates!T211+Amherst!P214+Colby!Q212+Tufts!P212+Bowdoin!S211+Wesleyan!S213+Conn!S213+Trinity!R212</f>
        <v>10824</v>
      </c>
      <c r="H212" s="16">
        <f t="shared" si="2"/>
        <v>8863.5714285714294</v>
      </c>
      <c r="I212" s="16">
        <f t="shared" si="3"/>
        <v>62045</v>
      </c>
      <c r="J212" s="16">
        <f t="shared" si="4"/>
        <v>1031218</v>
      </c>
      <c r="K212" s="16">
        <f t="shared" si="5"/>
        <v>0.10162601626016261</v>
      </c>
      <c r="L212" s="16">
        <f t="shared" si="6"/>
        <v>8.3810137803207341E-2</v>
      </c>
      <c r="M212" s="16">
        <f t="shared" si="7"/>
        <v>0.11568843833214704</v>
      </c>
      <c r="N212" s="31">
        <f>SUM(Amherst:Bowdoin!W212)+Colby!V212+Conn!X212+Conn!Z212+Middlebury!R212+Trinity!V212+Tufts!T212+Wesleyan!W212+Williams!T212</f>
        <v>165.69277310924369</v>
      </c>
    </row>
    <row r="213" spans="1:14" ht="13" x14ac:dyDescent="0.15">
      <c r="A213" s="15">
        <v>44246</v>
      </c>
      <c r="B213" s="1">
        <v>404</v>
      </c>
      <c r="D213" s="16">
        <f>Amherst!D215+Bates!G212+Hamilton!F212+Middlebury!D213+Williams!D213+Colby!F213+Tufts!F213+Bowdoin!F212+Wesleyan!F214+Conn!F214+Trinity!F213</f>
        <v>9</v>
      </c>
      <c r="E213" s="16">
        <f t="shared" si="0"/>
        <v>8</v>
      </c>
      <c r="F213" s="16">
        <f t="shared" si="1"/>
        <v>1202</v>
      </c>
      <c r="G213" s="16">
        <f>Williams!P213+Middlebury!N212+Hamilton!U212+Bates!T212+Amherst!P215+Colby!Q213+Tufts!P213+Bowdoin!S212+Wesleyan!S214+Conn!S214+Trinity!R213</f>
        <v>7850</v>
      </c>
      <c r="H213" s="16">
        <f t="shared" si="2"/>
        <v>8663.7142857142862</v>
      </c>
      <c r="I213" s="16">
        <f t="shared" si="3"/>
        <v>60646</v>
      </c>
      <c r="J213" s="16">
        <f t="shared" si="4"/>
        <v>1039068</v>
      </c>
      <c r="K213" s="16">
        <f t="shared" si="5"/>
        <v>0.11464968152866241</v>
      </c>
      <c r="L213" s="16">
        <f t="shared" si="6"/>
        <v>9.2339148501137752E-2</v>
      </c>
      <c r="M213" s="16">
        <f t="shared" si="7"/>
        <v>0.11568059068318916</v>
      </c>
      <c r="N213" s="31">
        <f>SUM(Amherst:Bowdoin!W213)+Colby!V213+Conn!X213+Conn!Z213+Middlebury!R213+Trinity!V213+Tufts!T213+Wesleyan!W213+Williams!T213</f>
        <v>163.87089495094517</v>
      </c>
    </row>
    <row r="214" spans="1:14" ht="13" x14ac:dyDescent="0.15">
      <c r="A214" s="15">
        <v>44247</v>
      </c>
      <c r="B214" s="1">
        <v>405</v>
      </c>
      <c r="D214" s="16">
        <f>Amherst!D216+Bates!G213+Hamilton!F213+Middlebury!D214+Williams!D214+Colby!F214+Tufts!F214+Bowdoin!F213+Wesleyan!F215+Conn!F215+Trinity!F214</f>
        <v>8</v>
      </c>
      <c r="E214" s="16">
        <f t="shared" si="0"/>
        <v>7.4285714285714288</v>
      </c>
      <c r="F214" s="16">
        <f t="shared" si="1"/>
        <v>1210</v>
      </c>
      <c r="G214" s="16">
        <f>Williams!P214+Middlebury!N213+Hamilton!U213+Bates!T213+Amherst!P216+Colby!Q214+Tufts!P214+Bowdoin!S213+Wesleyan!S215+Conn!S215+Trinity!R214</f>
        <v>14686</v>
      </c>
      <c r="H214" s="16">
        <f t="shared" si="2"/>
        <v>9219.5714285714294</v>
      </c>
      <c r="I214" s="16">
        <f t="shared" si="3"/>
        <v>64537</v>
      </c>
      <c r="J214" s="16">
        <f t="shared" si="4"/>
        <v>1053754</v>
      </c>
      <c r="K214" s="16">
        <f t="shared" si="5"/>
        <v>5.4473648372599749E-2</v>
      </c>
      <c r="L214" s="16">
        <f t="shared" si="6"/>
        <v>8.0573934332243524E-2</v>
      </c>
      <c r="M214" s="16">
        <f t="shared" si="7"/>
        <v>0.11482755937344011</v>
      </c>
      <c r="N214" s="31">
        <f>SUM(Amherst:Bowdoin!W214)+Colby!V214+Conn!X214+Conn!Z214+Middlebury!R214+Trinity!V214+Tufts!T214+Wesleyan!W214+Williams!T214</f>
        <v>165.46639033863329</v>
      </c>
    </row>
    <row r="215" spans="1:14" ht="13" x14ac:dyDescent="0.15">
      <c r="A215" s="15">
        <v>44248</v>
      </c>
      <c r="B215" s="1">
        <v>406</v>
      </c>
      <c r="D215" s="16">
        <f>Amherst!D217+Bates!G214+Hamilton!F214+Middlebury!D215+Williams!D215+Colby!F215+Tufts!F215+Bowdoin!F214+Wesleyan!F216+Conn!F216+Trinity!F215</f>
        <v>6</v>
      </c>
      <c r="E215" s="16">
        <f t="shared" si="0"/>
        <v>8</v>
      </c>
      <c r="F215" s="16">
        <f t="shared" si="1"/>
        <v>1216</v>
      </c>
      <c r="G215" s="16">
        <f>Williams!P215+Middlebury!N214+Hamilton!U214+Bates!T214+Amherst!P217+Colby!Q215+Tufts!P215+Bowdoin!S214+Wesleyan!S216+Conn!S216+Trinity!R215</f>
        <v>5320</v>
      </c>
      <c r="H215" s="16">
        <f t="shared" si="2"/>
        <v>9026.4285714285706</v>
      </c>
      <c r="I215" s="16">
        <f t="shared" si="3"/>
        <v>63185</v>
      </c>
      <c r="J215" s="16">
        <f t="shared" si="4"/>
        <v>1059074</v>
      </c>
      <c r="K215" s="16">
        <f t="shared" si="5"/>
        <v>0.11278195488721805</v>
      </c>
      <c r="L215" s="16">
        <f t="shared" si="6"/>
        <v>8.8628630212866974E-2</v>
      </c>
      <c r="M215" s="16">
        <f t="shared" si="7"/>
        <v>0.11481728377809293</v>
      </c>
      <c r="N215" s="31">
        <f>SUM(Amherst:Bowdoin!W215)+Colby!V215+Conn!X215+Conn!Z215+Middlebury!R215+Trinity!V215+Tufts!T215+Wesleyan!W215+Williams!T215</f>
        <v>149.42232042077782</v>
      </c>
    </row>
    <row r="216" spans="1:14" ht="13" x14ac:dyDescent="0.15">
      <c r="A216" s="15">
        <v>44249</v>
      </c>
      <c r="B216" s="1">
        <v>407</v>
      </c>
      <c r="D216" s="16">
        <f>Amherst!D218+Bates!G215+Hamilton!F215+Middlebury!D216+Williams!D216+Colby!F216+Tufts!F216+Bowdoin!F215+Wesleyan!F217+Conn!F217+Trinity!F216</f>
        <v>6</v>
      </c>
      <c r="E216" s="16">
        <f t="shared" si="0"/>
        <v>8</v>
      </c>
      <c r="F216" s="16">
        <f t="shared" si="1"/>
        <v>1222</v>
      </c>
      <c r="G216" s="16">
        <f>Williams!P216+Middlebury!N215+Hamilton!U215+Bates!T215+Amherst!P218+Colby!Q216+Tufts!P216+Bowdoin!S215+Wesleyan!S217+Conn!S217+Trinity!R216</f>
        <v>5271</v>
      </c>
      <c r="H216" s="16">
        <f t="shared" si="2"/>
        <v>8955.7142857142862</v>
      </c>
      <c r="I216" s="16">
        <f t="shared" si="3"/>
        <v>62690</v>
      </c>
      <c r="J216" s="16">
        <f t="shared" si="4"/>
        <v>1064345</v>
      </c>
      <c r="K216" s="16">
        <f t="shared" si="5"/>
        <v>0.11383039271485487</v>
      </c>
      <c r="L216" s="16">
        <f t="shared" si="6"/>
        <v>8.9328441537725317E-2</v>
      </c>
      <c r="M216" s="16">
        <f t="shared" si="7"/>
        <v>0.11481239635644457</v>
      </c>
      <c r="N216" s="31">
        <f>SUM(Amherst:Bowdoin!W216)+Colby!V216+Conn!X216+Conn!Z216+Middlebury!R216+Trinity!V216+Tufts!T216+Wesleyan!W216+Williams!T216</f>
        <v>120.89751513004458</v>
      </c>
    </row>
    <row r="217" spans="1:14" ht="13" x14ac:dyDescent="0.15">
      <c r="A217" s="15">
        <v>44250</v>
      </c>
      <c r="B217" s="1">
        <v>408</v>
      </c>
      <c r="D217" s="16">
        <f>Amherst!D219+Bates!G216+Hamilton!F216+Middlebury!D217+Williams!D217+Colby!F217+Tufts!F217+Bowdoin!F216+Wesleyan!F218+Conn!F218+Trinity!F217</f>
        <v>19</v>
      </c>
      <c r="E217" s="16">
        <f t="shared" si="0"/>
        <v>9.7142857142857135</v>
      </c>
      <c r="F217" s="16">
        <f t="shared" si="1"/>
        <v>1241</v>
      </c>
      <c r="G217" s="16">
        <f>Williams!P217+Middlebury!N216+Hamilton!U216+Bates!T216+Amherst!P219+Colby!Q217+Tufts!P217+Bowdoin!S216+Wesleyan!S218+Conn!S218+Trinity!R217</f>
        <v>26172</v>
      </c>
      <c r="H217" s="16">
        <f t="shared" si="2"/>
        <v>11201.714285714286</v>
      </c>
      <c r="I217" s="16">
        <f t="shared" si="3"/>
        <v>78412</v>
      </c>
      <c r="J217" s="16">
        <f t="shared" si="4"/>
        <v>1090517</v>
      </c>
      <c r="K217" s="16">
        <f t="shared" si="5"/>
        <v>7.2596668195017575E-2</v>
      </c>
      <c r="L217" s="16">
        <f t="shared" si="6"/>
        <v>8.6721420190787116E-2</v>
      </c>
      <c r="M217" s="16">
        <f t="shared" si="7"/>
        <v>0.11379923467492942</v>
      </c>
      <c r="N217" s="31">
        <f>SUM(Amherst:Bowdoin!W217)+Colby!V217+Conn!X217+Conn!Z217+Middlebury!R217+Trinity!V217+Tufts!T217+Wesleyan!W217+Williams!T217</f>
        <v>143.55330635370294</v>
      </c>
    </row>
    <row r="218" spans="1:14" ht="13" x14ac:dyDescent="0.15">
      <c r="A218" s="15">
        <v>44251</v>
      </c>
      <c r="B218" s="1">
        <v>409</v>
      </c>
      <c r="D218" s="16">
        <f>Amherst!D220+Bates!G217+Hamilton!F217+Middlebury!D218+Williams!D218+Colby!F218+Tufts!F218+Bowdoin!F217+Wesleyan!F219+Conn!F219+Trinity!F218</f>
        <v>11</v>
      </c>
      <c r="E218" s="16">
        <f t="shared" si="0"/>
        <v>10</v>
      </c>
      <c r="F218" s="16">
        <f t="shared" si="1"/>
        <v>1252</v>
      </c>
      <c r="G218" s="16">
        <f>Williams!P218+Middlebury!N217+Hamilton!U217+Bates!T217+Amherst!P220+Colby!Q218+Tufts!P218+Bowdoin!S217+Wesleyan!S219+Conn!S219+Trinity!R218</f>
        <v>8760</v>
      </c>
      <c r="H218" s="16">
        <f t="shared" si="2"/>
        <v>11269</v>
      </c>
      <c r="I218" s="16">
        <f t="shared" si="3"/>
        <v>78883</v>
      </c>
      <c r="J218" s="16">
        <f t="shared" si="4"/>
        <v>1099277</v>
      </c>
      <c r="K218" s="16">
        <f t="shared" si="5"/>
        <v>0.12557077625570776</v>
      </c>
      <c r="L218" s="16">
        <f t="shared" si="6"/>
        <v>8.873901854645487E-2</v>
      </c>
      <c r="M218" s="16">
        <f t="shared" si="7"/>
        <v>0.11389304060759936</v>
      </c>
      <c r="N218" s="31">
        <f>SUM(Amherst:Bowdoin!W218)+Colby!V218+Conn!X218+Conn!Z218+Middlebury!R218+Trinity!V218+Tufts!T218+Wesleyan!W218+Williams!T218</f>
        <v>180.1222428628412</v>
      </c>
    </row>
    <row r="219" spans="1:14" ht="13" x14ac:dyDescent="0.15">
      <c r="A219" s="15">
        <v>44252</v>
      </c>
      <c r="B219" s="1">
        <v>410</v>
      </c>
      <c r="D219" s="16">
        <f>Amherst!D221+Bates!G218+Hamilton!F218+Middlebury!D219+Williams!D219+Colby!F219+Tufts!F219+Bowdoin!F218+Wesleyan!F220+Conn!F220+Trinity!F219</f>
        <v>17</v>
      </c>
      <c r="E219" s="16">
        <f t="shared" si="0"/>
        <v>10.857142857142858</v>
      </c>
      <c r="F219" s="16">
        <f t="shared" si="1"/>
        <v>1269</v>
      </c>
      <c r="G219" s="16">
        <f>Williams!P219+Middlebury!N218+Hamilton!U218+Bates!T218+Amherst!P221+Colby!Q219+Tufts!P219+Bowdoin!S218+Wesleyan!S220+Conn!S220+Trinity!R219</f>
        <v>10961</v>
      </c>
      <c r="H219" s="16">
        <f t="shared" si="2"/>
        <v>11288.571428571429</v>
      </c>
      <c r="I219" s="16">
        <f t="shared" si="3"/>
        <v>79020</v>
      </c>
      <c r="J219" s="16">
        <f t="shared" si="4"/>
        <v>1110238</v>
      </c>
      <c r="K219" s="16">
        <f t="shared" si="5"/>
        <v>0.15509533801660433</v>
      </c>
      <c r="L219" s="16">
        <f t="shared" si="6"/>
        <v>9.617818273854721E-2</v>
      </c>
      <c r="M219" s="16">
        <f t="shared" si="7"/>
        <v>0.11429981679603833</v>
      </c>
      <c r="N219" s="31">
        <f>SUM(Amherst:Bowdoin!W219)+Colby!V219+Conn!X219+Conn!Z219+Middlebury!R219+Trinity!V219+Tufts!T219+Wesleyan!W219+Williams!T219</f>
        <v>187.29384892491274</v>
      </c>
    </row>
    <row r="220" spans="1:14" ht="13" x14ac:dyDescent="0.15">
      <c r="A220" s="15">
        <v>44253</v>
      </c>
      <c r="B220" s="1">
        <v>411</v>
      </c>
      <c r="D220" s="16">
        <f>Amherst!D222+Bates!G219+Hamilton!F219+Middlebury!D220+Williams!D220+Colby!F220+Tufts!F220+Bowdoin!F219+Wesleyan!F221+Conn!F221+Trinity!F220</f>
        <v>2</v>
      </c>
      <c r="E220" s="16">
        <f t="shared" si="0"/>
        <v>9.8571428571428577</v>
      </c>
      <c r="F220" s="16">
        <f t="shared" si="1"/>
        <v>1271</v>
      </c>
      <c r="G220" s="16">
        <f>Williams!P220+Middlebury!N219+Hamilton!U219+Bates!T219+Amherst!P222+Colby!Q220+Tufts!P220+Bowdoin!S219+Wesleyan!S221+Conn!S221+Trinity!R220</f>
        <v>10797</v>
      </c>
      <c r="H220" s="16">
        <f t="shared" si="2"/>
        <v>11709.571428571429</v>
      </c>
      <c r="I220" s="16">
        <f t="shared" si="3"/>
        <v>81967</v>
      </c>
      <c r="J220" s="16">
        <f t="shared" si="4"/>
        <v>1121035</v>
      </c>
      <c r="K220" s="16">
        <f t="shared" si="5"/>
        <v>1.8523663980735391E-2</v>
      </c>
      <c r="L220" s="16">
        <f t="shared" si="6"/>
        <v>8.4180218868569051E-2</v>
      </c>
      <c r="M220" s="16">
        <f t="shared" si="7"/>
        <v>0.11337737001966931</v>
      </c>
      <c r="N220" s="31">
        <f>SUM(Amherst:Bowdoin!W220)+Colby!V220+Conn!X220+Conn!Z220+Middlebury!R220+Trinity!V220+Tufts!T220+Wesleyan!W220+Williams!T220</f>
        <v>173.42344922753011</v>
      </c>
    </row>
    <row r="221" spans="1:14" ht="13" x14ac:dyDescent="0.15">
      <c r="A221" s="15">
        <v>44254</v>
      </c>
      <c r="B221" s="1">
        <v>412</v>
      </c>
      <c r="D221" s="16">
        <f>Amherst!D223+Bates!G220+Hamilton!F220+Middlebury!D221+Williams!D221+Colby!F221+Tufts!F221+Bowdoin!F220+Wesleyan!F222+Conn!F222+Trinity!F221</f>
        <v>12</v>
      </c>
      <c r="E221" s="16">
        <f t="shared" si="0"/>
        <v>10.428571428571429</v>
      </c>
      <c r="F221" s="16">
        <f t="shared" si="1"/>
        <v>1283</v>
      </c>
      <c r="G221" s="16">
        <f>Williams!P221+Middlebury!N220+Hamilton!U220+Bates!T220+Amherst!P223+Colby!Q221+Tufts!P221+Bowdoin!S220+Wesleyan!S222+Conn!S222+Trinity!R221</f>
        <v>14044</v>
      </c>
      <c r="H221" s="16">
        <f t="shared" si="2"/>
        <v>11617.857142857143</v>
      </c>
      <c r="I221" s="16">
        <f t="shared" si="3"/>
        <v>81325</v>
      </c>
      <c r="J221" s="16">
        <f t="shared" si="4"/>
        <v>1135079</v>
      </c>
      <c r="K221" s="16">
        <f t="shared" si="5"/>
        <v>8.5445741953859303E-2</v>
      </c>
      <c r="L221" s="16">
        <f t="shared" si="6"/>
        <v>8.9763295419612657E-2</v>
      </c>
      <c r="M221" s="16">
        <f t="shared" si="7"/>
        <v>0.11303178016684301</v>
      </c>
      <c r="N221" s="31">
        <f>SUM(Amherst:Bowdoin!W221)+Colby!V221+Conn!X221+Conn!Z221+Middlebury!R221+Trinity!V221+Tufts!T221+Wesleyan!W221+Williams!T221</f>
        <v>170.32487779895868</v>
      </c>
    </row>
    <row r="222" spans="1:14" ht="13" x14ac:dyDescent="0.15">
      <c r="A222" s="15">
        <v>44255</v>
      </c>
      <c r="B222" s="1">
        <v>413</v>
      </c>
      <c r="D222" s="16">
        <f>Amherst!D224+Bates!G221+Hamilton!F221+Middlebury!D222+Williams!D222+Colby!F222+Tufts!F222+Bowdoin!F221+Wesleyan!F223+Conn!F223+Trinity!F222</f>
        <v>2</v>
      </c>
      <c r="E222" s="16">
        <f t="shared" si="0"/>
        <v>9.8571428571428577</v>
      </c>
      <c r="F222" s="16">
        <f t="shared" si="1"/>
        <v>1285</v>
      </c>
      <c r="G222" s="16">
        <f>Williams!P222+Middlebury!N221+Hamilton!U221+Bates!T221+Amherst!P224+Colby!Q222+Tufts!P222+Bowdoin!S221+Wesleyan!S223+Conn!S223+Trinity!R222</f>
        <v>9149</v>
      </c>
      <c r="H222" s="16">
        <f t="shared" si="2"/>
        <v>12164.857142857143</v>
      </c>
      <c r="I222" s="16">
        <f t="shared" si="3"/>
        <v>85154</v>
      </c>
      <c r="J222" s="16">
        <f t="shared" si="4"/>
        <v>1144228</v>
      </c>
      <c r="K222" s="16">
        <f t="shared" si="5"/>
        <v>2.1860312602470216E-2</v>
      </c>
      <c r="L222" s="16">
        <f t="shared" si="6"/>
        <v>8.1029663903046251E-2</v>
      </c>
      <c r="M222" s="16">
        <f t="shared" si="7"/>
        <v>0.11230279280003636</v>
      </c>
      <c r="N222" s="31">
        <f>SUM(Amherst:Bowdoin!W222)+Colby!V222+Conn!X222+Conn!Z222+Middlebury!R222+Trinity!V222+Tufts!T222+Wesleyan!W222+Williams!T222</f>
        <v>173.5934492275301</v>
      </c>
    </row>
    <row r="223" spans="1:14" ht="13" x14ac:dyDescent="0.15">
      <c r="A223" s="15">
        <v>44256</v>
      </c>
      <c r="B223" s="1">
        <v>414</v>
      </c>
      <c r="D223" s="16">
        <f>Amherst!D225+Bates!G222+Hamilton!F222+Middlebury!D223+Williams!D223+Colby!F223+Tufts!F223+Bowdoin!F222+Wesleyan!F224+Conn!F224+Trinity!F223</f>
        <v>6</v>
      </c>
      <c r="E223" s="16">
        <f t="shared" si="0"/>
        <v>9.8571428571428577</v>
      </c>
      <c r="F223" s="16">
        <f t="shared" si="1"/>
        <v>1291</v>
      </c>
      <c r="G223" s="16">
        <f>Williams!P223+Middlebury!N222+Hamilton!U222+Bates!T222+Amherst!P225+Colby!Q223+Tufts!P223+Bowdoin!S222+Wesleyan!S224+Conn!S224+Trinity!R223</f>
        <v>4143</v>
      </c>
      <c r="H223" s="16">
        <f t="shared" si="2"/>
        <v>12003.714285714286</v>
      </c>
      <c r="I223" s="16">
        <f t="shared" si="3"/>
        <v>84026</v>
      </c>
      <c r="J223" s="16">
        <f t="shared" si="4"/>
        <v>1148371</v>
      </c>
      <c r="K223" s="16">
        <f t="shared" si="5"/>
        <v>0.14482259232440259</v>
      </c>
      <c r="L223" s="16">
        <f t="shared" si="6"/>
        <v>8.2117439840049516E-2</v>
      </c>
      <c r="M223" s="16">
        <f t="shared" si="7"/>
        <v>0.11242011510217517</v>
      </c>
      <c r="N223" s="31">
        <f>SUM(Amherst:Bowdoin!W223)+Colby!V223+Conn!X223+Conn!Z223+Middlebury!R223+Trinity!V223+Tufts!T223+Wesleyan!W223+Williams!T223</f>
        <v>162.27732710702293</v>
      </c>
    </row>
    <row r="224" spans="1:14" ht="13" x14ac:dyDescent="0.15">
      <c r="A224" s="15">
        <v>44257</v>
      </c>
      <c r="B224" s="1">
        <v>415</v>
      </c>
      <c r="D224" s="16">
        <f>Amherst!D226+Bates!G223+Hamilton!F223+Middlebury!D224+Williams!D224+Colby!F224+Tufts!F224+Bowdoin!F223+Wesleyan!F225+Conn!F225+Trinity!F224</f>
        <v>8</v>
      </c>
      <c r="E224" s="16">
        <f t="shared" si="0"/>
        <v>8.2857142857142865</v>
      </c>
      <c r="F224" s="16">
        <f t="shared" si="1"/>
        <v>1299</v>
      </c>
      <c r="G224" s="16">
        <f>Williams!P224+Middlebury!N223+Hamilton!U223+Bates!T223+Amherst!P226+Colby!Q224+Tufts!P224+Bowdoin!S223+Wesleyan!S225+Conn!S225+Trinity!R224</f>
        <v>11535</v>
      </c>
      <c r="H224" s="16">
        <f t="shared" si="2"/>
        <v>9912.7142857142862</v>
      </c>
      <c r="I224" s="16">
        <f t="shared" si="3"/>
        <v>69389</v>
      </c>
      <c r="J224" s="16">
        <f t="shared" si="4"/>
        <v>1159906</v>
      </c>
      <c r="K224" s="16">
        <f t="shared" si="5"/>
        <v>6.9354139575205892E-2</v>
      </c>
      <c r="L224" s="16">
        <f t="shared" si="6"/>
        <v>8.3586735649742755E-2</v>
      </c>
      <c r="M224" s="16">
        <f t="shared" si="7"/>
        <v>0.11199183382101653</v>
      </c>
      <c r="N224" s="31">
        <f>SUM(Amherst:Bowdoin!W224)+Colby!V224+Conn!X224+Conn!Z224+Middlebury!R224+Trinity!V224+Tufts!T224+Wesleyan!W224+Williams!T224</f>
        <v>123.39565033687333</v>
      </c>
    </row>
    <row r="225" spans="1:14" ht="13" x14ac:dyDescent="0.15">
      <c r="A225" s="15">
        <v>44258</v>
      </c>
      <c r="B225" s="1">
        <v>416</v>
      </c>
      <c r="D225" s="16">
        <f>Amherst!D227+Bates!G224+Hamilton!F224+Middlebury!D225+Williams!D225+Colby!F225+Tufts!F225+Bowdoin!F224+Wesleyan!F226+Conn!F226+Trinity!F225</f>
        <v>7</v>
      </c>
      <c r="E225" s="16">
        <f t="shared" si="0"/>
        <v>7.7142857142857144</v>
      </c>
      <c r="F225" s="16">
        <f t="shared" si="1"/>
        <v>1306</v>
      </c>
      <c r="G225" s="16">
        <f>Williams!P225+Middlebury!N224+Hamilton!U224+Bates!T224+Amherst!P227+Colby!Q225+Tufts!P225+Bowdoin!S224+Wesleyan!S226+Conn!S226+Trinity!R225</f>
        <v>9398</v>
      </c>
      <c r="H225" s="16">
        <f t="shared" si="2"/>
        <v>10003.857142857143</v>
      </c>
      <c r="I225" s="16">
        <f t="shared" si="3"/>
        <v>70027</v>
      </c>
      <c r="J225" s="16">
        <f t="shared" si="4"/>
        <v>1169304</v>
      </c>
      <c r="K225" s="16">
        <f t="shared" si="5"/>
        <v>7.4483932751649287E-2</v>
      </c>
      <c r="L225" s="16">
        <f t="shared" si="6"/>
        <v>7.7113113513359144E-2</v>
      </c>
      <c r="M225" s="16">
        <f t="shared" si="7"/>
        <v>0.11169037307663361</v>
      </c>
      <c r="N225" s="31">
        <f>SUM(Amherst:Bowdoin!W225)+Colby!V225+Conn!X225+Conn!Z225+Middlebury!R225+Trinity!V225+Tufts!T225+Wesleyan!W225+Williams!T225</f>
        <v>143.67708291708291</v>
      </c>
    </row>
    <row r="226" spans="1:14" ht="13" x14ac:dyDescent="0.15">
      <c r="A226" s="15">
        <v>44259</v>
      </c>
      <c r="B226" s="1">
        <v>417</v>
      </c>
      <c r="D226" s="16">
        <f>Amherst!D228+Bates!G225+Hamilton!F225+Middlebury!D226+Williams!D226+Colby!F226+Tufts!F226+Bowdoin!F225+Wesleyan!F227+Conn!F227+Trinity!F226</f>
        <v>13</v>
      </c>
      <c r="E226" s="16">
        <f t="shared" si="0"/>
        <v>7.1428571428571432</v>
      </c>
      <c r="F226" s="16">
        <f t="shared" si="1"/>
        <v>1319</v>
      </c>
      <c r="G226" s="16">
        <f>Williams!P226+Middlebury!N225+Hamilton!U225+Bates!T225+Amherst!P228+Colby!Q226+Tufts!P226+Bowdoin!S225+Wesleyan!S227+Conn!S227+Trinity!R226</f>
        <v>16134</v>
      </c>
      <c r="H226" s="16">
        <f t="shared" si="2"/>
        <v>10742.857142857143</v>
      </c>
      <c r="I226" s="16">
        <f t="shared" si="3"/>
        <v>75200</v>
      </c>
      <c r="J226" s="16">
        <f t="shared" si="4"/>
        <v>1185438</v>
      </c>
      <c r="K226" s="16">
        <f t="shared" si="5"/>
        <v>8.0575182843684146E-2</v>
      </c>
      <c r="L226" s="16">
        <f t="shared" si="6"/>
        <v>6.6489361702127658E-2</v>
      </c>
      <c r="M226" s="16">
        <f t="shared" si="7"/>
        <v>0.11126689038144552</v>
      </c>
      <c r="N226" s="31">
        <f>SUM(Amherst:Bowdoin!W226)+Colby!V226+Conn!X226+Conn!Z226+Middlebury!R226+Trinity!V226+Tufts!T226+Wesleyan!W226+Williams!T226</f>
        <v>152.06596734857831</v>
      </c>
    </row>
    <row r="227" spans="1:14" ht="13" x14ac:dyDescent="0.15">
      <c r="A227" s="15">
        <v>44260</v>
      </c>
      <c r="B227" s="1">
        <v>418</v>
      </c>
      <c r="D227" s="16">
        <f>Amherst!D229+Bates!G226+Hamilton!F226+Middlebury!D227+Williams!D227+Colby!F227+Tufts!F227+Bowdoin!F226+Wesleyan!F228+Conn!F228+Trinity!F227</f>
        <v>8</v>
      </c>
      <c r="E227" s="16">
        <f t="shared" si="0"/>
        <v>8</v>
      </c>
      <c r="F227" s="16">
        <f t="shared" si="1"/>
        <v>1327</v>
      </c>
      <c r="G227" s="16">
        <f>Williams!P227+Middlebury!N226+Hamilton!U226+Bates!T226+Amherst!P229+Colby!Q227+Tufts!P227+Bowdoin!S226+Wesleyan!S228+Conn!S228+Trinity!R227</f>
        <v>6186</v>
      </c>
      <c r="H227" s="16">
        <f t="shared" si="2"/>
        <v>10084.142857142857</v>
      </c>
      <c r="I227" s="16">
        <f t="shared" si="3"/>
        <v>70589</v>
      </c>
      <c r="J227" s="16">
        <f t="shared" si="4"/>
        <v>1191624</v>
      </c>
      <c r="K227" s="16">
        <f t="shared" si="5"/>
        <v>0.12932428063368898</v>
      </c>
      <c r="L227" s="16">
        <f t="shared" si="6"/>
        <v>7.9332473898199446E-2</v>
      </c>
      <c r="M227" s="16">
        <f t="shared" si="7"/>
        <v>0.11136063053446389</v>
      </c>
      <c r="N227" s="31">
        <f>SUM(Amherst:Bowdoin!W227)+Colby!V227+Conn!X227+Conn!Z227+Middlebury!R227+Trinity!V227+Tufts!T227+Wesleyan!W227+Williams!T227</f>
        <v>156.08686812092944</v>
      </c>
    </row>
    <row r="228" spans="1:14" ht="13" x14ac:dyDescent="0.15">
      <c r="A228" s="15">
        <v>44261</v>
      </c>
      <c r="B228" s="1">
        <v>419</v>
      </c>
      <c r="D228" s="16">
        <f>Amherst!D230+Bates!G227+Hamilton!F227+Middlebury!D228+Williams!D228+Colby!F228+Tufts!F228+Bowdoin!F227+Wesleyan!F229+Conn!F229+Trinity!F228</f>
        <v>5</v>
      </c>
      <c r="E228" s="16">
        <f t="shared" si="0"/>
        <v>7</v>
      </c>
      <c r="F228" s="16">
        <f t="shared" si="1"/>
        <v>1332</v>
      </c>
      <c r="G228" s="16">
        <f>Williams!P228+Middlebury!N227+Hamilton!U227+Bates!T227+Amherst!P230+Colby!Q228+Tufts!P228+Bowdoin!S227+Wesleyan!S229+Conn!S229+Trinity!R228</f>
        <v>11149</v>
      </c>
      <c r="H228" s="16">
        <f t="shared" si="2"/>
        <v>9670.5714285714294</v>
      </c>
      <c r="I228" s="16">
        <f t="shared" si="3"/>
        <v>67694</v>
      </c>
      <c r="J228" s="16">
        <f t="shared" si="4"/>
        <v>1202773</v>
      </c>
      <c r="K228" s="16">
        <f t="shared" si="5"/>
        <v>4.4847071486231946E-2</v>
      </c>
      <c r="L228" s="16">
        <f t="shared" si="6"/>
        <v>7.2384554022513078E-2</v>
      </c>
      <c r="M228" s="16">
        <f t="shared" si="7"/>
        <v>0.11074408886797425</v>
      </c>
      <c r="N228" s="31">
        <f>SUM(Amherst:Bowdoin!W228)+Colby!V228+Conn!X228+Conn!Z228+Middlebury!R228+Trinity!V228+Tufts!T228+Wesleyan!W228+Williams!T228</f>
        <v>147.16401097807227</v>
      </c>
    </row>
    <row r="229" spans="1:14" ht="13" x14ac:dyDescent="0.15">
      <c r="A229" s="15">
        <v>44262</v>
      </c>
      <c r="B229" s="1">
        <v>420</v>
      </c>
      <c r="D229" s="16">
        <f>Amherst!D231+Bates!G228+Hamilton!F228+Middlebury!D229+Williams!D229+Colby!F229+Tufts!F229+Bowdoin!F228+Wesleyan!F230+Conn!F230+Trinity!F229</f>
        <v>7</v>
      </c>
      <c r="E229" s="16">
        <f t="shared" si="0"/>
        <v>7.7142857142857144</v>
      </c>
      <c r="F229" s="16">
        <f t="shared" si="1"/>
        <v>1339</v>
      </c>
      <c r="G229" s="16">
        <f>Williams!P229+Middlebury!N228+Hamilton!U228+Bates!T228+Amherst!P231+Colby!Q229+Tufts!P229+Bowdoin!S228+Wesleyan!S230+Conn!S230+Trinity!R229</f>
        <v>7838</v>
      </c>
      <c r="H229" s="16">
        <f t="shared" si="2"/>
        <v>9483.2857142857138</v>
      </c>
      <c r="I229" s="16">
        <f t="shared" si="3"/>
        <v>66383</v>
      </c>
      <c r="J229" s="16">
        <f t="shared" si="4"/>
        <v>1210611</v>
      </c>
      <c r="K229" s="16">
        <f t="shared" si="5"/>
        <v>8.930849706557796E-2</v>
      </c>
      <c r="L229" s="16">
        <f t="shared" si="6"/>
        <v>8.1346127773676988E-2</v>
      </c>
      <c r="M229" s="16">
        <f t="shared" si="7"/>
        <v>0.11060530591577311</v>
      </c>
      <c r="N229" s="31">
        <f>SUM(Amherst:Bowdoin!W229)+Colby!V229+Conn!X229+Conn!Z229+Middlebury!R229+Trinity!V229+Tufts!T229+Wesleyan!W229+Williams!T229</f>
        <v>151.66972526378657</v>
      </c>
    </row>
    <row r="230" spans="1:14" ht="13" x14ac:dyDescent="0.15">
      <c r="A230" s="15">
        <v>44263</v>
      </c>
      <c r="B230" s="1">
        <v>421</v>
      </c>
      <c r="D230" s="16">
        <f>Amherst!D232+Bates!G229+Hamilton!F229+Middlebury!D230+Williams!D230+Colby!F230+Tufts!F230+Bowdoin!F229+Wesleyan!F231+Conn!F231+Trinity!F230</f>
        <v>1</v>
      </c>
      <c r="E230" s="16">
        <f t="shared" si="0"/>
        <v>7</v>
      </c>
      <c r="F230" s="16">
        <f t="shared" si="1"/>
        <v>1340</v>
      </c>
      <c r="G230" s="16">
        <f>Williams!P230+Middlebury!N229+Hamilton!U229+Bates!T229+Amherst!P232+Colby!Q230+Tufts!P230+Bowdoin!S229+Wesleyan!S231+Conn!S231+Trinity!R230</f>
        <v>2657</v>
      </c>
      <c r="H230" s="16">
        <f t="shared" si="2"/>
        <v>9271</v>
      </c>
      <c r="I230" s="16">
        <f t="shared" si="3"/>
        <v>64897</v>
      </c>
      <c r="J230" s="16">
        <f t="shared" si="4"/>
        <v>1213268</v>
      </c>
      <c r="K230" s="16">
        <f t="shared" si="5"/>
        <v>3.7636432066240122E-2</v>
      </c>
      <c r="L230" s="16">
        <f t="shared" si="6"/>
        <v>7.5504260597562295E-2</v>
      </c>
      <c r="M230" s="16">
        <f t="shared" si="7"/>
        <v>0.11044550750534919</v>
      </c>
      <c r="N230" s="31">
        <f>SUM(Amherst:Bowdoin!W230)+Colby!V230+Conn!X230+Conn!Z230+Middlebury!R230+Trinity!V230+Tufts!T230+Wesleyan!W230+Williams!T230</f>
        <v>124.31528460598483</v>
      </c>
    </row>
    <row r="231" spans="1:14" ht="13" x14ac:dyDescent="0.15">
      <c r="A231" s="15">
        <v>44264</v>
      </c>
      <c r="B231" s="1">
        <v>422</v>
      </c>
      <c r="D231" s="16">
        <f>Amherst!D233+Bates!G230+Hamilton!F230+Middlebury!D231+Williams!D231+Colby!F231+Tufts!F231+Bowdoin!F230+Wesleyan!F232+Conn!F232+Trinity!F231</f>
        <v>6</v>
      </c>
      <c r="E231" s="16">
        <f t="shared" si="0"/>
        <v>6.7142857142857144</v>
      </c>
      <c r="F231" s="16">
        <f t="shared" si="1"/>
        <v>1346</v>
      </c>
      <c r="G231" s="16">
        <f>Williams!P231+Middlebury!N230+Hamilton!U230+Bates!T230+Amherst!P233+Colby!Q231+Tufts!P231+Bowdoin!S230+Wesleyan!S232+Conn!S232+Trinity!R231</f>
        <v>12017</v>
      </c>
      <c r="H231" s="16">
        <f t="shared" si="2"/>
        <v>9339.8571428571431</v>
      </c>
      <c r="I231" s="16">
        <f t="shared" si="3"/>
        <v>65379</v>
      </c>
      <c r="J231" s="16">
        <f t="shared" si="4"/>
        <v>1225285</v>
      </c>
      <c r="K231" s="16">
        <f t="shared" si="5"/>
        <v>4.992926687193143E-2</v>
      </c>
      <c r="L231" s="16">
        <f t="shared" si="6"/>
        <v>7.1888526897015859E-2</v>
      </c>
      <c r="M231" s="16">
        <f t="shared" si="7"/>
        <v>0.10985199361781137</v>
      </c>
      <c r="N231" s="31">
        <f>SUM(Amherst:Bowdoin!W231)+Colby!V231+Conn!X231+Conn!Z231+Middlebury!R231+Trinity!V231+Tufts!T231+Wesleyan!W231+Williams!T231</f>
        <v>132.87250668487229</v>
      </c>
    </row>
    <row r="232" spans="1:14" ht="13" x14ac:dyDescent="0.15">
      <c r="A232" s="15">
        <v>44265</v>
      </c>
      <c r="B232" s="1">
        <v>423</v>
      </c>
      <c r="D232" s="16">
        <f>Amherst!D234+Bates!G231+Hamilton!F231+Middlebury!D232+Williams!D232+Colby!F232+Tufts!F232+Bowdoin!F231+Wesleyan!F233+Conn!F233+Trinity!F232</f>
        <v>6</v>
      </c>
      <c r="E232" s="16">
        <f t="shared" si="0"/>
        <v>6.5714285714285712</v>
      </c>
      <c r="F232" s="16">
        <f t="shared" si="1"/>
        <v>1352</v>
      </c>
      <c r="G232" s="16">
        <f>Williams!P232+Middlebury!N231+Hamilton!U231+Bates!T231+Amherst!P234+Colby!Q232+Tufts!P232+Bowdoin!S231+Wesleyan!S233+Conn!S233+Trinity!R232</f>
        <v>9553</v>
      </c>
      <c r="H232" s="16">
        <f t="shared" si="2"/>
        <v>9362</v>
      </c>
      <c r="I232" s="16">
        <f t="shared" si="3"/>
        <v>65534</v>
      </c>
      <c r="J232" s="16">
        <f t="shared" si="4"/>
        <v>1234838</v>
      </c>
      <c r="K232" s="16">
        <f t="shared" si="5"/>
        <v>6.2807495027739982E-2</v>
      </c>
      <c r="L232" s="16">
        <f t="shared" si="6"/>
        <v>7.0192571794793546E-2</v>
      </c>
      <c r="M232" s="16">
        <f t="shared" si="7"/>
        <v>0.10948804620525122</v>
      </c>
      <c r="N232" s="31">
        <f>SUM(Amherst:Bowdoin!W232)+Colby!V232+Conn!X232+Conn!Z232+Middlebury!R232+Trinity!V232+Tufts!T232+Wesleyan!W232+Williams!T232</f>
        <v>141.42137272779075</v>
      </c>
    </row>
    <row r="233" spans="1:14" ht="13" x14ac:dyDescent="0.15">
      <c r="A233" s="15">
        <v>44266</v>
      </c>
      <c r="B233" s="1">
        <v>424</v>
      </c>
      <c r="D233" s="16">
        <f>Amherst!D235+Bates!G232+Hamilton!F232+Middlebury!D233+Williams!D233+Colby!F233+Tufts!F233+Bowdoin!F232+Wesleyan!F234+Conn!F234+Trinity!F233</f>
        <v>14</v>
      </c>
      <c r="E233" s="16">
        <f t="shared" si="0"/>
        <v>6.7142857142857144</v>
      </c>
      <c r="F233" s="16">
        <f t="shared" si="1"/>
        <v>1366</v>
      </c>
      <c r="G233" s="16">
        <f>Williams!P233+Middlebury!N232+Hamilton!U232+Bates!T232+Amherst!P235+Colby!Q233+Tufts!P233+Bowdoin!S232+Wesleyan!S234+Conn!S234+Trinity!R233</f>
        <v>12087</v>
      </c>
      <c r="H233" s="16">
        <f t="shared" si="2"/>
        <v>8783.8571428571431</v>
      </c>
      <c r="I233" s="16">
        <f t="shared" si="3"/>
        <v>61487</v>
      </c>
      <c r="J233" s="16">
        <f t="shared" si="4"/>
        <v>1246925</v>
      </c>
      <c r="K233" s="16">
        <f t="shared" si="5"/>
        <v>0.11582692148589394</v>
      </c>
      <c r="L233" s="16">
        <f t="shared" si="6"/>
        <v>7.6438922048563118E-2</v>
      </c>
      <c r="M233" s="16">
        <f t="shared" si="7"/>
        <v>0.10954949174970428</v>
      </c>
      <c r="N233" s="31">
        <f>SUM(Amherst:Bowdoin!W233)+Colby!V233+Conn!X233+Conn!Z233+Middlebury!R233+Trinity!V233+Tufts!T233+Wesleyan!W233+Williams!T233</f>
        <v>141.91704335465531</v>
      </c>
    </row>
    <row r="234" spans="1:14" ht="13" x14ac:dyDescent="0.15">
      <c r="A234" s="15">
        <v>44267</v>
      </c>
      <c r="B234" s="1">
        <v>425</v>
      </c>
      <c r="D234" s="16">
        <f>Amherst!D236+Bates!G233+Hamilton!F233+Middlebury!D234+Williams!D234+Colby!F234+Tufts!F234+Bowdoin!F233+Wesleyan!F235+Conn!F235+Trinity!F234</f>
        <v>5</v>
      </c>
      <c r="E234" s="16">
        <f t="shared" si="0"/>
        <v>6.2857142857142856</v>
      </c>
      <c r="F234" s="16">
        <f t="shared" si="1"/>
        <v>1371</v>
      </c>
      <c r="G234" s="16">
        <f>Williams!P234+Middlebury!N233+Hamilton!U233+Bates!T233+Amherst!P236+Colby!Q234+Tufts!P234+Bowdoin!S233+Wesleyan!S235+Conn!S235+Trinity!R234</f>
        <v>7383</v>
      </c>
      <c r="H234" s="16">
        <f t="shared" si="2"/>
        <v>8954.8571428571431</v>
      </c>
      <c r="I234" s="16">
        <f t="shared" si="3"/>
        <v>62684</v>
      </c>
      <c r="J234" s="16">
        <f t="shared" si="4"/>
        <v>1254308</v>
      </c>
      <c r="K234" s="16">
        <f t="shared" si="5"/>
        <v>6.7723147771908437E-2</v>
      </c>
      <c r="L234" s="16">
        <f t="shared" si="6"/>
        <v>7.0193350775317465E-2</v>
      </c>
      <c r="M234" s="16">
        <f t="shared" si="7"/>
        <v>0.10930329711681659</v>
      </c>
      <c r="N234" s="31">
        <f>SUM(Amherst:Bowdoin!W234)+Colby!V234+Conn!X234+Conn!Z234+Middlebury!R234+Trinity!V234+Tufts!T234+Wesleyan!W234+Williams!T234</f>
        <v>138.92420603301082</v>
      </c>
    </row>
    <row r="235" spans="1:14" ht="13" x14ac:dyDescent="0.15">
      <c r="A235" s="15">
        <v>44268</v>
      </c>
      <c r="B235" s="1">
        <v>426</v>
      </c>
      <c r="D235" s="16">
        <f>Amherst!D237+Bates!G234+Hamilton!F234+Middlebury!D235+Williams!D235+Colby!F235+Tufts!F235+Bowdoin!F234+Wesleyan!F236+Conn!F236+Trinity!F235</f>
        <v>8</v>
      </c>
      <c r="E235" s="16">
        <f t="shared" si="0"/>
        <v>6.7142857142857144</v>
      </c>
      <c r="F235" s="16">
        <f t="shared" si="1"/>
        <v>1379</v>
      </c>
      <c r="G235" s="16">
        <f>Williams!P235+Middlebury!N234+Hamilton!U234+Bates!T234+Amherst!P237+Colby!Q235+Tufts!P235+Bowdoin!S234+Wesleyan!S236+Conn!S236+Trinity!R235</f>
        <v>14851</v>
      </c>
      <c r="H235" s="16">
        <f t="shared" si="2"/>
        <v>9483.7142857142862</v>
      </c>
      <c r="I235" s="16">
        <f t="shared" si="3"/>
        <v>66386</v>
      </c>
      <c r="J235" s="16">
        <f t="shared" si="4"/>
        <v>1269159</v>
      </c>
      <c r="K235" s="16">
        <f t="shared" si="5"/>
        <v>5.3868426368594707E-2</v>
      </c>
      <c r="L235" s="16">
        <f t="shared" si="6"/>
        <v>7.0798059831892274E-2</v>
      </c>
      <c r="M235" s="16">
        <f t="shared" si="7"/>
        <v>0.10865462877385733</v>
      </c>
      <c r="N235" s="31">
        <f>SUM(Amherst:Bowdoin!W235)+Colby!V235+Conn!X235+Conn!Z235+Middlebury!R235+Trinity!V235+Tufts!T235+Wesleyan!W235+Williams!T235</f>
        <v>134.29706317586798</v>
      </c>
    </row>
    <row r="236" spans="1:14" ht="13" x14ac:dyDescent="0.15">
      <c r="A236" s="15">
        <v>44269</v>
      </c>
      <c r="B236" s="1">
        <v>427</v>
      </c>
      <c r="D236" s="16">
        <f>Amherst!D238+Bates!G235+Hamilton!F235+Middlebury!D236+Williams!D236+Colby!F236+Tufts!F236+Bowdoin!F235+Wesleyan!F237+Conn!F237+Trinity!F236</f>
        <v>2</v>
      </c>
      <c r="E236" s="16">
        <f t="shared" si="0"/>
        <v>6</v>
      </c>
      <c r="F236" s="16">
        <f t="shared" si="1"/>
        <v>1381</v>
      </c>
      <c r="G236" s="16">
        <f>Williams!P236+Middlebury!N235+Hamilton!U235+Bates!T235+Amherst!P238+Colby!Q236+Tufts!P236+Bowdoin!S235+Wesleyan!S237+Conn!S237+Trinity!R236</f>
        <v>6743</v>
      </c>
      <c r="H236" s="16">
        <f t="shared" si="2"/>
        <v>9327.2857142857138</v>
      </c>
      <c r="I236" s="16">
        <f t="shared" si="3"/>
        <v>65291</v>
      </c>
      <c r="J236" s="16">
        <f t="shared" si="4"/>
        <v>1275902</v>
      </c>
      <c r="K236" s="16">
        <f t="shared" si="5"/>
        <v>2.9660388551090017E-2</v>
      </c>
      <c r="L236" s="16">
        <f t="shared" si="6"/>
        <v>6.432739581259285E-2</v>
      </c>
      <c r="M236" s="16">
        <f t="shared" si="7"/>
        <v>0.10823715301018418</v>
      </c>
      <c r="N236" s="31">
        <f>SUM(Amherst:Bowdoin!W236)+Colby!V236+Conn!X236+Conn!Z236+Middlebury!R236+Trinity!V236+Tufts!T236+Wesleyan!W236+Williams!T236</f>
        <v>156.15420603301081</v>
      </c>
    </row>
    <row r="237" spans="1:14" ht="13" x14ac:dyDescent="0.15">
      <c r="A237" s="15">
        <v>44270</v>
      </c>
      <c r="B237" s="1">
        <v>428</v>
      </c>
      <c r="D237" s="16">
        <f>Amherst!D239+Bates!G236+Hamilton!F236+Middlebury!D237+Williams!D237+Colby!F237+Tufts!F237+Bowdoin!F236+Wesleyan!F238+Conn!F238+Trinity!F237</f>
        <v>2</v>
      </c>
      <c r="E237" s="16">
        <f t="shared" si="0"/>
        <v>6.1428571428571432</v>
      </c>
      <c r="F237" s="16">
        <f t="shared" si="1"/>
        <v>1383</v>
      </c>
      <c r="G237" s="16">
        <f>Williams!P237+Middlebury!N236+Hamilton!U236+Bates!T236+Amherst!P239+Colby!Q237+Tufts!P237+Bowdoin!S236+Wesleyan!S238+Conn!S238+Trinity!R237</f>
        <v>2373</v>
      </c>
      <c r="H237" s="16">
        <f t="shared" si="2"/>
        <v>9286.7142857142862</v>
      </c>
      <c r="I237" s="16">
        <f t="shared" si="3"/>
        <v>65007</v>
      </c>
      <c r="J237" s="16">
        <f t="shared" si="4"/>
        <v>1278275</v>
      </c>
      <c r="K237" s="16">
        <f t="shared" si="5"/>
        <v>8.4281500210703755E-2</v>
      </c>
      <c r="L237" s="16">
        <f t="shared" si="6"/>
        <v>6.614672266063655E-2</v>
      </c>
      <c r="M237" s="16">
        <f t="shared" si="7"/>
        <v>0.10819268154348635</v>
      </c>
      <c r="N237" s="31">
        <f>SUM(Amherst:Bowdoin!W237)+Colby!V237+Conn!X237+Conn!Z237+Middlebury!R237+Trinity!V237+Tufts!T237+Wesleyan!W237+Williams!T237</f>
        <v>146.27428571428572</v>
      </c>
    </row>
    <row r="238" spans="1:14" ht="13" x14ac:dyDescent="0.15">
      <c r="A238" s="15">
        <v>44271</v>
      </c>
      <c r="B238" s="1">
        <v>429</v>
      </c>
      <c r="D238" s="16">
        <f>Amherst!D240+Bates!G237+Hamilton!F237+Middlebury!D238+Williams!D238+Colby!F238+Tufts!F238+Bowdoin!F237+Wesleyan!F239+Conn!F239+Trinity!F238</f>
        <v>5</v>
      </c>
      <c r="E238" s="16">
        <f t="shared" si="0"/>
        <v>6</v>
      </c>
      <c r="F238" s="16">
        <f t="shared" si="1"/>
        <v>1388</v>
      </c>
      <c r="G238" s="16">
        <f>Williams!P238+Middlebury!N237+Hamilton!U237+Bates!T237+Amherst!P240+Colby!Q238+Tufts!P238+Bowdoin!S237+Wesleyan!S239+Conn!S239+Trinity!R238</f>
        <v>12567</v>
      </c>
      <c r="H238" s="16">
        <f t="shared" si="2"/>
        <v>9365.2857142857138</v>
      </c>
      <c r="I238" s="16">
        <f t="shared" si="3"/>
        <v>65557</v>
      </c>
      <c r="J238" s="16">
        <f t="shared" si="4"/>
        <v>1290842</v>
      </c>
      <c r="K238" s="16">
        <f t="shared" si="5"/>
        <v>3.9786743057213338E-2</v>
      </c>
      <c r="L238" s="16">
        <f t="shared" si="6"/>
        <v>6.4066384977958107E-2</v>
      </c>
      <c r="M238" s="16">
        <f t="shared" si="7"/>
        <v>0.10752671512082811</v>
      </c>
      <c r="N238" s="31">
        <f>SUM(Amherst:Bowdoin!W238)+Colby!V238+Conn!X238+Conn!Z238+Middlebury!R238+Trinity!V238+Tufts!T238+Wesleyan!W238+Williams!T238</f>
        <v>157.41714285714286</v>
      </c>
    </row>
    <row r="239" spans="1:14" ht="13" x14ac:dyDescent="0.15">
      <c r="A239" s="15">
        <v>44272</v>
      </c>
      <c r="B239" s="1">
        <v>430</v>
      </c>
      <c r="D239" s="16">
        <f>Amherst!D241+Bates!G238+Hamilton!F238+Middlebury!D239+Williams!D239+Colby!F239+Tufts!F239+Bowdoin!F238+Wesleyan!F240+Conn!F240+Trinity!F239</f>
        <v>10</v>
      </c>
      <c r="E239" s="16">
        <f t="shared" si="0"/>
        <v>6.5714285714285712</v>
      </c>
      <c r="F239" s="16">
        <f t="shared" si="1"/>
        <v>1398</v>
      </c>
      <c r="G239" s="16">
        <f>Williams!P239+Middlebury!N238+Hamilton!U238+Bates!T238+Amherst!P241+Colby!Q239+Tufts!P239+Bowdoin!S238+Wesleyan!S240+Conn!S240+Trinity!R239</f>
        <v>9484</v>
      </c>
      <c r="H239" s="16">
        <f t="shared" si="2"/>
        <v>9355.4285714285706</v>
      </c>
      <c r="I239" s="16">
        <f t="shared" si="3"/>
        <v>65488</v>
      </c>
      <c r="J239" s="16">
        <f t="shared" si="4"/>
        <v>1300326</v>
      </c>
      <c r="K239" s="16">
        <f t="shared" si="5"/>
        <v>0.10544074230282581</v>
      </c>
      <c r="L239" s="16">
        <f t="shared" si="6"/>
        <v>7.0241876374297574E-2</v>
      </c>
      <c r="M239" s="16">
        <f t="shared" si="7"/>
        <v>0.10751150096206642</v>
      </c>
      <c r="N239" s="31">
        <f>SUM(Amherst:Bowdoin!W239)+Colby!V239+Conn!X239+Conn!Z239+Middlebury!R239+Trinity!V239+Tufts!T239+Wesleyan!W239+Williams!T239</f>
        <v>155.26428571428573</v>
      </c>
    </row>
    <row r="240" spans="1:14" ht="13" x14ac:dyDescent="0.15">
      <c r="A240" s="15">
        <v>44273</v>
      </c>
      <c r="B240" s="1">
        <v>431</v>
      </c>
      <c r="D240" s="16">
        <f>Amherst!D242+Bates!G239+Hamilton!F239+Middlebury!D240+Williams!D240+Colby!F240+Tufts!F240+Bowdoin!F239+Wesleyan!F241+Conn!F241+Trinity!F240</f>
        <v>13</v>
      </c>
      <c r="E240" s="16">
        <f t="shared" si="0"/>
        <v>6.4285714285714288</v>
      </c>
      <c r="F240" s="16">
        <f t="shared" si="1"/>
        <v>1411</v>
      </c>
      <c r="G240" s="16">
        <f>Williams!P240+Middlebury!N239+Hamilton!U239+Bates!T239+Amherst!P242+Colby!Q240+Tufts!P240+Bowdoin!S239+Wesleyan!S241+Conn!S241+Trinity!R240</f>
        <v>12014</v>
      </c>
      <c r="H240" s="16">
        <f t="shared" si="2"/>
        <v>9345</v>
      </c>
      <c r="I240" s="16">
        <f t="shared" si="3"/>
        <v>65415</v>
      </c>
      <c r="J240" s="16">
        <f t="shared" si="4"/>
        <v>1312340</v>
      </c>
      <c r="K240" s="16">
        <f t="shared" si="5"/>
        <v>0.1082070917263193</v>
      </c>
      <c r="L240" s="16">
        <f t="shared" si="6"/>
        <v>6.8791561568447609E-2</v>
      </c>
      <c r="M240" s="16">
        <f t="shared" si="7"/>
        <v>0.10751786884496395</v>
      </c>
      <c r="N240" s="31">
        <f>SUM(Amherst:Bowdoin!W240)+Colby!V240+Conn!X240+Conn!Z240+Middlebury!R240+Trinity!V240+Tufts!T240+Wesleyan!W240+Williams!T240</f>
        <v>180.13142857142861</v>
      </c>
    </row>
    <row r="241" spans="1:14" ht="13" x14ac:dyDescent="0.15">
      <c r="A241" s="15">
        <v>44274</v>
      </c>
      <c r="B241" s="1">
        <v>432</v>
      </c>
      <c r="D241" s="16">
        <f>Amherst!D243+Bates!G240+Hamilton!F240+Middlebury!D241+Williams!D241+Colby!F241+Tufts!F241+Bowdoin!F240+Wesleyan!F242+Conn!F242+Trinity!F241</f>
        <v>18</v>
      </c>
      <c r="E241" s="16">
        <f t="shared" si="0"/>
        <v>8.2857142857142865</v>
      </c>
      <c r="F241" s="16">
        <f t="shared" si="1"/>
        <v>1429</v>
      </c>
      <c r="G241" s="16">
        <f>Williams!P241+Middlebury!N240+Hamilton!U240+Bates!T240+Amherst!P243+Colby!Q241+Tufts!P241+Bowdoin!S240+Wesleyan!S242+Conn!S242+Trinity!R241</f>
        <v>8201</v>
      </c>
      <c r="H241" s="16">
        <f t="shared" si="2"/>
        <v>9461.8571428571431</v>
      </c>
      <c r="I241" s="16">
        <f t="shared" si="3"/>
        <v>66233</v>
      </c>
      <c r="J241" s="16">
        <f t="shared" si="4"/>
        <v>1320541</v>
      </c>
      <c r="K241" s="16">
        <f t="shared" si="5"/>
        <v>0.21948542860626752</v>
      </c>
      <c r="L241" s="16">
        <f t="shared" si="6"/>
        <v>8.7569640511527491E-2</v>
      </c>
      <c r="M241" s="16">
        <f t="shared" si="7"/>
        <v>0.10821322473137902</v>
      </c>
      <c r="N241" s="31">
        <f>SUM(Amherst:Bowdoin!W241)+Colby!V241+Conn!X241+Conn!Z241+Middlebury!R241+Trinity!V241+Tufts!T241+Wesleyan!W241+Williams!T241</f>
        <v>171.95285714285717</v>
      </c>
    </row>
    <row r="242" spans="1:14" ht="13" x14ac:dyDescent="0.15">
      <c r="A242" s="15">
        <v>44275</v>
      </c>
      <c r="B242" s="1">
        <v>433</v>
      </c>
      <c r="D242" s="16">
        <f>Amherst!D244+Bates!G241+Hamilton!F241+Middlebury!D242+Williams!D242+Colby!F242+Tufts!F242+Bowdoin!F241+Wesleyan!F243+Conn!F243+Trinity!F242</f>
        <v>8</v>
      </c>
      <c r="E242" s="16">
        <f t="shared" si="0"/>
        <v>8.2857142857142865</v>
      </c>
      <c r="F242" s="16">
        <f t="shared" si="1"/>
        <v>1437</v>
      </c>
      <c r="G242" s="16">
        <f>Williams!P242+Middlebury!N241+Hamilton!U241+Bates!T241+Amherst!P244+Colby!Q242+Tufts!P242+Bowdoin!S241+Wesleyan!S243+Conn!S243+Trinity!R242</f>
        <v>13178</v>
      </c>
      <c r="H242" s="16">
        <f t="shared" si="2"/>
        <v>9222.8571428571431</v>
      </c>
      <c r="I242" s="16">
        <f t="shared" si="3"/>
        <v>64560</v>
      </c>
      <c r="J242" s="16">
        <f t="shared" si="4"/>
        <v>1333719</v>
      </c>
      <c r="K242" s="16">
        <f t="shared" si="5"/>
        <v>6.0707239338291093E-2</v>
      </c>
      <c r="L242" s="16">
        <f t="shared" si="6"/>
        <v>8.9838909541511774E-2</v>
      </c>
      <c r="M242" s="16">
        <f t="shared" si="7"/>
        <v>0.10774383509569857</v>
      </c>
      <c r="N242" s="31">
        <f>SUM(Amherst:Bowdoin!W242)+Colby!V242+Conn!X242+Conn!Z242+Middlebury!R242+Trinity!V242+Tufts!T242+Wesleyan!W242+Williams!T242</f>
        <v>169.30857142857144</v>
      </c>
    </row>
    <row r="243" spans="1:14" ht="13" x14ac:dyDescent="0.15">
      <c r="A243" s="15">
        <v>44276</v>
      </c>
      <c r="B243" s="1">
        <v>434</v>
      </c>
      <c r="D243" s="16">
        <f>Amherst!D245+Bates!G242+Hamilton!F242+Middlebury!D243+Williams!D243+Colby!F243+Tufts!F243+Bowdoin!F242+Wesleyan!F244+Conn!F244+Trinity!F243</f>
        <v>5</v>
      </c>
      <c r="E243" s="16">
        <f t="shared" si="0"/>
        <v>8.7142857142857135</v>
      </c>
      <c r="F243" s="16">
        <f t="shared" si="1"/>
        <v>1442</v>
      </c>
      <c r="G243" s="16">
        <f>Williams!P243+Middlebury!N242+Hamilton!U242+Bates!T242+Amherst!P245+Colby!Q243+Tufts!P243+Bowdoin!S242+Wesleyan!S244+Conn!S244+Trinity!R243</f>
        <v>5570</v>
      </c>
      <c r="H243" s="16">
        <f t="shared" si="2"/>
        <v>9055.2857142857138</v>
      </c>
      <c r="I243" s="16">
        <f t="shared" si="3"/>
        <v>63387</v>
      </c>
      <c r="J243" s="16">
        <f t="shared" si="4"/>
        <v>1339289</v>
      </c>
      <c r="K243" s="16">
        <f t="shared" si="5"/>
        <v>8.9766606822262118E-2</v>
      </c>
      <c r="L243" s="16">
        <f t="shared" si="6"/>
        <v>9.6234243614621295E-2</v>
      </c>
      <c r="M243" s="16">
        <f t="shared" si="7"/>
        <v>0.10766906918521693</v>
      </c>
      <c r="N243" s="31">
        <f>SUM(Amherst:Bowdoin!W243)+Colby!V243+Conn!X243+Conn!Z243+Middlebury!R243+Trinity!V243+Tufts!T243+Wesleyan!W243+Williams!T243</f>
        <v>168.05285714285714</v>
      </c>
    </row>
    <row r="244" spans="1:14" ht="13" x14ac:dyDescent="0.15">
      <c r="A244" s="15">
        <v>44277</v>
      </c>
      <c r="B244" s="1">
        <v>435</v>
      </c>
      <c r="D244" s="16">
        <f>Amherst!D246+Bates!G243+Hamilton!F243+Middlebury!D244+Williams!D244+Colby!F244+Tufts!F244+Bowdoin!F243+Wesleyan!F245+Conn!F245+Trinity!F244</f>
        <v>15</v>
      </c>
      <c r="E244" s="16">
        <f t="shared" si="0"/>
        <v>10.571428571428571</v>
      </c>
      <c r="F244" s="16">
        <f t="shared" si="1"/>
        <v>1457</v>
      </c>
      <c r="G244" s="16">
        <f>Williams!P244+Middlebury!N243+Hamilton!U243+Bates!T243+Amherst!P246+Colby!Q244+Tufts!P244+Bowdoin!S243+Wesleyan!S245+Conn!S245+Trinity!R244</f>
        <v>3666</v>
      </c>
      <c r="H244" s="16">
        <f t="shared" si="2"/>
        <v>9240</v>
      </c>
      <c r="I244" s="16">
        <f t="shared" si="3"/>
        <v>64680</v>
      </c>
      <c r="J244" s="16">
        <f t="shared" si="4"/>
        <v>1342955</v>
      </c>
      <c r="K244" s="16">
        <f t="shared" si="5"/>
        <v>0.4091653027823241</v>
      </c>
      <c r="L244" s="16">
        <f t="shared" si="6"/>
        <v>0.11440940012368583</v>
      </c>
      <c r="M244" s="16">
        <f t="shared" si="7"/>
        <v>0.10849209392719786</v>
      </c>
      <c r="N244" s="31">
        <f>SUM(Amherst:Bowdoin!W244)+Colby!V244+Conn!X244+Conn!Z244+Middlebury!R244+Trinity!V244+Tufts!T244+Wesleyan!W244+Williams!T244</f>
        <v>156.06132115149623</v>
      </c>
    </row>
    <row r="245" spans="1:14" ht="13" x14ac:dyDescent="0.15">
      <c r="A245" s="15">
        <v>44278</v>
      </c>
      <c r="B245" s="1">
        <v>436</v>
      </c>
      <c r="D245" s="16">
        <f>Amherst!D247+Bates!G244+Hamilton!F244+Middlebury!D245+Williams!D245+Colby!F245+Tufts!F245+Bowdoin!F244+Wesleyan!F246+Conn!F246+Trinity!F245</f>
        <v>12</v>
      </c>
      <c r="E245" s="16">
        <f t="shared" si="0"/>
        <v>11.571428571428571</v>
      </c>
      <c r="F245" s="16">
        <f t="shared" si="1"/>
        <v>1469</v>
      </c>
      <c r="G245" s="16">
        <f>Williams!P245+Middlebury!N244+Hamilton!U244+Bates!T244+Amherst!P247+Colby!Q245+Tufts!P245+Bowdoin!S244+Wesleyan!S246+Conn!S246+Trinity!R245</f>
        <v>13565</v>
      </c>
      <c r="H245" s="16">
        <f t="shared" si="2"/>
        <v>9382.5714285714294</v>
      </c>
      <c r="I245" s="16">
        <f t="shared" si="3"/>
        <v>65678</v>
      </c>
      <c r="J245" s="16">
        <f t="shared" si="4"/>
        <v>1356520</v>
      </c>
      <c r="K245" s="16">
        <f t="shared" si="5"/>
        <v>8.846295613711759E-2</v>
      </c>
      <c r="L245" s="16">
        <f t="shared" si="6"/>
        <v>0.1233289686044033</v>
      </c>
      <c r="M245" s="16">
        <f t="shared" si="7"/>
        <v>0.10829180550231475</v>
      </c>
      <c r="N245" s="31">
        <f>SUM(Amherst:Bowdoin!W245)+Colby!V245+Conn!X245+Conn!Z245+Middlebury!R245+Trinity!V245+Tufts!T245+Wesleyan!W245+Williams!T245</f>
        <v>160.26278143056385</v>
      </c>
    </row>
    <row r="246" spans="1:14" ht="13" x14ac:dyDescent="0.15">
      <c r="A246" s="15">
        <v>44279</v>
      </c>
      <c r="B246" s="1">
        <v>437</v>
      </c>
      <c r="D246" s="16">
        <f>Amherst!D248+Bates!G245+Hamilton!F245+Middlebury!D246+Williams!D246+Colby!F246+Tufts!F246+Bowdoin!F245+Wesleyan!F247+Conn!F247+Trinity!F246</f>
        <v>13</v>
      </c>
      <c r="E246" s="16">
        <f t="shared" si="0"/>
        <v>12</v>
      </c>
      <c r="F246" s="16">
        <f t="shared" si="1"/>
        <v>1482</v>
      </c>
      <c r="G246" s="16">
        <f>Williams!P246+Middlebury!N245+Hamilton!U245+Bates!T245+Amherst!P248+Colby!Q246+Tufts!P246+Bowdoin!S245+Wesleyan!S247+Conn!S247+Trinity!R246</f>
        <v>11080</v>
      </c>
      <c r="H246" s="16">
        <f t="shared" si="2"/>
        <v>9610.5714285714294</v>
      </c>
      <c r="I246" s="16">
        <f t="shared" si="3"/>
        <v>67274</v>
      </c>
      <c r="J246" s="16">
        <f t="shared" si="4"/>
        <v>1367600</v>
      </c>
      <c r="K246" s="16">
        <f t="shared" si="5"/>
        <v>0.11732851985559567</v>
      </c>
      <c r="L246" s="16">
        <f t="shared" si="6"/>
        <v>0.12486250260130213</v>
      </c>
      <c r="M246" s="16">
        <f t="shared" si="7"/>
        <v>0.10836501901140684</v>
      </c>
      <c r="N246" s="31">
        <f>SUM(Amherst:Bowdoin!W246)+Colby!V246+Conn!X246+Conn!Z246+Middlebury!R246+Trinity!V246+Tufts!T246+Wesleyan!W246+Williams!T246</f>
        <v>170.99942947702061</v>
      </c>
    </row>
    <row r="247" spans="1:14" ht="13" x14ac:dyDescent="0.15">
      <c r="A247" s="15">
        <v>44280</v>
      </c>
      <c r="B247" s="1">
        <v>438</v>
      </c>
      <c r="D247" s="16">
        <f>Amherst!D249+Bates!G246+Hamilton!F246+Middlebury!D247+Williams!D247+Colby!F247+Tufts!F247+Bowdoin!F246+Wesleyan!F248+Conn!F248+Trinity!F247</f>
        <v>13</v>
      </c>
      <c r="E247" s="16">
        <f t="shared" si="0"/>
        <v>12</v>
      </c>
      <c r="F247" s="16">
        <f t="shared" si="1"/>
        <v>1495</v>
      </c>
      <c r="G247" s="16">
        <f>Williams!P247+Middlebury!N246+Hamilton!U246+Bates!T246+Amherst!P249+Colby!Q247+Tufts!P247+Bowdoin!S246+Wesleyan!S248+Conn!S248+Trinity!R247</f>
        <v>8904</v>
      </c>
      <c r="H247" s="16">
        <f t="shared" si="2"/>
        <v>9166.2857142857138</v>
      </c>
      <c r="I247" s="16">
        <f t="shared" si="3"/>
        <v>64164</v>
      </c>
      <c r="J247" s="16">
        <f t="shared" si="4"/>
        <v>1376504</v>
      </c>
      <c r="K247" s="16">
        <f t="shared" si="5"/>
        <v>0.14600179694519319</v>
      </c>
      <c r="L247" s="16">
        <f t="shared" si="6"/>
        <v>0.13091453151299795</v>
      </c>
      <c r="M247" s="16">
        <f t="shared" si="7"/>
        <v>0.10860847480283385</v>
      </c>
      <c r="N247" s="31">
        <f>SUM(Amherst:Bowdoin!W247)+Colby!V247+Conn!X247+Conn!Z247+Middlebury!R247+Trinity!V247+Tufts!T247+Wesleyan!W247+Williams!T247</f>
        <v>191.23635077793494</v>
      </c>
    </row>
    <row r="248" spans="1:14" ht="13" x14ac:dyDescent="0.15">
      <c r="A248" s="15">
        <v>44281</v>
      </c>
      <c r="B248" s="1">
        <v>439</v>
      </c>
      <c r="D248" s="16">
        <f>Amherst!D250+Bates!G247+Hamilton!F247+Middlebury!D248+Williams!D248+Colby!F248+Tufts!F248+Bowdoin!F247+Wesleyan!F249+Conn!F249+Trinity!F248</f>
        <v>22</v>
      </c>
      <c r="E248" s="16">
        <f t="shared" si="0"/>
        <v>12.571428571428571</v>
      </c>
      <c r="F248" s="16">
        <f t="shared" si="1"/>
        <v>1517</v>
      </c>
      <c r="G248" s="16">
        <f>Williams!P248+Middlebury!N247+Hamilton!U247+Bates!T247+Amherst!P250+Colby!Q248+Tufts!P248+Bowdoin!S247+Wesleyan!S249+Conn!S249+Trinity!R248</f>
        <v>12306</v>
      </c>
      <c r="H248" s="16">
        <f t="shared" si="2"/>
        <v>9752.7142857142862</v>
      </c>
      <c r="I248" s="16">
        <f t="shared" si="3"/>
        <v>68269</v>
      </c>
      <c r="J248" s="16">
        <f t="shared" si="4"/>
        <v>1388810</v>
      </c>
      <c r="K248" s="16">
        <f t="shared" si="5"/>
        <v>0.17877458150495693</v>
      </c>
      <c r="L248" s="16">
        <f t="shared" si="6"/>
        <v>0.12890184417524791</v>
      </c>
      <c r="M248" s="16">
        <f t="shared" si="7"/>
        <v>0.10923020427560286</v>
      </c>
      <c r="N248" s="31">
        <f>SUM(Amherst:Bowdoin!W248)+Colby!V248+Conn!X248+Conn!Z248+Middlebury!R248+Trinity!V248+Tufts!T248+Wesleyan!W248+Williams!T248</f>
        <v>181.10479692707449</v>
      </c>
    </row>
    <row r="249" spans="1:14" ht="13" x14ac:dyDescent="0.15">
      <c r="A249" s="15">
        <v>44282</v>
      </c>
      <c r="B249" s="1">
        <v>440</v>
      </c>
      <c r="D249" s="16">
        <f>Amherst!D251+Bates!G248+Hamilton!F248+Middlebury!D249+Williams!D249+Colby!F249+Tufts!F249+Bowdoin!F248+Wesleyan!F250+Conn!F250+Trinity!F249</f>
        <v>13</v>
      </c>
      <c r="E249" s="16">
        <f t="shared" si="0"/>
        <v>13.285714285714286</v>
      </c>
      <c r="F249" s="16">
        <f t="shared" si="1"/>
        <v>1530</v>
      </c>
      <c r="G249" s="16">
        <f>Williams!P249+Middlebury!N248+Hamilton!U248+Bates!T248+Amherst!P251+Colby!Q249+Tufts!P249+Bowdoin!S248+Wesleyan!S250+Conn!S250+Trinity!R249</f>
        <v>10546</v>
      </c>
      <c r="H249" s="16">
        <f t="shared" si="2"/>
        <v>9376.7142857142862</v>
      </c>
      <c r="I249" s="16">
        <f t="shared" si="3"/>
        <v>65637</v>
      </c>
      <c r="J249" s="16">
        <f t="shared" si="4"/>
        <v>1399356</v>
      </c>
      <c r="K249" s="16">
        <f t="shared" si="5"/>
        <v>0.12326948606106582</v>
      </c>
      <c r="L249" s="16">
        <f t="shared" si="6"/>
        <v>0.14168837698249462</v>
      </c>
      <c r="M249" s="16">
        <f t="shared" si="7"/>
        <v>0.10933600884978519</v>
      </c>
      <c r="N249" s="31">
        <f>SUM(Amherst:Bowdoin!W249)+Colby!V249+Conn!X249+Conn!Z249+Middlebury!R249+Trinity!V249+Tufts!T249+Wesleyan!W249+Williams!T249</f>
        <v>187.37622549850309</v>
      </c>
    </row>
    <row r="250" spans="1:14" ht="13" x14ac:dyDescent="0.15">
      <c r="A250" s="15">
        <v>44283</v>
      </c>
      <c r="B250" s="1">
        <v>441</v>
      </c>
      <c r="D250" s="16">
        <f>Amherst!D252+Bates!G249+Hamilton!F249+Middlebury!D250+Williams!D250+Colby!F250+Tufts!F250+Bowdoin!F249+Wesleyan!F251+Conn!F251+Trinity!F250</f>
        <v>5</v>
      </c>
      <c r="E250" s="16">
        <f t="shared" si="0"/>
        <v>13.285714285714286</v>
      </c>
      <c r="F250" s="16">
        <f t="shared" si="1"/>
        <v>1535</v>
      </c>
      <c r="G250" s="16">
        <f>Williams!P250+Middlebury!N249+Hamilton!U249+Bates!T249+Amherst!P252+Colby!Q250+Tufts!P250+Bowdoin!S249+Wesleyan!S251+Conn!S251+Trinity!R250</f>
        <v>5360</v>
      </c>
      <c r="H250" s="16">
        <f t="shared" si="2"/>
        <v>9346.7142857142862</v>
      </c>
      <c r="I250" s="16">
        <f t="shared" si="3"/>
        <v>65427</v>
      </c>
      <c r="J250" s="16">
        <f t="shared" si="4"/>
        <v>1404716</v>
      </c>
      <c r="K250" s="16">
        <f t="shared" si="5"/>
        <v>9.3283582089552231E-2</v>
      </c>
      <c r="L250" s="16">
        <f t="shared" si="6"/>
        <v>0.14214315190976204</v>
      </c>
      <c r="M250" s="16">
        <f t="shared" si="7"/>
        <v>0.10927475731749335</v>
      </c>
      <c r="N250" s="31">
        <f>SUM(Amherst:Bowdoin!W250)+Colby!V250+Conn!X250+Conn!Z250+Middlebury!R250+Trinity!V250+Tufts!T250+Wesleyan!W250+Williams!T250</f>
        <v>174.68908264136022</v>
      </c>
    </row>
    <row r="251" spans="1:14" ht="13" x14ac:dyDescent="0.15">
      <c r="A251" s="15">
        <v>44284</v>
      </c>
      <c r="B251" s="1">
        <v>442</v>
      </c>
      <c r="D251" s="16">
        <f>Amherst!D253+Bates!G250+Hamilton!F250+Middlebury!D251+Williams!D251+Colby!F251+Tufts!F251+Bowdoin!F250+Wesleyan!F252+Conn!F252+Trinity!F251</f>
        <v>6</v>
      </c>
      <c r="E251" s="16">
        <f t="shared" si="0"/>
        <v>12</v>
      </c>
      <c r="F251" s="16">
        <f t="shared" si="1"/>
        <v>1541</v>
      </c>
      <c r="G251" s="16">
        <f>Williams!P251+Middlebury!N250+Hamilton!U250+Bates!T250+Amherst!P253+Colby!Q251+Tufts!P251+Bowdoin!S250+Wesleyan!S252+Conn!S252+Trinity!R251</f>
        <v>3965</v>
      </c>
      <c r="H251" s="16">
        <f t="shared" si="2"/>
        <v>9389.4285714285706</v>
      </c>
      <c r="I251" s="16">
        <f t="shared" si="3"/>
        <v>65726</v>
      </c>
      <c r="J251" s="16">
        <f t="shared" si="4"/>
        <v>1408681</v>
      </c>
      <c r="K251" s="16">
        <f t="shared" si="5"/>
        <v>0.15132408575031525</v>
      </c>
      <c r="L251" s="16">
        <f t="shared" si="6"/>
        <v>0.12780330462830539</v>
      </c>
      <c r="M251" s="16">
        <f t="shared" si="7"/>
        <v>0.10939311313207178</v>
      </c>
      <c r="N251" s="31">
        <f>SUM(Amherst:Bowdoin!W251)+Colby!V251+Conn!X251+Conn!Z251+Middlebury!R251+Trinity!V251+Tufts!T251+Wesleyan!W251+Williams!T251</f>
        <v>183.64015671133319</v>
      </c>
    </row>
    <row r="252" spans="1:14" ht="13" x14ac:dyDescent="0.15">
      <c r="A252" s="15">
        <v>44285</v>
      </c>
      <c r="B252" s="1">
        <v>443</v>
      </c>
      <c r="D252" s="16">
        <f>Amherst!D254+Bates!G251+Hamilton!F251+Middlebury!D252+Williams!D252+Colby!F252+Tufts!F252+Bowdoin!F251+Wesleyan!F253+Conn!F253+Trinity!F252</f>
        <v>15</v>
      </c>
      <c r="E252" s="16">
        <f t="shared" si="0"/>
        <v>12.428571428571429</v>
      </c>
      <c r="F252" s="16">
        <f t="shared" si="1"/>
        <v>1556</v>
      </c>
      <c r="G252" s="16">
        <f>Williams!P252+Middlebury!N251+Hamilton!U251+Bates!T251+Amherst!P254+Colby!Q252+Tufts!P252+Bowdoin!S251+Wesleyan!S253+Conn!S253+Trinity!R252</f>
        <v>12412</v>
      </c>
      <c r="H252" s="16">
        <f t="shared" si="2"/>
        <v>9224.7142857142862</v>
      </c>
      <c r="I252" s="16">
        <f t="shared" si="3"/>
        <v>64573</v>
      </c>
      <c r="J252" s="16">
        <f t="shared" si="4"/>
        <v>1421093</v>
      </c>
      <c r="K252" s="16">
        <f t="shared" si="5"/>
        <v>0.12085078955849178</v>
      </c>
      <c r="L252" s="16">
        <f t="shared" si="6"/>
        <v>0.13473123441686152</v>
      </c>
      <c r="M252" s="16">
        <f t="shared" si="7"/>
        <v>0.1094931858787567</v>
      </c>
      <c r="N252" s="31">
        <f>SUM(Amherst:Bowdoin!W252)+Colby!V252+Conn!X252+Conn!Z252+Middlebury!R252+Trinity!V252+Tufts!T252+Wesleyan!W252+Williams!T252</f>
        <v>205.98072206660444</v>
      </c>
    </row>
    <row r="253" spans="1:14" ht="13" x14ac:dyDescent="0.15">
      <c r="A253" s="15">
        <v>44286</v>
      </c>
      <c r="B253" s="1">
        <v>444</v>
      </c>
      <c r="D253" s="16">
        <f>Amherst!D255+Bates!G252+Hamilton!F252+Middlebury!D253+Williams!D253+Colby!F253+Tufts!F253+Bowdoin!F252+Wesleyan!F254+Conn!F254+Trinity!F253</f>
        <v>23</v>
      </c>
      <c r="E253" s="16">
        <f t="shared" si="0"/>
        <v>13.857142857142858</v>
      </c>
      <c r="F253" s="16">
        <f t="shared" si="1"/>
        <v>1579</v>
      </c>
      <c r="G253" s="16">
        <f>Williams!P253+Middlebury!N252+Hamilton!U252+Bates!T252+Amherst!P255+Colby!Q253+Tufts!P253+Bowdoin!S252+Wesleyan!S254+Conn!S254+Trinity!R253</f>
        <v>11718</v>
      </c>
      <c r="H253" s="16">
        <f t="shared" si="2"/>
        <v>9315.8571428571431</v>
      </c>
      <c r="I253" s="16">
        <f t="shared" si="3"/>
        <v>65211</v>
      </c>
      <c r="J253" s="16">
        <f t="shared" si="4"/>
        <v>1432811</v>
      </c>
      <c r="K253" s="16">
        <f t="shared" si="5"/>
        <v>0.19627922853729307</v>
      </c>
      <c r="L253" s="16">
        <f t="shared" si="6"/>
        <v>0.14874791062857495</v>
      </c>
      <c r="M253" s="16">
        <f t="shared" si="7"/>
        <v>0.1102029507031981</v>
      </c>
      <c r="N253" s="31">
        <f>SUM(Amherst:Bowdoin!W253)+Colby!V253+Conn!X253+Conn!Z253+Middlebury!R253+Trinity!V253+Tufts!T253+Wesleyan!W253+Williams!T253</f>
        <v>199.04473407297266</v>
      </c>
    </row>
    <row r="254" spans="1:14" ht="13" x14ac:dyDescent="0.15">
      <c r="A254" s="15">
        <v>44287</v>
      </c>
      <c r="B254" s="1">
        <v>445</v>
      </c>
      <c r="D254" s="16">
        <f>Amherst!D256+Bates!G253+Hamilton!F253+Middlebury!D254+Williams!D254+Colby!F254+Tufts!F254+Bowdoin!F253+Wesleyan!F255+Conn!F255+Trinity!F254</f>
        <v>25</v>
      </c>
      <c r="E254" s="16">
        <f t="shared" si="0"/>
        <v>15.571428571428571</v>
      </c>
      <c r="F254" s="16">
        <f t="shared" si="1"/>
        <v>1604</v>
      </c>
      <c r="G254" s="16">
        <f>Williams!P254+Middlebury!N253+Hamilton!U253+Bates!T253+Amherst!P256+Colby!Q254+Tufts!P254+Bowdoin!S253+Wesleyan!S255+Conn!S255+Trinity!R254</f>
        <v>9902</v>
      </c>
      <c r="H254" s="16">
        <f t="shared" si="2"/>
        <v>9458.4285714285706</v>
      </c>
      <c r="I254" s="16">
        <f t="shared" si="3"/>
        <v>66209</v>
      </c>
      <c r="J254" s="16">
        <f t="shared" si="4"/>
        <v>1442713</v>
      </c>
      <c r="K254" s="16">
        <f t="shared" si="5"/>
        <v>0.25247424762674209</v>
      </c>
      <c r="L254" s="16">
        <f t="shared" si="6"/>
        <v>0.16463018622845838</v>
      </c>
      <c r="M254" s="16">
        <f t="shared" si="7"/>
        <v>0.11117942376619605</v>
      </c>
      <c r="N254" s="31">
        <f>SUM(Amherst:Bowdoin!W254)+Colby!V254+Conn!X254+Conn!Z254+Middlebury!R254+Trinity!V254+Tufts!T254+Wesleyan!W254+Williams!T254</f>
        <v>205.89870710295287</v>
      </c>
    </row>
    <row r="255" spans="1:14" ht="13" x14ac:dyDescent="0.15">
      <c r="A255" s="15">
        <v>44288</v>
      </c>
      <c r="B255" s="1">
        <v>446</v>
      </c>
      <c r="D255" s="16">
        <f>Amherst!D257+Bates!G254+Hamilton!F254+Middlebury!D255+Williams!D255+Colby!F255+Tufts!F255+Bowdoin!F254+Wesleyan!F256+Conn!F256+Trinity!F255</f>
        <v>8</v>
      </c>
      <c r="E255" s="16">
        <f t="shared" si="0"/>
        <v>13.571428571428571</v>
      </c>
      <c r="F255" s="16">
        <f t="shared" si="1"/>
        <v>1612</v>
      </c>
      <c r="G255" s="16">
        <f>Williams!P255+Middlebury!N254+Hamilton!U254+Bates!T254+Amherst!P257+Colby!Q255+Tufts!P255+Bowdoin!S254+Wesleyan!S256+Conn!S256+Trinity!R255</f>
        <v>9576</v>
      </c>
      <c r="H255" s="16">
        <f t="shared" si="2"/>
        <v>9068.4285714285706</v>
      </c>
      <c r="I255" s="16">
        <f t="shared" si="3"/>
        <v>63479</v>
      </c>
      <c r="J255" s="16">
        <f t="shared" si="4"/>
        <v>1452289</v>
      </c>
      <c r="K255" s="16">
        <f t="shared" si="5"/>
        <v>8.3542188805346695E-2</v>
      </c>
      <c r="L255" s="16">
        <f t="shared" si="6"/>
        <v>0.14965579167913801</v>
      </c>
      <c r="M255" s="16">
        <f t="shared" si="7"/>
        <v>0.11099719133037571</v>
      </c>
      <c r="N255" s="31">
        <f>SUM(Amherst:Bowdoin!W255)+Colby!V255+Conn!X255+Conn!Z255+Middlebury!R255+Trinity!V255+Tufts!T255+Wesleyan!W255+Williams!T255</f>
        <v>207.84056252529339</v>
      </c>
    </row>
    <row r="256" spans="1:14" ht="13" x14ac:dyDescent="0.15">
      <c r="A256" s="15">
        <v>44289</v>
      </c>
      <c r="B256" s="1">
        <v>447</v>
      </c>
      <c r="D256" s="16">
        <f>Amherst!D258+Bates!G255+Hamilton!F255+Middlebury!D256+Williams!D256+Colby!F256+Tufts!F256+Bowdoin!F255+Wesleyan!F257+Conn!F257+Trinity!F256</f>
        <v>24</v>
      </c>
      <c r="E256" s="16">
        <f t="shared" si="0"/>
        <v>15.142857142857142</v>
      </c>
      <c r="F256" s="16">
        <f t="shared" si="1"/>
        <v>1636</v>
      </c>
      <c r="G256" s="16">
        <f>Williams!P256+Middlebury!N255+Hamilton!U255+Bates!T255+Amherst!P258+Colby!Q256+Tufts!P256+Bowdoin!S255+Wesleyan!S257+Conn!S257+Trinity!R256</f>
        <v>12944</v>
      </c>
      <c r="H256" s="16">
        <f t="shared" si="2"/>
        <v>9411</v>
      </c>
      <c r="I256" s="16">
        <f t="shared" si="3"/>
        <v>65877</v>
      </c>
      <c r="J256" s="16">
        <f t="shared" si="4"/>
        <v>1465233</v>
      </c>
      <c r="K256" s="16">
        <f t="shared" si="5"/>
        <v>0.18541409147095181</v>
      </c>
      <c r="L256" s="16">
        <f t="shared" si="6"/>
        <v>0.16090593074973056</v>
      </c>
      <c r="M256" s="16">
        <f t="shared" si="7"/>
        <v>0.11165459691393792</v>
      </c>
      <c r="N256" s="31">
        <f>SUM(Amherst:Bowdoin!W256)+Colby!V256+Conn!X256+Conn!Z256+Middlebury!R256+Trinity!V256+Tufts!T256+Wesleyan!W256+Williams!T256</f>
        <v>208.82056252529341</v>
      </c>
    </row>
    <row r="257" spans="1:14" ht="13" x14ac:dyDescent="0.15">
      <c r="A257" s="15">
        <v>44290</v>
      </c>
      <c r="B257" s="1">
        <v>448</v>
      </c>
      <c r="D257" s="16">
        <f>Amherst!D259+Bates!G256+Hamilton!F256+Middlebury!D257+Williams!D257+Colby!F257+Tufts!F257+Bowdoin!F256+Wesleyan!F258+Conn!F258+Trinity!F257</f>
        <v>5</v>
      </c>
      <c r="E257" s="16">
        <f t="shared" si="0"/>
        <v>15.142857142857142</v>
      </c>
      <c r="F257" s="16">
        <f t="shared" si="1"/>
        <v>1641</v>
      </c>
      <c r="G257" s="16">
        <f>Williams!P257+Middlebury!N256+Hamilton!U256+Bates!T256+Amherst!P259+Colby!Q257+Tufts!P257+Bowdoin!S256+Wesleyan!S258+Conn!S258+Trinity!R257</f>
        <v>6924</v>
      </c>
      <c r="H257" s="16">
        <f t="shared" si="2"/>
        <v>9634.4285714285706</v>
      </c>
      <c r="I257" s="16">
        <f t="shared" si="3"/>
        <v>67441</v>
      </c>
      <c r="J257" s="16">
        <f t="shared" si="4"/>
        <v>1472157</v>
      </c>
      <c r="K257" s="16">
        <f t="shared" si="5"/>
        <v>7.2212593876372036E-2</v>
      </c>
      <c r="L257" s="16">
        <f t="shared" si="6"/>
        <v>0.15717441912189914</v>
      </c>
      <c r="M257" s="16">
        <f t="shared" si="7"/>
        <v>0.11146908923436835</v>
      </c>
      <c r="N257" s="31">
        <f>SUM(Amherst:Bowdoin!W257)+Colby!V257+Conn!X257+Conn!Z257+Middlebury!R257+Trinity!V257+Tufts!T257+Wesleyan!W257+Williams!T257</f>
        <v>180.94627681100769</v>
      </c>
    </row>
    <row r="258" spans="1:14" ht="13" x14ac:dyDescent="0.15">
      <c r="A258" s="15">
        <v>44291</v>
      </c>
      <c r="B258" s="1">
        <v>449</v>
      </c>
      <c r="D258" s="16">
        <f>Amherst!D260+Bates!G257+Hamilton!F257+Middlebury!D258+Williams!D258+Colby!F258+Tufts!F258+Bowdoin!F257+Wesleyan!F259+Conn!F259+Trinity!F258</f>
        <v>23</v>
      </c>
      <c r="E258" s="16">
        <f t="shared" si="0"/>
        <v>17.571428571428573</v>
      </c>
      <c r="F258" s="16">
        <f t="shared" si="1"/>
        <v>1664</v>
      </c>
      <c r="G258" s="16">
        <f>Williams!P258+Middlebury!N257+Hamilton!U257+Bates!T257+Amherst!P260+Colby!Q258+Tufts!P258+Bowdoin!S257+Wesleyan!S259+Conn!S259+Trinity!R258</f>
        <v>5409</v>
      </c>
      <c r="H258" s="16">
        <f t="shared" si="2"/>
        <v>9840.7142857142862</v>
      </c>
      <c r="I258" s="16">
        <f t="shared" si="3"/>
        <v>68885</v>
      </c>
      <c r="J258" s="16">
        <f t="shared" si="4"/>
        <v>1477566</v>
      </c>
      <c r="K258" s="16">
        <f t="shared" si="5"/>
        <v>0.42521723054168975</v>
      </c>
      <c r="L258" s="16">
        <f t="shared" si="6"/>
        <v>0.17855846701023445</v>
      </c>
      <c r="M258" s="16">
        <f t="shared" si="7"/>
        <v>0.11261764279903572</v>
      </c>
      <c r="N258" s="31">
        <f>SUM(Amherst:Bowdoin!W258)+Colby!V258+Conn!X258+Conn!Z258+Middlebury!R258+Trinity!V258+Tufts!T258+Wesleyan!W258+Williams!T258</f>
        <v>202.19588111765736</v>
      </c>
    </row>
    <row r="259" spans="1:14" ht="13" x14ac:dyDescent="0.15">
      <c r="A259" s="15">
        <v>44292</v>
      </c>
      <c r="B259" s="1">
        <v>450</v>
      </c>
      <c r="D259" s="16">
        <f>Amherst!D261+Bates!G258+Hamilton!F258+Middlebury!D259+Williams!D259+Colby!F259+Tufts!F259+Bowdoin!F258+Wesleyan!F260+Conn!F260+Trinity!F259</f>
        <v>49</v>
      </c>
      <c r="E259" s="16">
        <f t="shared" si="0"/>
        <v>22.428571428571427</v>
      </c>
      <c r="F259" s="16">
        <f t="shared" si="1"/>
        <v>1713</v>
      </c>
      <c r="G259" s="16">
        <f>Williams!P259+Middlebury!N258+Hamilton!U258+Bates!T258+Amherst!P261+Colby!Q259+Tufts!P259+Bowdoin!S258+Wesleyan!S260+Conn!S260+Trinity!R259</f>
        <v>12542</v>
      </c>
      <c r="H259" s="16">
        <f t="shared" si="2"/>
        <v>9859.2857142857138</v>
      </c>
      <c r="I259" s="16">
        <f t="shared" si="3"/>
        <v>69015</v>
      </c>
      <c r="J259" s="16">
        <f t="shared" si="4"/>
        <v>1490108</v>
      </c>
      <c r="K259" s="16">
        <f t="shared" si="5"/>
        <v>0.39068729070323716</v>
      </c>
      <c r="L259" s="16">
        <f t="shared" si="6"/>
        <v>0.22748677823661523</v>
      </c>
      <c r="M259" s="16">
        <f t="shared" si="7"/>
        <v>0.11495811041884213</v>
      </c>
      <c r="N259" s="31">
        <f>SUM(Amherst:Bowdoin!W259)+Colby!V259+Conn!X259+Conn!Z259+Middlebury!R259+Trinity!V259+Tufts!T259+Wesleyan!W259+Williams!T259</f>
        <v>180.8469259783121</v>
      </c>
    </row>
    <row r="260" spans="1:14" ht="13" x14ac:dyDescent="0.15">
      <c r="A260" s="15">
        <v>44293</v>
      </c>
      <c r="B260" s="1">
        <v>451</v>
      </c>
      <c r="D260" s="16">
        <f>Amherst!D262+Bates!G259+Hamilton!F259+Middlebury!D260+Williams!D260+Colby!F260+Tufts!F260+Bowdoin!F259+Wesleyan!F261+Conn!F261+Trinity!F260</f>
        <v>10</v>
      </c>
      <c r="E260" s="16">
        <f t="shared" si="0"/>
        <v>20.571428571428573</v>
      </c>
      <c r="F260" s="16">
        <f t="shared" si="1"/>
        <v>1723</v>
      </c>
      <c r="G260" s="16">
        <f>Williams!P260+Middlebury!N259+Hamilton!U259+Bates!T259+Amherst!P262+Colby!Q260+Tufts!P260+Bowdoin!S259+Wesleyan!S261+Conn!S261+Trinity!R260</f>
        <v>10047</v>
      </c>
      <c r="H260" s="16">
        <f t="shared" si="2"/>
        <v>9620.5714285714294</v>
      </c>
      <c r="I260" s="16">
        <f t="shared" si="3"/>
        <v>67344</v>
      </c>
      <c r="J260" s="16">
        <f t="shared" si="4"/>
        <v>1500155</v>
      </c>
      <c r="K260" s="16">
        <f t="shared" si="5"/>
        <v>9.9532198666268529E-2</v>
      </c>
      <c r="L260" s="16">
        <f t="shared" si="6"/>
        <v>0.21382751247327159</v>
      </c>
      <c r="M260" s="16">
        <f t="shared" si="7"/>
        <v>0.11485479833750513</v>
      </c>
      <c r="N260" s="31">
        <f>SUM(Amherst:Bowdoin!W260)+Colby!V260+Conn!X260+Conn!Z260+Middlebury!R260+Trinity!V260+Tufts!T260+Wesleyan!W260+Williams!T260</f>
        <v>213.5181512605042</v>
      </c>
    </row>
    <row r="261" spans="1:14" ht="13" x14ac:dyDescent="0.15">
      <c r="A261" s="15">
        <v>44294</v>
      </c>
      <c r="B261" s="1">
        <v>452</v>
      </c>
      <c r="D261" s="16">
        <f>Amherst!D263+Bates!G260+Hamilton!F260+Middlebury!D261+Williams!D261+Colby!F261+Tufts!F261+Bowdoin!F260+Wesleyan!F262+Conn!F262+Trinity!F261</f>
        <v>33</v>
      </c>
      <c r="E261" s="16">
        <f t="shared" si="0"/>
        <v>21.714285714285715</v>
      </c>
      <c r="F261" s="16">
        <f t="shared" si="1"/>
        <v>1756</v>
      </c>
      <c r="G261" s="16">
        <f>Williams!P261+Middlebury!N260+Hamilton!U260+Bates!T260+Amherst!P263+Colby!Q261+Tufts!P261+Bowdoin!S260+Wesleyan!S262+Conn!S262+Trinity!R261</f>
        <v>12945</v>
      </c>
      <c r="H261" s="16">
        <f t="shared" si="2"/>
        <v>10055.285714285714</v>
      </c>
      <c r="I261" s="16">
        <f t="shared" si="3"/>
        <v>70387</v>
      </c>
      <c r="J261" s="16">
        <f t="shared" si="4"/>
        <v>1513100</v>
      </c>
      <c r="K261" s="16">
        <f t="shared" si="5"/>
        <v>0.25492468134414831</v>
      </c>
      <c r="L261" s="16">
        <f t="shared" si="6"/>
        <v>0.21594896784917667</v>
      </c>
      <c r="M261" s="16">
        <f t="shared" si="7"/>
        <v>0.11605313594607097</v>
      </c>
      <c r="N261" s="31">
        <f>SUM(Amherst:Bowdoin!W261)+Colby!V261+Conn!X261+Conn!Z261+Middlebury!R261+Trinity!V261+Tufts!T261+Wesleyan!W261+Williams!T261</f>
        <v>181.28947557231021</v>
      </c>
    </row>
    <row r="262" spans="1:14" ht="13" x14ac:dyDescent="0.15">
      <c r="A262" s="15">
        <v>44295</v>
      </c>
      <c r="B262" s="1">
        <v>453</v>
      </c>
      <c r="D262" s="16">
        <f>Amherst!D264+Bates!G261+Hamilton!F261+Middlebury!D262+Williams!D262+Colby!F262+Tufts!F262+Bowdoin!F261+Wesleyan!F263+Conn!F263+Trinity!F262</f>
        <v>8</v>
      </c>
      <c r="E262" s="16">
        <f t="shared" si="0"/>
        <v>21.714285714285715</v>
      </c>
      <c r="F262" s="16">
        <f t="shared" si="1"/>
        <v>1764</v>
      </c>
      <c r="G262" s="16">
        <f>Williams!P262+Middlebury!N261+Hamilton!U261+Bates!T261+Amherst!P264+Colby!Q262+Tufts!P262+Bowdoin!S261+Wesleyan!S263+Conn!S263+Trinity!R262</f>
        <v>9955</v>
      </c>
      <c r="H262" s="16">
        <f t="shared" si="2"/>
        <v>10109.428571428571</v>
      </c>
      <c r="I262" s="16">
        <f t="shared" si="3"/>
        <v>70766</v>
      </c>
      <c r="J262" s="16">
        <f t="shared" si="4"/>
        <v>1523055</v>
      </c>
      <c r="K262" s="16">
        <f t="shared" si="5"/>
        <v>8.0361627322953294E-2</v>
      </c>
      <c r="L262" s="16">
        <f t="shared" si="6"/>
        <v>0.2147924144363112</v>
      </c>
      <c r="M262" s="16">
        <f t="shared" si="7"/>
        <v>0.11581984892206781</v>
      </c>
      <c r="N262" s="31">
        <f>SUM(Amherst:Bowdoin!W262)+Colby!V262+Conn!X262+Conn!Z262+Middlebury!R262+Trinity!V262+Tufts!T262+Wesleyan!W262+Williams!T262</f>
        <v>195.74409131327997</v>
      </c>
    </row>
    <row r="263" spans="1:14" ht="13" x14ac:dyDescent="0.15">
      <c r="A263" s="15">
        <v>44296</v>
      </c>
      <c r="B263" s="1">
        <v>454</v>
      </c>
      <c r="D263" s="16">
        <f>Amherst!D265+Bates!G262+Hamilton!F262+Middlebury!D263+Williams!D263+Colby!F263+Tufts!F263+Bowdoin!F262+Wesleyan!F264+Conn!F264+Trinity!F263</f>
        <v>18</v>
      </c>
      <c r="E263" s="16">
        <f t="shared" si="0"/>
        <v>20.857142857142858</v>
      </c>
      <c r="F263" s="16">
        <f t="shared" si="1"/>
        <v>1782</v>
      </c>
      <c r="G263" s="16">
        <f>Williams!P263+Middlebury!N262+Hamilton!U262+Bates!T262+Amherst!P265+Colby!Q263+Tufts!P263+Bowdoin!S262+Wesleyan!S264+Conn!S264+Trinity!R263</f>
        <v>12260</v>
      </c>
      <c r="H263" s="16">
        <f t="shared" si="2"/>
        <v>10011.714285714286</v>
      </c>
      <c r="I263" s="16">
        <f t="shared" si="3"/>
        <v>70082</v>
      </c>
      <c r="J263" s="16">
        <f t="shared" si="4"/>
        <v>1535315</v>
      </c>
      <c r="K263" s="16">
        <f t="shared" si="5"/>
        <v>0.14681892332789559</v>
      </c>
      <c r="L263" s="16">
        <f t="shared" si="6"/>
        <v>0.20832738791701147</v>
      </c>
      <c r="M263" s="16">
        <f t="shared" si="7"/>
        <v>0.11606738682289953</v>
      </c>
      <c r="N263" s="31">
        <f>SUM(Amherst:Bowdoin!W263)+Colby!V263+Conn!X263+Conn!Z263+Middlebury!R263+Trinity!V263+Tufts!T263+Wesleyan!W263+Williams!T263</f>
        <v>196.71123417042284</v>
      </c>
    </row>
    <row r="264" spans="1:14" ht="13" x14ac:dyDescent="0.15">
      <c r="A264" s="15">
        <v>44297</v>
      </c>
      <c r="B264" s="1">
        <v>455</v>
      </c>
      <c r="D264" s="16">
        <f>Amherst!D266+Bates!G263+Hamilton!F263+Middlebury!D264+Williams!D264+Colby!F264+Tufts!F264+Bowdoin!F263+Wesleyan!F265+Conn!F265+Trinity!F264</f>
        <v>7</v>
      </c>
      <c r="E264" s="16">
        <f t="shared" si="0"/>
        <v>21.142857142857142</v>
      </c>
      <c r="F264" s="16">
        <f t="shared" si="1"/>
        <v>1789</v>
      </c>
      <c r="G264" s="16">
        <f>Williams!P264+Middlebury!N263+Hamilton!U263+Bates!T263+Amherst!P266+Colby!Q264+Tufts!P264+Bowdoin!S263+Wesleyan!S265+Conn!S265+Trinity!R264</f>
        <v>8404</v>
      </c>
      <c r="H264" s="16">
        <f t="shared" si="2"/>
        <v>10223.142857142857</v>
      </c>
      <c r="I264" s="16">
        <f t="shared" si="3"/>
        <v>71562</v>
      </c>
      <c r="J264" s="16">
        <f t="shared" si="4"/>
        <v>1543719</v>
      </c>
      <c r="K264" s="16">
        <f t="shared" si="5"/>
        <v>8.3293669681104243E-2</v>
      </c>
      <c r="L264" s="16">
        <f t="shared" si="6"/>
        <v>0.20681367206059081</v>
      </c>
      <c r="M264" s="16">
        <f t="shared" si="7"/>
        <v>0.11588896683917214</v>
      </c>
      <c r="N264" s="31">
        <f>SUM(Amherst:Bowdoin!W264)+Colby!V264+Conn!X264+Conn!Z264+Middlebury!R264+Trinity!V264+Tufts!T264+Wesleyan!W264+Williams!T264</f>
        <v>186.38123417042286</v>
      </c>
    </row>
    <row r="265" spans="1:14" ht="13" x14ac:dyDescent="0.15">
      <c r="A265" s="15">
        <v>44298</v>
      </c>
      <c r="B265" s="1">
        <v>456</v>
      </c>
      <c r="D265" s="16">
        <f>Amherst!D267+Bates!G264+Hamilton!F264+Middlebury!D265+Williams!D265+Colby!F265+Tufts!F265+Bowdoin!F264+Wesleyan!F266+Conn!F266+Trinity!F265</f>
        <v>8</v>
      </c>
      <c r="E265" s="16">
        <f t="shared" si="0"/>
        <v>19</v>
      </c>
      <c r="F265" s="16">
        <f t="shared" si="1"/>
        <v>1797</v>
      </c>
      <c r="G265" s="16">
        <f>Williams!P265+Middlebury!N264+Hamilton!U264+Bates!T264+Amherst!P267+Colby!Q265+Tufts!P265+Bowdoin!S264+Wesleyan!S266+Conn!S266+Trinity!R265</f>
        <v>3566</v>
      </c>
      <c r="H265" s="16">
        <f t="shared" si="2"/>
        <v>9959.8571428571431</v>
      </c>
      <c r="I265" s="16">
        <f t="shared" si="3"/>
        <v>69719</v>
      </c>
      <c r="J265" s="16">
        <f t="shared" si="4"/>
        <v>1547285</v>
      </c>
      <c r="K265" s="16">
        <f t="shared" si="5"/>
        <v>0.2243409983174425</v>
      </c>
      <c r="L265" s="16">
        <f t="shared" si="6"/>
        <v>0.19076578837906455</v>
      </c>
      <c r="M265" s="16">
        <f t="shared" si="7"/>
        <v>0.11613891429180792</v>
      </c>
      <c r="N265" s="31">
        <f>SUM(Amherst:Bowdoin!W265)+Colby!V265+Conn!X265+Conn!Z265+Middlebury!R265+Trinity!V265+Tufts!T265+Wesleyan!W265+Williams!T265</f>
        <v>187.13849420849422</v>
      </c>
    </row>
    <row r="266" spans="1:14" ht="13" x14ac:dyDescent="0.15">
      <c r="A266" s="15">
        <v>44299</v>
      </c>
      <c r="B266" s="1">
        <v>457</v>
      </c>
      <c r="D266" s="16">
        <f>Amherst!D268+Bates!G265+Hamilton!F265+Middlebury!D266+Williams!D266+Colby!F266+Tufts!F266+Bowdoin!F265+Wesleyan!F267+Conn!F267+Trinity!F266</f>
        <v>11</v>
      </c>
      <c r="E266" s="16">
        <f t="shared" si="0"/>
        <v>13.571428571428571</v>
      </c>
      <c r="F266" s="16">
        <f t="shared" si="1"/>
        <v>1808</v>
      </c>
      <c r="G266" s="16">
        <f>Williams!P266+Middlebury!N265+Hamilton!U265+Bates!T265+Amherst!P268+Colby!Q266+Tufts!P266+Bowdoin!S265+Wesleyan!S267+Conn!S267+Trinity!R266</f>
        <v>13337</v>
      </c>
      <c r="H266" s="16">
        <f t="shared" si="2"/>
        <v>10073.428571428571</v>
      </c>
      <c r="I266" s="16">
        <f t="shared" si="3"/>
        <v>70514</v>
      </c>
      <c r="J266" s="16">
        <f t="shared" si="4"/>
        <v>1560622</v>
      </c>
      <c r="K266" s="16">
        <f t="shared" si="5"/>
        <v>8.2477318737347233E-2</v>
      </c>
      <c r="L266" s="16">
        <f t="shared" si="6"/>
        <v>0.13472501914513429</v>
      </c>
      <c r="M266" s="16">
        <f t="shared" si="7"/>
        <v>0.11585124392710086</v>
      </c>
      <c r="N266" s="31">
        <f>SUM(Amherst:Bowdoin!W266)+Colby!V266+Conn!X266+Conn!Z266+Middlebury!R266+Trinity!V266+Tufts!T266+Wesleyan!W266+Williams!T266</f>
        <v>215.01706563706566</v>
      </c>
    </row>
    <row r="267" spans="1:14" ht="13" x14ac:dyDescent="0.15">
      <c r="A267" s="15">
        <v>44300</v>
      </c>
      <c r="B267" s="1">
        <v>458</v>
      </c>
      <c r="D267" s="16">
        <f>Amherst!D269+Bates!G266+Hamilton!F266+Middlebury!D267+Williams!D267+Colby!F267+Tufts!F267+Bowdoin!F266+Wesleyan!F268+Conn!F268+Trinity!F267</f>
        <v>15</v>
      </c>
      <c r="E267" s="16">
        <f t="shared" si="0"/>
        <v>14.285714285714286</v>
      </c>
      <c r="F267" s="16">
        <f t="shared" si="1"/>
        <v>1823</v>
      </c>
      <c r="G267" s="16">
        <f>Williams!P267+Middlebury!N266+Hamilton!U266+Bates!T266+Amherst!P269+Colby!Q267+Tufts!P267+Bowdoin!S266+Wesleyan!S268+Conn!S268+Trinity!R267</f>
        <v>10385</v>
      </c>
      <c r="H267" s="16">
        <f t="shared" si="2"/>
        <v>10121.714285714286</v>
      </c>
      <c r="I267" s="16">
        <f t="shared" si="3"/>
        <v>70852</v>
      </c>
      <c r="J267" s="16">
        <f t="shared" si="4"/>
        <v>1571007</v>
      </c>
      <c r="K267" s="16">
        <f t="shared" si="5"/>
        <v>0.14443909484833894</v>
      </c>
      <c r="L267" s="16">
        <f t="shared" si="6"/>
        <v>0.14113927623779146</v>
      </c>
      <c r="M267" s="16">
        <f t="shared" si="7"/>
        <v>0.11604022133574199</v>
      </c>
      <c r="N267" s="31">
        <f>SUM(Amherst:Bowdoin!W267)+Colby!V267+Conn!X267+Conn!Z267+Middlebury!R267+Trinity!V267+Tufts!T267+Wesleyan!W267+Williams!T267</f>
        <v>236.87255189255188</v>
      </c>
    </row>
    <row r="268" spans="1:14" ht="13" x14ac:dyDescent="0.15">
      <c r="A268" s="15">
        <v>44301</v>
      </c>
      <c r="B268" s="1">
        <v>459</v>
      </c>
      <c r="D268" s="16">
        <f>Amherst!D270+Bates!G267+Hamilton!F267+Middlebury!D268+Williams!D268+Colby!F268+Tufts!F268+Bowdoin!F267+Wesleyan!F269+Conn!F269+Trinity!F268</f>
        <v>7</v>
      </c>
      <c r="E268" s="16">
        <f t="shared" si="0"/>
        <v>10.571428571428571</v>
      </c>
      <c r="F268" s="16">
        <f t="shared" si="1"/>
        <v>1830</v>
      </c>
      <c r="G268" s="16">
        <f>Williams!P268+Middlebury!N267+Hamilton!U267+Bates!T267+Amherst!P270+Colby!Q268+Tufts!P268+Bowdoin!S267+Wesleyan!S269+Conn!S269+Trinity!R268</f>
        <v>12324</v>
      </c>
      <c r="H268" s="16">
        <f t="shared" si="2"/>
        <v>10033</v>
      </c>
      <c r="I268" s="16">
        <f t="shared" si="3"/>
        <v>70231</v>
      </c>
      <c r="J268" s="16">
        <f t="shared" si="4"/>
        <v>1583331</v>
      </c>
      <c r="K268" s="16">
        <f t="shared" si="5"/>
        <v>5.6799740344044142E-2</v>
      </c>
      <c r="L268" s="16">
        <f t="shared" si="6"/>
        <v>0.10536657601344136</v>
      </c>
      <c r="M268" s="16">
        <f t="shared" si="7"/>
        <v>0.11557911769554186</v>
      </c>
      <c r="N268" s="31">
        <f>SUM(Amherst:Bowdoin!W268)+Colby!V268+Conn!X268+Conn!Z268+Middlebury!R268+Trinity!V268+Tufts!T268+Wesleyan!W268+Williams!T268</f>
        <v>234.285409035409</v>
      </c>
    </row>
    <row r="269" spans="1:14" ht="13" x14ac:dyDescent="0.15">
      <c r="A269" s="15">
        <v>44302</v>
      </c>
      <c r="B269" s="1">
        <v>460</v>
      </c>
      <c r="D269" s="16">
        <f>Amherst!D271+Bates!G268+Hamilton!F268+Middlebury!D269+Williams!D269+Colby!F269+Tufts!F269+Bowdoin!F268+Wesleyan!F270+Conn!F270+Trinity!F269</f>
        <v>2</v>
      </c>
      <c r="E269" s="16">
        <f t="shared" si="0"/>
        <v>9.7142857142857135</v>
      </c>
      <c r="F269" s="16">
        <f t="shared" si="1"/>
        <v>1832</v>
      </c>
      <c r="G269" s="16">
        <f>Williams!P269+Middlebury!N268+Hamilton!U268+Bates!T268+Amherst!P271+Colby!Q269+Tufts!P269+Bowdoin!S268+Wesleyan!S270+Conn!S270+Trinity!R269</f>
        <v>7543</v>
      </c>
      <c r="H269" s="16">
        <f t="shared" si="2"/>
        <v>9688.4285714285706</v>
      </c>
      <c r="I269" s="16">
        <f t="shared" si="3"/>
        <v>67819</v>
      </c>
      <c r="J269" s="16">
        <f t="shared" si="4"/>
        <v>1590874</v>
      </c>
      <c r="K269" s="16">
        <f t="shared" si="5"/>
        <v>2.6514649343762426E-2</v>
      </c>
      <c r="L269" s="16">
        <f t="shared" si="6"/>
        <v>0.10026688686061429</v>
      </c>
      <c r="M269" s="16">
        <f t="shared" si="7"/>
        <v>0.11515682574484215</v>
      </c>
      <c r="N269" s="31">
        <f>SUM(Amherst:Bowdoin!W269)+Colby!V269+Conn!X269+Conn!Z269+Middlebury!R269+Trinity!V269+Tufts!T269+Wesleyan!W269+Williams!T269</f>
        <v>238.31550042771599</v>
      </c>
    </row>
    <row r="270" spans="1:14" ht="13" x14ac:dyDescent="0.15">
      <c r="A270" s="15">
        <v>44303</v>
      </c>
      <c r="B270" s="1">
        <v>461</v>
      </c>
      <c r="D270" s="16">
        <f>Amherst!D272+Bates!G269+Hamilton!F269+Middlebury!D270+Williams!D270+Colby!F270+Tufts!F270+Bowdoin!F269+Wesleyan!F271+Conn!F271+Trinity!F270</f>
        <v>5</v>
      </c>
      <c r="E270" s="16">
        <f t="shared" si="0"/>
        <v>7.8571428571428568</v>
      </c>
      <c r="F270" s="16">
        <f t="shared" si="1"/>
        <v>1837</v>
      </c>
      <c r="G270" s="16">
        <f>Williams!P270+Middlebury!N269+Hamilton!U269+Bates!T269+Amherst!P272+Colby!Q270+Tufts!P270+Bowdoin!S269+Wesleyan!S271+Conn!S271+Trinity!R270</f>
        <v>14493</v>
      </c>
      <c r="H270" s="16">
        <f t="shared" si="2"/>
        <v>10007.428571428571</v>
      </c>
      <c r="I270" s="16">
        <f t="shared" si="3"/>
        <v>70052</v>
      </c>
      <c r="J270" s="16">
        <f t="shared" si="4"/>
        <v>1605367</v>
      </c>
      <c r="K270" s="16">
        <f t="shared" si="5"/>
        <v>3.4499413509970329E-2</v>
      </c>
      <c r="L270" s="16">
        <f t="shared" si="6"/>
        <v>7.8513104550905044E-2</v>
      </c>
      <c r="M270" s="16">
        <f t="shared" si="7"/>
        <v>0.1144286633523674</v>
      </c>
      <c r="N270" s="31">
        <f>SUM(Amherst:Bowdoin!W270)+Colby!V270+Conn!X270+Conn!Z270+Middlebury!R270+Trinity!V270+Tufts!T270+Wesleyan!W270+Williams!T270</f>
        <v>216.59264328485887</v>
      </c>
    </row>
    <row r="271" spans="1:14" ht="13" x14ac:dyDescent="0.15">
      <c r="A271" s="15">
        <v>44304</v>
      </c>
      <c r="B271" s="1">
        <v>462</v>
      </c>
      <c r="D271" s="16">
        <f>Amherst!D273+Bates!G270+Hamilton!F270+Middlebury!D271+Williams!D271+Colby!F271+Tufts!F271+Bowdoin!F270+Wesleyan!F272+Conn!F272+Trinity!F271</f>
        <v>1</v>
      </c>
      <c r="E271" s="16">
        <f t="shared" si="0"/>
        <v>7</v>
      </c>
      <c r="F271" s="16">
        <f t="shared" si="1"/>
        <v>1838</v>
      </c>
      <c r="G271" s="16">
        <f>Williams!P271+Middlebury!N270+Hamilton!U270+Bates!T270+Amherst!P273+Colby!Q271+Tufts!P271+Bowdoin!S270+Wesleyan!S272+Conn!S272+Trinity!R271</f>
        <v>6484</v>
      </c>
      <c r="H271" s="16">
        <f t="shared" si="2"/>
        <v>9733.1428571428569</v>
      </c>
      <c r="I271" s="16">
        <f t="shared" si="3"/>
        <v>68132</v>
      </c>
      <c r="J271" s="16">
        <f t="shared" si="4"/>
        <v>1611851</v>
      </c>
      <c r="K271" s="16">
        <f t="shared" si="5"/>
        <v>1.5422578655151141E-2</v>
      </c>
      <c r="L271" s="16">
        <f t="shared" si="6"/>
        <v>7.1919215640227796E-2</v>
      </c>
      <c r="M271" s="16">
        <f t="shared" si="7"/>
        <v>0.1140303911465762</v>
      </c>
      <c r="N271" s="31">
        <f>SUM(Amherst:Bowdoin!W271)+Colby!V271+Conn!X271+Conn!Z271+Middlebury!R271+Trinity!V271+Tufts!T271+Wesleyan!W271+Williams!T271</f>
        <v>194.49407185628743</v>
      </c>
    </row>
    <row r="272" spans="1:14" ht="13" x14ac:dyDescent="0.15">
      <c r="A272" s="15">
        <v>44305</v>
      </c>
      <c r="B272" s="1">
        <v>463</v>
      </c>
      <c r="D272" s="16">
        <f>Amherst!D274+Bates!G271+Hamilton!F271+Middlebury!D272+Williams!D272+Colby!F272+Tufts!F272+Bowdoin!F271+Wesleyan!F273+Conn!F273+Trinity!F272</f>
        <v>14</v>
      </c>
      <c r="E272" s="16">
        <f t="shared" si="0"/>
        <v>7.8571428571428568</v>
      </c>
      <c r="F272" s="16">
        <f t="shared" si="1"/>
        <v>1852</v>
      </c>
      <c r="G272" s="16">
        <f>Williams!P272+Middlebury!N271+Hamilton!U271+Bates!T271+Amherst!P274+Colby!Q272+Tufts!P272+Bowdoin!S271+Wesleyan!S273+Conn!S273+Trinity!R272</f>
        <v>4135</v>
      </c>
      <c r="H272" s="16">
        <f t="shared" si="2"/>
        <v>9814.4285714285706</v>
      </c>
      <c r="I272" s="16">
        <f t="shared" si="3"/>
        <v>68701</v>
      </c>
      <c r="J272" s="16">
        <f t="shared" si="4"/>
        <v>1615986</v>
      </c>
      <c r="K272" s="16">
        <f t="shared" si="5"/>
        <v>0.3385731559854897</v>
      </c>
      <c r="L272" s="16">
        <f t="shared" si="6"/>
        <v>8.005705884921617E-2</v>
      </c>
      <c r="M272" s="16">
        <f t="shared" si="7"/>
        <v>0.11460495326073371</v>
      </c>
      <c r="N272" s="31">
        <f>SUM(Amherst:Bowdoin!W272)+Colby!V272+Conn!X272+Conn!Z272+Middlebury!R272+Trinity!V272+Tufts!T272+Wesleyan!W272+Williams!T272</f>
        <v>200.77642644648171</v>
      </c>
    </row>
    <row r="273" spans="1:14" ht="13" x14ac:dyDescent="0.15">
      <c r="A273" s="15">
        <v>44306</v>
      </c>
      <c r="B273" s="1">
        <v>464</v>
      </c>
      <c r="D273" s="16">
        <f>Amherst!D275+Bates!G272+Hamilton!F272+Middlebury!D273+Williams!D273+Colby!F273+Tufts!F273+Bowdoin!F272+Wesleyan!F274+Conn!F274+Trinity!F273</f>
        <v>4</v>
      </c>
      <c r="E273" s="16">
        <f t="shared" si="0"/>
        <v>6.8571428571428568</v>
      </c>
      <c r="F273" s="16">
        <f t="shared" si="1"/>
        <v>1856</v>
      </c>
      <c r="G273" s="16">
        <f>Williams!P273+Middlebury!N272+Hamilton!U272+Bates!T272+Amherst!P275+Colby!Q273+Tufts!P273+Bowdoin!S272+Wesleyan!S274+Conn!S274+Trinity!R273</f>
        <v>12646</v>
      </c>
      <c r="H273" s="16">
        <f t="shared" si="2"/>
        <v>9715.7142857142862</v>
      </c>
      <c r="I273" s="16">
        <f t="shared" si="3"/>
        <v>68010</v>
      </c>
      <c r="J273" s="16">
        <f t="shared" si="4"/>
        <v>1628632</v>
      </c>
      <c r="K273" s="16">
        <f t="shared" si="5"/>
        <v>3.1630555116242291E-2</v>
      </c>
      <c r="L273" s="16">
        <f t="shared" si="6"/>
        <v>7.0577856197618E-2</v>
      </c>
      <c r="M273" s="16">
        <f t="shared" si="7"/>
        <v>0.11396067374336252</v>
      </c>
      <c r="N273" s="31">
        <f>SUM(Amherst:Bowdoin!W273)+Colby!V273+Conn!X273+Conn!Z273+Middlebury!R273+Trinity!V273+Tufts!T273+Wesleyan!W273+Williams!T273</f>
        <v>171.3164264464817</v>
      </c>
    </row>
    <row r="274" spans="1:14" ht="13" x14ac:dyDescent="0.15">
      <c r="A274" s="15">
        <v>44307</v>
      </c>
      <c r="B274" s="1">
        <v>465</v>
      </c>
      <c r="D274" s="16">
        <f>Amherst!D276+Bates!G273+Hamilton!F273+Middlebury!D274+Williams!D274+Colby!F274+Tufts!F274+Bowdoin!F273+Wesleyan!F275+Conn!F275+Trinity!F274</f>
        <v>1</v>
      </c>
      <c r="E274" s="16">
        <f t="shared" si="0"/>
        <v>4.8571428571428568</v>
      </c>
      <c r="F274" s="16">
        <f t="shared" si="1"/>
        <v>1857</v>
      </c>
      <c r="G274" s="16">
        <f>Williams!P274+Middlebury!N273+Hamilton!U273+Bates!T273+Amherst!P276+Colby!Q274+Tufts!P274+Bowdoin!S273+Wesleyan!S275+Conn!S275+Trinity!R274</f>
        <v>8009</v>
      </c>
      <c r="H274" s="16">
        <f t="shared" si="2"/>
        <v>9376.2857142857138</v>
      </c>
      <c r="I274" s="16">
        <f t="shared" si="3"/>
        <v>65634</v>
      </c>
      <c r="J274" s="16">
        <f t="shared" si="4"/>
        <v>1636641</v>
      </c>
      <c r="K274" s="16">
        <f t="shared" si="5"/>
        <v>1.2485953302534649E-2</v>
      </c>
      <c r="L274" s="16">
        <f t="shared" si="6"/>
        <v>5.1802419477709721E-2</v>
      </c>
      <c r="M274" s="16">
        <f t="shared" si="7"/>
        <v>0.11346410116818532</v>
      </c>
      <c r="N274" s="31">
        <f>SUM(Amherst:Bowdoin!W274)+Colby!V274+Conn!X274+Conn!Z274+Middlebury!R274+Trinity!V274+Tufts!T274+Wesleyan!W274+Williams!T274</f>
        <v>194.83728390519121</v>
      </c>
    </row>
    <row r="275" spans="1:14" ht="13" x14ac:dyDescent="0.15">
      <c r="A275" s="15">
        <v>44308</v>
      </c>
      <c r="B275" s="1">
        <v>466</v>
      </c>
      <c r="D275" s="16">
        <f>Amherst!D277+Bates!G274+Hamilton!F274+Middlebury!D275+Williams!D275+Colby!F275+Tufts!F275+Bowdoin!F274+Wesleyan!F276+Conn!F276+Trinity!F275</f>
        <v>4</v>
      </c>
      <c r="E275" s="16">
        <f t="shared" si="0"/>
        <v>4.4285714285714288</v>
      </c>
      <c r="F275" s="16">
        <f t="shared" si="1"/>
        <v>1861</v>
      </c>
      <c r="G275" s="16">
        <f>Williams!P275+Middlebury!N274+Hamilton!U274+Bates!T274+Amherst!P277+Colby!Q275+Tufts!P275+Bowdoin!S274+Wesleyan!S276+Conn!S276+Trinity!R275</f>
        <v>10701</v>
      </c>
      <c r="H275" s="16">
        <f t="shared" si="2"/>
        <v>9144.4285714285706</v>
      </c>
      <c r="I275" s="16">
        <f t="shared" si="3"/>
        <v>64011</v>
      </c>
      <c r="J275" s="16">
        <f t="shared" si="4"/>
        <v>1647342</v>
      </c>
      <c r="K275" s="16">
        <f t="shared" si="5"/>
        <v>3.7379684141669006E-2</v>
      </c>
      <c r="L275" s="16">
        <f t="shared" si="6"/>
        <v>4.8429176235334555E-2</v>
      </c>
      <c r="M275" s="16">
        <f t="shared" si="7"/>
        <v>0.11296986296713128</v>
      </c>
      <c r="N275" s="31">
        <f>SUM(Amherst:Bowdoin!W275)+Colby!V275+Conn!X275+Conn!Z275+Middlebury!R275+Trinity!V275+Tufts!T275+Wesleyan!W275+Williams!T275</f>
        <v>185.0158553337626</v>
      </c>
    </row>
    <row r="276" spans="1:14" ht="13" x14ac:dyDescent="0.15">
      <c r="A276" s="15">
        <v>44309</v>
      </c>
      <c r="B276" s="1">
        <v>467</v>
      </c>
      <c r="D276" s="16">
        <f>Amherst!D278+Bates!G275+Hamilton!F275+Middlebury!D276+Williams!D276+Colby!F276+Tufts!F276+Bowdoin!F275+Wesleyan!F277+Conn!F277+Trinity!F276</f>
        <v>9</v>
      </c>
      <c r="E276" s="16">
        <f t="shared" si="0"/>
        <v>5.4285714285714288</v>
      </c>
      <c r="F276" s="16">
        <f t="shared" si="1"/>
        <v>1870</v>
      </c>
      <c r="G276" s="16">
        <f>Williams!P276+Middlebury!N275+Hamilton!U275+Bates!T275+Amherst!P278+Colby!Q276+Tufts!P276+Bowdoin!S275+Wesleyan!S277+Conn!S277+Trinity!R276</f>
        <v>10234</v>
      </c>
      <c r="H276" s="16">
        <f t="shared" si="2"/>
        <v>9528.8571428571431</v>
      </c>
      <c r="I276" s="16">
        <f t="shared" si="3"/>
        <v>66702</v>
      </c>
      <c r="J276" s="16">
        <f t="shared" si="4"/>
        <v>1657576</v>
      </c>
      <c r="K276" s="16">
        <f t="shared" si="5"/>
        <v>8.7942153605628293E-2</v>
      </c>
      <c r="L276" s="16">
        <f t="shared" si="6"/>
        <v>5.6969806002818507E-2</v>
      </c>
      <c r="M276" s="16">
        <f t="shared" si="7"/>
        <v>0.11281533999044388</v>
      </c>
      <c r="N276" s="31">
        <f>SUM(Amherst:Bowdoin!W276)+Colby!V276+Conn!X276+Conn!Z276+Middlebury!R276+Trinity!V276+Tufts!T276+Wesleyan!W276+Williams!T276</f>
        <v>172.76135518590999</v>
      </c>
    </row>
    <row r="277" spans="1:14" ht="13" x14ac:dyDescent="0.15">
      <c r="A277" s="15">
        <v>44310</v>
      </c>
      <c r="B277" s="1">
        <v>468</v>
      </c>
      <c r="D277" s="16">
        <f>Amherst!D279+Bates!G276+Hamilton!F276+Middlebury!D277+Williams!D277+Colby!F277+Tufts!F277+Bowdoin!F276+Wesleyan!F278+Conn!F278+Trinity!F277</f>
        <v>4</v>
      </c>
      <c r="E277" s="16">
        <f t="shared" si="0"/>
        <v>5.2857142857142856</v>
      </c>
      <c r="F277" s="16">
        <f t="shared" si="1"/>
        <v>1874</v>
      </c>
      <c r="G277" s="16">
        <f>Williams!P277+Middlebury!N276+Hamilton!U276+Bates!T276+Amherst!P279+Colby!Q277+Tufts!P277+Bowdoin!S276+Wesleyan!S278+Conn!S278+Trinity!R277</f>
        <v>14461</v>
      </c>
      <c r="H277" s="16">
        <f t="shared" si="2"/>
        <v>9524.2857142857138</v>
      </c>
      <c r="I277" s="16">
        <f t="shared" si="3"/>
        <v>66670</v>
      </c>
      <c r="J277" s="16">
        <f t="shared" si="4"/>
        <v>1672037</v>
      </c>
      <c r="K277" s="16">
        <f t="shared" si="5"/>
        <v>2.7660604384205794E-2</v>
      </c>
      <c r="L277" s="16">
        <f t="shared" si="6"/>
        <v>5.5497225138743063E-2</v>
      </c>
      <c r="M277" s="16">
        <f t="shared" si="7"/>
        <v>0.11207885949892259</v>
      </c>
      <c r="N277" s="31">
        <f>SUM(Amherst:Bowdoin!W277)+Colby!V277+Conn!X277+Conn!Z277+Middlebury!R277+Trinity!V277+Tufts!T277+Wesleyan!W277+Williams!T277</f>
        <v>169.64037432078891</v>
      </c>
    </row>
    <row r="278" spans="1:14" ht="13" x14ac:dyDescent="0.15">
      <c r="A278" s="15">
        <v>44311</v>
      </c>
      <c r="B278" s="1">
        <v>469</v>
      </c>
      <c r="D278" s="16">
        <f>Amherst!D280+Bates!G277+Hamilton!F277+Middlebury!D278+Williams!D278+Colby!F278+Tufts!F278+Bowdoin!F277+Wesleyan!F279+Conn!F279+Trinity!F278</f>
        <v>3</v>
      </c>
      <c r="E278" s="16">
        <f t="shared" si="0"/>
        <v>5.5714285714285712</v>
      </c>
      <c r="F278" s="16">
        <f t="shared" si="1"/>
        <v>1877</v>
      </c>
      <c r="G278" s="16">
        <f>Williams!P278+Middlebury!N277+Hamilton!U277+Bates!T277+Amherst!P280+Colby!Q278+Tufts!P278+Bowdoin!S277+Wesleyan!S279+Conn!S279+Trinity!R278</f>
        <v>5919</v>
      </c>
      <c r="H278" s="16">
        <f t="shared" si="2"/>
        <v>9443.5714285714294</v>
      </c>
      <c r="I278" s="16">
        <f t="shared" si="3"/>
        <v>66105</v>
      </c>
      <c r="J278" s="16">
        <f t="shared" si="4"/>
        <v>1677956</v>
      </c>
      <c r="K278" s="16">
        <f t="shared" si="5"/>
        <v>5.0684237202230108E-2</v>
      </c>
      <c r="L278" s="16">
        <f t="shared" si="6"/>
        <v>5.8997050147492625E-2</v>
      </c>
      <c r="M278" s="16">
        <f t="shared" si="7"/>
        <v>0.11186228959519796</v>
      </c>
      <c r="N278" s="31">
        <f>SUM(Amherst:Bowdoin!W278)+Colby!V278+Conn!X278+Conn!Z278+Middlebury!R278+Trinity!V278+Tufts!T278+Wesleyan!W278+Williams!T278</f>
        <v>145.52323146364603</v>
      </c>
    </row>
    <row r="279" spans="1:14" ht="13" x14ac:dyDescent="0.15">
      <c r="A279" s="15">
        <v>44312</v>
      </c>
      <c r="B279" s="1">
        <v>470</v>
      </c>
      <c r="D279" s="16">
        <f>Amherst!D281+Bates!G278+Hamilton!F278+Middlebury!D279+Williams!D279+Colby!F279+Tufts!F279+Bowdoin!F278+Wesleyan!F280+Conn!F280+Trinity!F279</f>
        <v>0</v>
      </c>
      <c r="E279" s="16">
        <f t="shared" si="0"/>
        <v>3.5714285714285716</v>
      </c>
      <c r="F279" s="16">
        <f t="shared" si="1"/>
        <v>1877</v>
      </c>
      <c r="G279" s="16">
        <f>Williams!P279+Middlebury!N278+Hamilton!U278+Bates!T278+Amherst!P281+Colby!Q279+Tufts!P279+Bowdoin!S278+Wesleyan!S280+Conn!S280+Trinity!R279</f>
        <v>2521</v>
      </c>
      <c r="H279" s="16">
        <f t="shared" si="2"/>
        <v>9213</v>
      </c>
      <c r="I279" s="16">
        <f t="shared" si="3"/>
        <v>64491</v>
      </c>
      <c r="J279" s="16">
        <f t="shared" si="4"/>
        <v>1680477</v>
      </c>
      <c r="K279" s="16">
        <f t="shared" si="5"/>
        <v>0</v>
      </c>
      <c r="L279" s="16">
        <f t="shared" si="6"/>
        <v>3.8765099006062863E-2</v>
      </c>
      <c r="M279" s="16">
        <f t="shared" si="7"/>
        <v>0.11169447722283612</v>
      </c>
      <c r="N279" s="31">
        <f>SUM(Amherst:Bowdoin!W279)+Colby!V279+Conn!X279+Conn!Z279+Middlebury!R279+Trinity!V279+Tufts!T279+Wesleyan!W279+Williams!T279</f>
        <v>142.01512704571311</v>
      </c>
    </row>
    <row r="280" spans="1:14" ht="13" x14ac:dyDescent="0.15">
      <c r="A280" s="15">
        <v>44313</v>
      </c>
      <c r="B280" s="1">
        <v>471</v>
      </c>
      <c r="D280" s="16">
        <f>Amherst!D282+Bates!G279+Hamilton!F279+Middlebury!D280+Williams!D280+Colby!F280+Tufts!F280+Bowdoin!F279+Wesleyan!F281+Conn!F281+Trinity!F280</f>
        <v>5</v>
      </c>
      <c r="E280" s="16">
        <f t="shared" si="0"/>
        <v>3.7142857142857144</v>
      </c>
      <c r="F280" s="16">
        <f t="shared" si="1"/>
        <v>1882</v>
      </c>
      <c r="G280" s="16">
        <f>Williams!P280+Middlebury!N279+Hamilton!U279+Bates!T279+Amherst!P282+Colby!Q280+Tufts!P280+Bowdoin!S279+Wesleyan!S281+Conn!S281+Trinity!R280</f>
        <v>11147</v>
      </c>
      <c r="H280" s="16">
        <f t="shared" si="2"/>
        <v>8998.8571428571431</v>
      </c>
      <c r="I280" s="16">
        <f t="shared" si="3"/>
        <v>62992</v>
      </c>
      <c r="J280" s="16">
        <f t="shared" si="4"/>
        <v>1691624</v>
      </c>
      <c r="K280" s="16">
        <f t="shared" si="5"/>
        <v>4.4855117968960259E-2</v>
      </c>
      <c r="L280" s="16">
        <f t="shared" si="6"/>
        <v>4.1275082550165099E-2</v>
      </c>
      <c r="M280" s="16">
        <f t="shared" si="7"/>
        <v>0.11125403754025716</v>
      </c>
      <c r="N280" s="31">
        <f>SUM(Amherst:Bowdoin!W280)+Colby!V280+Conn!X280+Conn!Z280+Middlebury!R280+Trinity!V280+Tufts!T280+Wesleyan!W280+Williams!T280</f>
        <v>153.66049402713099</v>
      </c>
    </row>
    <row r="281" spans="1:14" ht="13" x14ac:dyDescent="0.15">
      <c r="A281" s="15">
        <v>44314</v>
      </c>
      <c r="B281" s="1">
        <v>472</v>
      </c>
      <c r="D281" s="16">
        <f>Amherst!D283+Bates!G280+Hamilton!F280+Middlebury!D281+Williams!D281+Colby!F281+Tufts!F281+Bowdoin!F280+Wesleyan!F282+Conn!F282+Trinity!F281</f>
        <v>2</v>
      </c>
      <c r="E281" s="16">
        <f t="shared" si="0"/>
        <v>3.8571428571428572</v>
      </c>
      <c r="F281" s="16">
        <f t="shared" si="1"/>
        <v>1884</v>
      </c>
      <c r="G281" s="16">
        <f>Williams!P281+Middlebury!N280+Hamilton!U280+Bates!T280+Amherst!P283+Colby!Q281+Tufts!P281+Bowdoin!S280+Wesleyan!S282+Conn!S282+Trinity!R281</f>
        <v>10387</v>
      </c>
      <c r="H281" s="16">
        <f t="shared" si="2"/>
        <v>9338.5714285714294</v>
      </c>
      <c r="I281" s="16">
        <f t="shared" si="3"/>
        <v>65370</v>
      </c>
      <c r="J281" s="16">
        <f t="shared" si="4"/>
        <v>1702011</v>
      </c>
      <c r="K281" s="16">
        <f t="shared" si="5"/>
        <v>1.925483777799172E-2</v>
      </c>
      <c r="L281" s="16">
        <f t="shared" si="6"/>
        <v>4.1303350160624142E-2</v>
      </c>
      <c r="M281" s="16">
        <f t="shared" si="7"/>
        <v>0.11069258659315362</v>
      </c>
      <c r="N281" s="31">
        <f>SUM(Amherst:Bowdoin!W281)+Colby!V281+Conn!X281+Conn!Z281+Middlebury!R281+Trinity!V281+Tufts!T281+Wesleyan!W281+Williams!T281</f>
        <v>137.55458392101553</v>
      </c>
    </row>
    <row r="282" spans="1:14" ht="13" x14ac:dyDescent="0.15">
      <c r="A282" s="15">
        <v>44315</v>
      </c>
      <c r="B282" s="1">
        <v>473</v>
      </c>
      <c r="D282" s="16">
        <f>Amherst!D284+Bates!G281+Hamilton!F281+Middlebury!D282+Williams!D282+Colby!F282+Tufts!F282+Bowdoin!F281+Wesleyan!F283+Conn!F283+Trinity!F282</f>
        <v>2</v>
      </c>
      <c r="E282" s="16">
        <f t="shared" si="0"/>
        <v>3.5714285714285716</v>
      </c>
      <c r="F282" s="16">
        <f t="shared" si="1"/>
        <v>1886</v>
      </c>
      <c r="G282" s="16">
        <f>Williams!P282+Middlebury!N281+Hamilton!U281+Bates!T281+Amherst!P284+Colby!Q282+Tufts!P282+Bowdoin!S281+Wesleyan!S283+Conn!S283+Trinity!R282</f>
        <v>9376</v>
      </c>
      <c r="H282" s="16">
        <f t="shared" si="2"/>
        <v>9149.2857142857138</v>
      </c>
      <c r="I282" s="16">
        <f t="shared" si="3"/>
        <v>64045</v>
      </c>
      <c r="J282" s="16">
        <f t="shared" si="4"/>
        <v>1711387</v>
      </c>
      <c r="K282" s="16">
        <f t="shared" si="5"/>
        <v>2.1331058020477817E-2</v>
      </c>
      <c r="L282" s="16">
        <f t="shared" si="6"/>
        <v>3.9035053478023267E-2</v>
      </c>
      <c r="M282" s="16">
        <f t="shared" si="7"/>
        <v>0.11020301077430178</v>
      </c>
      <c r="N282" s="31">
        <f>SUM(Amherst:Bowdoin!W282)+Colby!V282+Conn!X282+Conn!Z282+Middlebury!R282+Trinity!V282+Tufts!T282+Wesleyan!W282+Williams!T282</f>
        <v>138.20458392101551</v>
      </c>
    </row>
    <row r="283" spans="1:14" ht="13" x14ac:dyDescent="0.15">
      <c r="A283" s="15">
        <v>44316</v>
      </c>
      <c r="B283" s="1">
        <v>474</v>
      </c>
      <c r="D283" s="16">
        <f>Amherst!D285+Bates!G282+Hamilton!F282+Middlebury!D283+Williams!D283+Colby!F283+Tufts!F283+Bowdoin!F282+Wesleyan!F284+Conn!F284+Trinity!F283</f>
        <v>16</v>
      </c>
      <c r="E283" s="16">
        <f t="shared" si="0"/>
        <v>4.5714285714285712</v>
      </c>
      <c r="F283" s="16">
        <f t="shared" si="1"/>
        <v>1902</v>
      </c>
      <c r="G283" s="16">
        <f>Williams!P283+Middlebury!N282+Hamilton!U282+Bates!T282+Amherst!P285+Colby!Q283+Tufts!P283+Bowdoin!S282+Wesleyan!S284+Conn!S284+Trinity!R283</f>
        <v>11748</v>
      </c>
      <c r="H283" s="16">
        <f t="shared" si="2"/>
        <v>9365.5714285714294</v>
      </c>
      <c r="I283" s="16">
        <f t="shared" si="3"/>
        <v>65559</v>
      </c>
      <c r="J283" s="16">
        <f t="shared" si="4"/>
        <v>1723135</v>
      </c>
      <c r="K283" s="16">
        <f t="shared" si="5"/>
        <v>0.1361933946203609</v>
      </c>
      <c r="L283" s="16">
        <f t="shared" si="6"/>
        <v>4.8810994676550895E-2</v>
      </c>
      <c r="M283" s="16">
        <f t="shared" si="7"/>
        <v>0.11038020816709079</v>
      </c>
      <c r="N283" s="31">
        <f>SUM(Amherst:Bowdoin!W283)+Colby!V283+Conn!X283+Conn!Z283+Middlebury!R283+Trinity!V283+Tufts!T283+Wesleyan!W283+Williams!T283</f>
        <v>138.56434179279566</v>
      </c>
    </row>
    <row r="284" spans="1:14" ht="13" x14ac:dyDescent="0.15">
      <c r="A284" s="15">
        <v>44317</v>
      </c>
      <c r="B284" s="1">
        <v>475</v>
      </c>
      <c r="D284" s="16">
        <f>Amherst!D286+Bates!G283+Hamilton!F283+Middlebury!D284+Williams!D284+Colby!F284+Tufts!F284+Bowdoin!F283+Wesleyan!F285+Conn!F285+Trinity!F284</f>
        <v>5</v>
      </c>
      <c r="E284" s="16">
        <f t="shared" si="0"/>
        <v>4.7142857142857144</v>
      </c>
      <c r="F284" s="16">
        <f t="shared" si="1"/>
        <v>1907</v>
      </c>
      <c r="G284" s="16">
        <f>Williams!P284+Middlebury!N283+Hamilton!U283+Bates!T283+Amherst!P286+Colby!Q284+Tufts!P284+Bowdoin!S283+Wesleyan!S285+Conn!S285+Trinity!R284</f>
        <v>13282</v>
      </c>
      <c r="H284" s="16">
        <f t="shared" si="2"/>
        <v>9197.1428571428569</v>
      </c>
      <c r="I284" s="16">
        <f t="shared" si="3"/>
        <v>64380</v>
      </c>
      <c r="J284" s="16">
        <f t="shared" si="4"/>
        <v>1736417</v>
      </c>
      <c r="K284" s="16">
        <f t="shared" si="5"/>
        <v>3.7644932992019271E-2</v>
      </c>
      <c r="L284" s="16">
        <f t="shared" si="6"/>
        <v>5.1258154706430567E-2</v>
      </c>
      <c r="M284" s="16">
        <f t="shared" si="7"/>
        <v>0.10982384991623556</v>
      </c>
      <c r="N284" s="31">
        <f>SUM(Amherst:Bowdoin!W284)+Colby!V284+Conn!X284+Conn!Z284+Middlebury!R284+Trinity!V284+Tufts!T284+Wesleyan!W284+Williams!T284</f>
        <v>132.82116086639087</v>
      </c>
    </row>
    <row r="285" spans="1:14" ht="13" x14ac:dyDescent="0.15">
      <c r="A285" s="15">
        <v>44318</v>
      </c>
      <c r="B285" s="1">
        <v>476</v>
      </c>
      <c r="D285" s="16">
        <f>Amherst!D287+Bates!G284+Hamilton!F284+Middlebury!D285+Williams!D285+Colby!F285+Tufts!F285+Bowdoin!F284+Wesleyan!F286+Conn!F286+Trinity!F285</f>
        <v>1</v>
      </c>
      <c r="E285" s="16">
        <f t="shared" si="0"/>
        <v>4.4285714285714288</v>
      </c>
      <c r="F285" s="16">
        <f t="shared" si="1"/>
        <v>1908</v>
      </c>
      <c r="G285" s="16">
        <f>Williams!P285+Middlebury!N284+Hamilton!U284+Bates!T284+Amherst!P287+Colby!Q285+Tufts!P285+Bowdoin!S284+Wesleyan!S286+Conn!S286+Trinity!R285</f>
        <v>3813</v>
      </c>
      <c r="H285" s="16">
        <f t="shared" si="2"/>
        <v>8896.2857142857138</v>
      </c>
      <c r="I285" s="16">
        <f t="shared" si="3"/>
        <v>62274</v>
      </c>
      <c r="J285" s="16">
        <f t="shared" si="4"/>
        <v>1740230</v>
      </c>
      <c r="K285" s="16">
        <f t="shared" si="5"/>
        <v>2.6226068712300026E-2</v>
      </c>
      <c r="L285" s="16">
        <f t="shared" si="6"/>
        <v>4.9780004496258475E-2</v>
      </c>
      <c r="M285" s="16">
        <f t="shared" si="7"/>
        <v>0.10964067968027215</v>
      </c>
      <c r="N285" s="31">
        <f>SUM(Amherst:Bowdoin!W285)+Colby!V285+Conn!X285+Conn!Z285+Middlebury!R285+Trinity!V285+Tufts!T285+Wesleyan!W285+Williams!T285</f>
        <v>126.384018009248</v>
      </c>
    </row>
    <row r="286" spans="1:14" ht="13" x14ac:dyDescent="0.15">
      <c r="A286" s="15">
        <v>44319</v>
      </c>
      <c r="B286" s="1">
        <v>477</v>
      </c>
      <c r="D286" s="16">
        <f>Amherst!D288+Bates!G285+Hamilton!F285+Middlebury!D286+Williams!D286+Colby!F286+Tufts!F286+Bowdoin!F285+Wesleyan!F287+Conn!F287+Trinity!F286</f>
        <v>2</v>
      </c>
      <c r="E286" s="16">
        <f t="shared" si="0"/>
        <v>4.7142857142857144</v>
      </c>
      <c r="F286" s="16">
        <f t="shared" si="1"/>
        <v>1910</v>
      </c>
      <c r="G286" s="16">
        <f>Williams!P286+Middlebury!N285+Hamilton!U285+Bates!T285+Amherst!P288+Colby!Q286+Tufts!P286+Bowdoin!S285+Wesleyan!S287+Conn!S287+Trinity!R286</f>
        <v>3533</v>
      </c>
      <c r="H286" s="16">
        <f t="shared" si="2"/>
        <v>9040.8571428571431</v>
      </c>
      <c r="I286" s="16">
        <f t="shared" si="3"/>
        <v>63286</v>
      </c>
      <c r="J286" s="16">
        <f t="shared" si="4"/>
        <v>1743763</v>
      </c>
      <c r="K286" s="16">
        <f t="shared" si="5"/>
        <v>5.6609114067364838E-2</v>
      </c>
      <c r="L286" s="16">
        <f t="shared" si="6"/>
        <v>5.2144234111809885E-2</v>
      </c>
      <c r="M286" s="16">
        <f t="shared" si="7"/>
        <v>0.1095332335873625</v>
      </c>
      <c r="N286" s="31">
        <f>SUM(Amherst:Bowdoin!W286)+Colby!V286+Conn!X286+Conn!Z286+Middlebury!R286+Trinity!V286+Tufts!T286+Wesleyan!W286+Williams!T286</f>
        <v>114.3739319584525</v>
      </c>
    </row>
    <row r="287" spans="1:14" ht="13" x14ac:dyDescent="0.15">
      <c r="A287" s="15">
        <v>44320</v>
      </c>
      <c r="B287" s="1">
        <v>478</v>
      </c>
      <c r="D287" s="16">
        <f>Amherst!D289+Bates!G286+Hamilton!F286+Middlebury!D287+Williams!D287+Colby!F287+Tufts!F287+Bowdoin!F286+Wesleyan!F288+Conn!F288+Trinity!F287</f>
        <v>2</v>
      </c>
      <c r="E287" s="16">
        <f t="shared" si="0"/>
        <v>4.2857142857142856</v>
      </c>
      <c r="F287" s="16">
        <f t="shared" si="1"/>
        <v>1912</v>
      </c>
      <c r="G287" s="16">
        <f>Williams!P287+Middlebury!N286+Hamilton!U286+Bates!T286+Amherst!P289+Colby!Q287+Tufts!P287+Bowdoin!S286+Wesleyan!S288+Conn!S288+Trinity!R287</f>
        <v>9604</v>
      </c>
      <c r="H287" s="16">
        <f t="shared" si="2"/>
        <v>8820.4285714285706</v>
      </c>
      <c r="I287" s="16">
        <f t="shared" si="3"/>
        <v>61743</v>
      </c>
      <c r="J287" s="16">
        <f t="shared" si="4"/>
        <v>1753367</v>
      </c>
      <c r="K287" s="16">
        <f t="shared" si="5"/>
        <v>2.0824656393169515E-2</v>
      </c>
      <c r="L287" s="16">
        <f t="shared" si="6"/>
        <v>4.8588503959963072E-2</v>
      </c>
      <c r="M287" s="16">
        <f t="shared" si="7"/>
        <v>0.10904733578309617</v>
      </c>
      <c r="N287" s="31">
        <f>SUM(Amherst:Bowdoin!W287)+Colby!V287+Conn!X287+Conn!Z287+Middlebury!R287+Trinity!V287+Tufts!T287+Wesleyan!W287+Williams!T287</f>
        <v>127.83983445217338</v>
      </c>
    </row>
    <row r="288" spans="1:14" ht="13" x14ac:dyDescent="0.15">
      <c r="A288" s="15">
        <v>44321</v>
      </c>
      <c r="B288" s="1">
        <v>479</v>
      </c>
      <c r="D288" s="16">
        <f>Amherst!D290+Bates!G287+Hamilton!F287+Middlebury!D288+Williams!D288+Colby!F288+Tufts!F288+Bowdoin!F287+Wesleyan!F289+Conn!F289+Trinity!F288</f>
        <v>2</v>
      </c>
      <c r="E288" s="16">
        <f t="shared" si="0"/>
        <v>4.2857142857142856</v>
      </c>
      <c r="F288" s="16">
        <f t="shared" si="1"/>
        <v>1914</v>
      </c>
      <c r="G288" s="16">
        <f>Williams!P288+Middlebury!N287+Hamilton!U287+Bates!T287+Amherst!P290+Colby!Q288+Tufts!P288+Bowdoin!S287+Wesleyan!S289+Conn!S289+Trinity!R288</f>
        <v>10380</v>
      </c>
      <c r="H288" s="16">
        <f t="shared" si="2"/>
        <v>8819.4285714285706</v>
      </c>
      <c r="I288" s="16">
        <f t="shared" si="3"/>
        <v>61736</v>
      </c>
      <c r="J288" s="16">
        <f t="shared" si="4"/>
        <v>1763747</v>
      </c>
      <c r="K288" s="16">
        <f t="shared" si="5"/>
        <v>1.926782273603083E-2</v>
      </c>
      <c r="L288" s="16">
        <f t="shared" si="6"/>
        <v>4.8594013217571591E-2</v>
      </c>
      <c r="M288" s="16">
        <f t="shared" si="7"/>
        <v>0.10851896558860198</v>
      </c>
      <c r="N288" s="31">
        <f>SUM(Amherst:Bowdoin!W288)+Colby!V288+Conn!X288+Conn!Z288+Middlebury!R288+Trinity!V288+Tufts!T288+Wesleyan!W288+Williams!T288</f>
        <v>135.34446474873442</v>
      </c>
    </row>
    <row r="289" spans="1:14" ht="13" x14ac:dyDescent="0.15">
      <c r="A289" s="15">
        <v>44322</v>
      </c>
      <c r="B289" s="1">
        <v>480</v>
      </c>
      <c r="D289" s="16">
        <f>Amherst!D291+Bates!G288+Hamilton!F288+Middlebury!D289+Williams!D289+Colby!F289+Tufts!F289+Bowdoin!F288+Wesleyan!F290+Conn!F290+Trinity!F289</f>
        <v>4</v>
      </c>
      <c r="E289" s="16">
        <f t="shared" si="0"/>
        <v>4.5714285714285712</v>
      </c>
      <c r="F289" s="16">
        <f t="shared" si="1"/>
        <v>1918</v>
      </c>
      <c r="G289" s="16">
        <f>Williams!P289+Middlebury!N288+Hamilton!U288+Bates!T288+Amherst!P291+Colby!Q289+Tufts!P289+Bowdoin!S288+Wesleyan!S290+Conn!S290+Trinity!R289</f>
        <v>9327</v>
      </c>
      <c r="H289" s="16">
        <f t="shared" si="2"/>
        <v>8812.4285714285706</v>
      </c>
      <c r="I289" s="16">
        <f t="shared" si="3"/>
        <v>61687</v>
      </c>
      <c r="J289" s="16">
        <f t="shared" si="4"/>
        <v>1773074</v>
      </c>
      <c r="K289" s="16">
        <f t="shared" si="5"/>
        <v>4.2886244237160934E-2</v>
      </c>
      <c r="L289" s="16">
        <f t="shared" si="6"/>
        <v>5.187478723231799E-2</v>
      </c>
      <c r="M289" s="16">
        <f t="shared" si="7"/>
        <v>0.10817371412586278</v>
      </c>
      <c r="N289" s="31">
        <f>SUM(Amherst:Bowdoin!W289)+Colby!V289+Conn!X289+Conn!Z289+Middlebury!R289+Trinity!V289+Tufts!T289+Wesleyan!W289+Williams!T289</f>
        <v>122.23875046302012</v>
      </c>
    </row>
    <row r="290" spans="1:14" ht="13" x14ac:dyDescent="0.15">
      <c r="A290" s="15">
        <v>44323</v>
      </c>
      <c r="B290" s="1">
        <v>481</v>
      </c>
      <c r="D290" s="16">
        <f>Amherst!D292+Bates!G289+Hamilton!F289+Middlebury!D290+Williams!D290+Colby!F290+Tufts!F290+Bowdoin!F289+Wesleyan!F291+Conn!F291+Trinity!F290</f>
        <v>11</v>
      </c>
      <c r="E290" s="16">
        <f t="shared" si="0"/>
        <v>3.8571428571428572</v>
      </c>
      <c r="F290" s="16">
        <f t="shared" si="1"/>
        <v>1929</v>
      </c>
      <c r="G290" s="16">
        <f>Williams!P290+Middlebury!N289+Hamilton!U289+Bates!T289+Amherst!P292+Colby!Q290+Tufts!P290+Bowdoin!S289+Wesleyan!S291+Conn!S291+Trinity!R290</f>
        <v>9625</v>
      </c>
      <c r="H290" s="16">
        <f t="shared" si="2"/>
        <v>8509.1428571428569</v>
      </c>
      <c r="I290" s="16">
        <f t="shared" si="3"/>
        <v>59564</v>
      </c>
      <c r="J290" s="16">
        <f t="shared" si="4"/>
        <v>1782699</v>
      </c>
      <c r="K290" s="16">
        <f t="shared" si="5"/>
        <v>0.1142857142857143</v>
      </c>
      <c r="L290" s="16">
        <f t="shared" si="6"/>
        <v>4.5329393593445705E-2</v>
      </c>
      <c r="M290" s="16">
        <f t="shared" si="7"/>
        <v>0.10820671352819518</v>
      </c>
      <c r="N290" s="31">
        <f>SUM(Amherst:Bowdoin!W290)+Colby!V290+Conn!X290+Conn!Z290+Middlebury!R290+Trinity!V290+Tufts!T290+Wesleyan!W290+Williams!T290</f>
        <v>113.97289701281973</v>
      </c>
    </row>
    <row r="291" spans="1:14" ht="13" x14ac:dyDescent="0.15">
      <c r="A291" s="15">
        <v>44324</v>
      </c>
      <c r="B291" s="1">
        <v>482</v>
      </c>
      <c r="D291" s="16">
        <f>Amherst!D293+Bates!G290+Hamilton!F290+Middlebury!D291+Williams!D291+Colby!F291+Tufts!F291+Bowdoin!F290+Wesleyan!F292+Conn!F292+Trinity!F291</f>
        <v>7</v>
      </c>
      <c r="E291" s="16">
        <f t="shared" si="0"/>
        <v>4.1428571428571432</v>
      </c>
      <c r="F291" s="16">
        <f t="shared" si="1"/>
        <v>1936</v>
      </c>
      <c r="G291" s="16">
        <f>Williams!P291+Middlebury!N290+Hamilton!U290+Bates!T290+Amherst!P293+Colby!Q291+Tufts!P291+Bowdoin!S290+Wesleyan!S292+Conn!S292+Trinity!R291</f>
        <v>14276</v>
      </c>
      <c r="H291" s="16">
        <f t="shared" si="2"/>
        <v>8651.1428571428569</v>
      </c>
      <c r="I291" s="16">
        <f t="shared" si="3"/>
        <v>60558</v>
      </c>
      <c r="J291" s="16">
        <f t="shared" si="4"/>
        <v>1796975</v>
      </c>
      <c r="K291" s="16">
        <f t="shared" si="5"/>
        <v>4.9033342673017649E-2</v>
      </c>
      <c r="L291" s="16">
        <f t="shared" si="6"/>
        <v>4.7887975164305298E-2</v>
      </c>
      <c r="M291" s="16">
        <f t="shared" si="7"/>
        <v>0.10773661291893322</v>
      </c>
      <c r="N291" s="31">
        <f>SUM(Amherst:Bowdoin!W291)+Colby!V291+Conn!X291+Conn!Z291+Middlebury!R291+Trinity!V291+Tufts!T291+Wesleyan!W291+Williams!T291</f>
        <v>117.64575415567687</v>
      </c>
    </row>
    <row r="292" spans="1:14" ht="13" x14ac:dyDescent="0.15">
      <c r="A292" s="15">
        <v>44325</v>
      </c>
      <c r="B292" s="1">
        <v>483</v>
      </c>
      <c r="D292" s="16">
        <f>Amherst!D294+Bates!G291+Hamilton!F291+Middlebury!D292+Williams!D292+Colby!F292+Tufts!F292+Bowdoin!F291+Wesleyan!F293+Conn!F293+Trinity!F292</f>
        <v>3</v>
      </c>
      <c r="E292" s="16">
        <f t="shared" si="0"/>
        <v>4.4285714285714288</v>
      </c>
      <c r="F292" s="16">
        <f t="shared" si="1"/>
        <v>1939</v>
      </c>
      <c r="G292" s="16">
        <f>Williams!P292+Middlebury!N291+Hamilton!U291+Bates!T291+Amherst!P294+Colby!Q292+Tufts!P292+Bowdoin!S291+Wesleyan!S293+Conn!S293+Trinity!R292</f>
        <v>5098</v>
      </c>
      <c r="H292" s="16">
        <f t="shared" si="2"/>
        <v>8834.7142857142862</v>
      </c>
      <c r="I292" s="16">
        <f t="shared" si="3"/>
        <v>61843</v>
      </c>
      <c r="J292" s="16">
        <f t="shared" si="4"/>
        <v>1802073</v>
      </c>
      <c r="K292" s="16">
        <f t="shared" si="5"/>
        <v>5.8846606512357791E-2</v>
      </c>
      <c r="L292" s="16">
        <f t="shared" si="6"/>
        <v>5.0126934333716018E-2</v>
      </c>
      <c r="M292" s="16">
        <f t="shared" si="7"/>
        <v>0.10759830484114684</v>
      </c>
      <c r="N292" s="31">
        <f>SUM(Amherst:Bowdoin!W292)+Colby!V292+Conn!X292+Conn!Z292+Middlebury!R292+Trinity!V292+Tufts!T292+Wesleyan!W292+Williams!T292</f>
        <v>99.075754155676862</v>
      </c>
    </row>
    <row r="293" spans="1:14" ht="13" x14ac:dyDescent="0.15">
      <c r="A293" s="15">
        <v>44326</v>
      </c>
      <c r="B293" s="1">
        <v>484</v>
      </c>
      <c r="D293" s="16">
        <f>Amherst!D295+Bates!G292+Hamilton!F292+Middlebury!D293+Williams!D293+Colby!F293+Tufts!F293+Bowdoin!F292+Wesleyan!F294+Conn!F294+Trinity!F293</f>
        <v>3</v>
      </c>
      <c r="E293" s="16">
        <f t="shared" si="0"/>
        <v>4.5714285714285712</v>
      </c>
      <c r="F293" s="16">
        <f t="shared" si="1"/>
        <v>1942</v>
      </c>
      <c r="G293" s="16">
        <f>Williams!P293+Middlebury!N292+Hamilton!U292+Bates!T292+Amherst!P295+Colby!Q293+Tufts!P293+Bowdoin!S292+Wesleyan!S294+Conn!S294+Trinity!R293</f>
        <v>2510</v>
      </c>
      <c r="H293" s="16">
        <f t="shared" si="2"/>
        <v>8688.5714285714294</v>
      </c>
      <c r="I293" s="16">
        <f t="shared" si="3"/>
        <v>60820</v>
      </c>
      <c r="J293" s="16">
        <f t="shared" si="4"/>
        <v>1804583</v>
      </c>
      <c r="K293" s="16">
        <f t="shared" si="5"/>
        <v>0.1195219123505976</v>
      </c>
      <c r="L293" s="16">
        <f t="shared" si="6"/>
        <v>5.2614271621177246E-2</v>
      </c>
      <c r="M293" s="16">
        <f t="shared" si="7"/>
        <v>0.10761488942320747</v>
      </c>
      <c r="N293" s="31">
        <f>SUM(Amherst:Bowdoin!W293)+Colby!V293+Conn!X293+Conn!Z293+Middlebury!R293+Trinity!V293+Tufts!T293+Wesleyan!W293+Williams!T293</f>
        <v>100.66732656148693</v>
      </c>
    </row>
    <row r="294" spans="1:14" ht="13" x14ac:dyDescent="0.15">
      <c r="A294" s="15">
        <v>44327</v>
      </c>
      <c r="B294" s="1">
        <v>485</v>
      </c>
      <c r="D294" s="16">
        <f>Amherst!D296+Bates!G293+Hamilton!F293+Middlebury!D294+Williams!D294+Colby!F294+Tufts!F294+Bowdoin!F293+Wesleyan!F295+Conn!F295+Trinity!F294</f>
        <v>3</v>
      </c>
      <c r="E294" s="16">
        <f t="shared" si="0"/>
        <v>4.7142857142857144</v>
      </c>
      <c r="F294" s="16">
        <f t="shared" si="1"/>
        <v>1945</v>
      </c>
      <c r="G294" s="16">
        <f>Williams!P294+Middlebury!N293+Hamilton!U293+Bates!T293+Amherst!P296+Colby!Q294+Tufts!P294+Bowdoin!S293+Wesleyan!S295+Conn!S295+Trinity!R294</f>
        <v>11224</v>
      </c>
      <c r="H294" s="16">
        <f t="shared" si="2"/>
        <v>8920</v>
      </c>
      <c r="I294" s="16">
        <f t="shared" si="3"/>
        <v>62440</v>
      </c>
      <c r="J294" s="16">
        <f t="shared" si="4"/>
        <v>1815807</v>
      </c>
      <c r="K294" s="16">
        <f t="shared" si="5"/>
        <v>2.6728439059158948E-2</v>
      </c>
      <c r="L294" s="16">
        <f t="shared" si="6"/>
        <v>5.285073670723895E-2</v>
      </c>
      <c r="M294" s="16">
        <f t="shared" si="7"/>
        <v>0.1071149081372635</v>
      </c>
      <c r="N294" s="31">
        <f>SUM(Amherst:Bowdoin!W294)+Colby!V294+Conn!X294+Conn!Z294+Middlebury!R294+Trinity!V294+Tufts!T294+Wesleyan!W294+Williams!T294</f>
        <v>79.100183704344076</v>
      </c>
    </row>
    <row r="295" spans="1:14" ht="13" x14ac:dyDescent="0.15">
      <c r="A295" s="15">
        <v>44328</v>
      </c>
      <c r="B295" s="1">
        <v>486</v>
      </c>
      <c r="D295" s="16" t="e">
        <f>Amherst!D297+Bates!G294+Hamilton!F294+Middlebury!D295+Williams!D295+Colby!F295+Tufts!F295+Bowdoin!F294+Wesleyan!F296+Conn!F296+Trinity!F295</f>
        <v>#VALUE!</v>
      </c>
      <c r="E295" s="16" t="e">
        <f t="shared" si="0"/>
        <v>#VALUE!</v>
      </c>
      <c r="F295" s="16" t="e">
        <f t="shared" si="1"/>
        <v>#VALUE!</v>
      </c>
      <c r="G295" s="16">
        <f>Williams!P295+Middlebury!N294+Hamilton!U294+Bates!T294+Amherst!P297+Colby!Q295+Tufts!P295+Bowdoin!S294+Wesleyan!S296+Conn!S296+Trinity!R295</f>
        <v>9707</v>
      </c>
      <c r="H295" s="16">
        <f t="shared" si="2"/>
        <v>8823.8571428571431</v>
      </c>
      <c r="I295" s="16">
        <f t="shared" si="3"/>
        <v>61767</v>
      </c>
      <c r="J295" s="16">
        <f t="shared" si="4"/>
        <v>1825514</v>
      </c>
      <c r="K295" s="16" t="e">
        <f t="shared" si="5"/>
        <v>#VALUE!</v>
      </c>
      <c r="L295" s="16" t="e">
        <f t="shared" si="6"/>
        <v>#VALUE!</v>
      </c>
      <c r="M295" s="16" t="e">
        <f t="shared" si="7"/>
        <v>#VALUE!</v>
      </c>
      <c r="N295" s="31">
        <f>SUM(Amherst:Bowdoin!W295)+Colby!V295+Conn!X295+Conn!Z295+Middlebury!R295+Trinity!V295+Tufts!T295+Wesleyan!W295+Williams!T295</f>
        <v>91.907142857142873</v>
      </c>
    </row>
    <row r="296" spans="1:14" ht="13" x14ac:dyDescent="0.15">
      <c r="A296" s="15">
        <v>44329</v>
      </c>
      <c r="B296" s="1">
        <v>487</v>
      </c>
      <c r="D296" s="16" t="e">
        <f>Amherst!D298+Bates!G295+Hamilton!F295+Middlebury!D296+Williams!D296+Colby!F296+Tufts!F296+Bowdoin!F295+Wesleyan!F297+Conn!F297+Trinity!F296</f>
        <v>#VALUE!</v>
      </c>
      <c r="E296" s="16" t="e">
        <f t="shared" si="0"/>
        <v>#VALUE!</v>
      </c>
      <c r="F296" s="16" t="e">
        <f t="shared" si="1"/>
        <v>#VALUE!</v>
      </c>
      <c r="G296" s="16">
        <f>Williams!P296+Middlebury!N295+Hamilton!U295+Bates!T295+Amherst!P298+Colby!Q296+Tufts!P296+Bowdoin!S295+Wesleyan!S297+Conn!S297+Trinity!R296</f>
        <v>8453</v>
      </c>
      <c r="H296" s="16">
        <f t="shared" si="2"/>
        <v>8699</v>
      </c>
      <c r="I296" s="16">
        <f t="shared" si="3"/>
        <v>60893</v>
      </c>
      <c r="J296" s="16">
        <f t="shared" si="4"/>
        <v>1833967</v>
      </c>
      <c r="K296" s="16" t="e">
        <f t="shared" si="5"/>
        <v>#VALUE!</v>
      </c>
      <c r="L296" s="16" t="e">
        <f t="shared" si="6"/>
        <v>#VALUE!</v>
      </c>
      <c r="M296" s="16" t="e">
        <f t="shared" si="7"/>
        <v>#VALUE!</v>
      </c>
      <c r="N296" s="31">
        <f>SUM(Amherst:Bowdoin!W296)+Colby!V296+Conn!X296+Conn!Z296+Middlebury!R296+Trinity!V296+Tufts!T296+Wesleyan!W296+Williams!T296</f>
        <v>89.265714285714282</v>
      </c>
    </row>
    <row r="297" spans="1:14" ht="13" x14ac:dyDescent="0.15">
      <c r="A297" s="15">
        <v>44330</v>
      </c>
      <c r="B297" s="1">
        <v>488</v>
      </c>
      <c r="D297" s="16">
        <f>Amherst!D299+Bates!G296+Hamilton!F296+Middlebury!D297+Williams!D297+Colby!F297+Tufts!F297+Bowdoin!F296+Wesleyan!F298+Conn!F298+Trinity!F297</f>
        <v>1</v>
      </c>
      <c r="E297" s="16" t="e">
        <f t="shared" si="0"/>
        <v>#VALUE!</v>
      </c>
      <c r="F297" s="16" t="e">
        <f t="shared" si="1"/>
        <v>#VALUE!</v>
      </c>
      <c r="G297" s="16">
        <f>Williams!P297+Middlebury!N296+Hamilton!U296+Bates!T296+Amherst!P299+Colby!Q297+Tufts!P297+Bowdoin!S296+Wesleyan!S298+Conn!S298+Trinity!R297</f>
        <v>6935</v>
      </c>
      <c r="H297" s="16">
        <f t="shared" si="2"/>
        <v>8314.7142857142862</v>
      </c>
      <c r="I297" s="16">
        <f t="shared" si="3"/>
        <v>58203</v>
      </c>
      <c r="J297" s="16">
        <f t="shared" si="4"/>
        <v>1840902</v>
      </c>
      <c r="K297" s="16">
        <f t="shared" si="5"/>
        <v>1.4419610670511897E-2</v>
      </c>
      <c r="L297" s="16" t="e">
        <f t="shared" si="6"/>
        <v>#VALUE!</v>
      </c>
      <c r="M297" s="16" t="e">
        <f t="shared" si="7"/>
        <v>#VALUE!</v>
      </c>
      <c r="N297" s="31">
        <f>SUM(Amherst:Bowdoin!W297)+Colby!V297+Conn!X297+Conn!Z297+Middlebury!R297+Trinity!V297+Tufts!T297+Wesleyan!W297+Williams!T297</f>
        <v>95.532857142857139</v>
      </c>
    </row>
    <row r="298" spans="1:14" ht="13" x14ac:dyDescent="0.15">
      <c r="A298" s="15">
        <v>44331</v>
      </c>
      <c r="B298" s="1">
        <v>489</v>
      </c>
      <c r="D298" s="16">
        <f>Amherst!D300+Bates!G297+Hamilton!F297+Middlebury!D298+Williams!D298+Colby!F298+Tufts!F298+Bowdoin!F297+Wesleyan!F299+Conn!F299+Trinity!F298</f>
        <v>0</v>
      </c>
      <c r="E298" s="16" t="e">
        <f t="shared" si="0"/>
        <v>#VALUE!</v>
      </c>
      <c r="F298" s="16" t="e">
        <f t="shared" si="1"/>
        <v>#VALUE!</v>
      </c>
      <c r="G298" s="16">
        <f>Williams!P298+Middlebury!N297+Hamilton!U297+Bates!T297+Amherst!P300+Colby!Q298+Tufts!P298+Bowdoin!S297+Wesleyan!S299+Conn!S299+Trinity!R298</f>
        <v>12692</v>
      </c>
      <c r="H298" s="16">
        <f t="shared" si="2"/>
        <v>8088.4285714285716</v>
      </c>
      <c r="I298" s="16">
        <f t="shared" si="3"/>
        <v>56619</v>
      </c>
      <c r="J298" s="16">
        <f t="shared" si="4"/>
        <v>1853594</v>
      </c>
      <c r="K298" s="16">
        <f t="shared" si="5"/>
        <v>0</v>
      </c>
      <c r="L298" s="16" t="e">
        <f t="shared" si="6"/>
        <v>#VALUE!</v>
      </c>
      <c r="M298" s="16" t="e">
        <f t="shared" si="7"/>
        <v>#VALUE!</v>
      </c>
      <c r="N298" s="31">
        <f>SUM(Amherst:Bowdoin!W298)+Colby!V298+Conn!X298+Conn!Z298+Middlebury!R298+Trinity!V298+Tufts!T298+Wesleyan!W298+Williams!T298</f>
        <v>89.718571428571423</v>
      </c>
    </row>
    <row r="299" spans="1:14" ht="13" x14ac:dyDescent="0.15">
      <c r="A299" s="15">
        <v>44332</v>
      </c>
      <c r="B299" s="1">
        <v>490</v>
      </c>
      <c r="D299" s="16">
        <f>Amherst!D301+Bates!G298+Hamilton!F298+Middlebury!D299+Williams!D299+Colby!F299+Tufts!F299+Bowdoin!F298+Wesleyan!F300+Conn!F300+Trinity!F299</f>
        <v>0</v>
      </c>
      <c r="E299" s="16" t="e">
        <f t="shared" si="0"/>
        <v>#VALUE!</v>
      </c>
      <c r="F299" s="16" t="e">
        <f t="shared" si="1"/>
        <v>#VALUE!</v>
      </c>
      <c r="G299" s="16">
        <f>Williams!P299+Middlebury!N298+Hamilton!U298+Bates!T298+Amherst!P301+Colby!Q299+Tufts!P299+Bowdoin!S298+Wesleyan!S300+Conn!S300+Trinity!R299</f>
        <v>3981</v>
      </c>
      <c r="H299" s="16">
        <f t="shared" si="2"/>
        <v>7928.8571428571431</v>
      </c>
      <c r="I299" s="16">
        <f t="shared" si="3"/>
        <v>55502</v>
      </c>
      <c r="J299" s="16">
        <f t="shared" si="4"/>
        <v>1857575</v>
      </c>
      <c r="K299" s="16">
        <f t="shared" si="5"/>
        <v>0</v>
      </c>
      <c r="L299" s="16" t="e">
        <f t="shared" si="6"/>
        <v>#VALUE!</v>
      </c>
      <c r="M299" s="16" t="e">
        <f t="shared" si="7"/>
        <v>#VALUE!</v>
      </c>
      <c r="N299" s="31">
        <f>SUM(Amherst:Bowdoin!W299)+Colby!V299+Conn!X299+Conn!Z299+Middlebury!R299+Trinity!V299+Tufts!T299+Wesleyan!W299+Williams!T299</f>
        <v>87.725714285714275</v>
      </c>
    </row>
    <row r="300" spans="1:14" ht="13" x14ac:dyDescent="0.15">
      <c r="A300" s="15">
        <v>44333</v>
      </c>
      <c r="B300" s="1">
        <v>491</v>
      </c>
      <c r="D300" s="16">
        <f>Amherst!D302+Bates!G299+Hamilton!F299+Middlebury!D300+Williams!D300+Colby!F300+Tufts!F300+Bowdoin!F299+Wesleyan!F301+Conn!F301+Trinity!F300</f>
        <v>0</v>
      </c>
      <c r="E300" s="16" t="e">
        <f t="shared" si="0"/>
        <v>#VALUE!</v>
      </c>
      <c r="F300" s="16" t="e">
        <f t="shared" si="1"/>
        <v>#VALUE!</v>
      </c>
      <c r="G300" s="16">
        <f>Williams!P300+Middlebury!N299+Hamilton!U299+Bates!T299+Amherst!P302+Colby!Q300+Tufts!P300+Bowdoin!S299+Wesleyan!S301+Conn!S301+Trinity!R300</f>
        <v>1577</v>
      </c>
      <c r="H300" s="16">
        <f t="shared" si="2"/>
        <v>7795.5714285714284</v>
      </c>
      <c r="I300" s="16">
        <f t="shared" si="3"/>
        <v>54569</v>
      </c>
      <c r="J300" s="16">
        <f t="shared" si="4"/>
        <v>1859152</v>
      </c>
      <c r="K300" s="16">
        <f t="shared" si="5"/>
        <v>0</v>
      </c>
      <c r="L300" s="16" t="e">
        <f t="shared" si="6"/>
        <v>#VALUE!</v>
      </c>
      <c r="M300" s="16" t="e">
        <f t="shared" si="7"/>
        <v>#VALUE!</v>
      </c>
      <c r="N300" s="31">
        <f>SUM(Amherst:Bowdoin!W300)+Colby!V300+Conn!X300+Conn!Z300+Middlebury!R300+Trinity!V300+Tufts!T300+Wesleyan!W300+Williams!T300</f>
        <v>76.601428571428556</v>
      </c>
    </row>
    <row r="301" spans="1:14" ht="13" x14ac:dyDescent="0.15">
      <c r="A301" s="15">
        <v>44334</v>
      </c>
      <c r="B301" s="1">
        <v>492</v>
      </c>
      <c r="D301" s="16">
        <f>Amherst!D303+Bates!G300+Hamilton!F300+Middlebury!D301+Williams!D301+Colby!F301+Tufts!F301+Bowdoin!F300+Wesleyan!F302+Conn!F302+Trinity!F301</f>
        <v>1</v>
      </c>
      <c r="E301" s="16" t="e">
        <f t="shared" si="0"/>
        <v>#VALUE!</v>
      </c>
      <c r="F301" s="16" t="e">
        <f t="shared" si="1"/>
        <v>#VALUE!</v>
      </c>
      <c r="G301" s="16">
        <f>Williams!P301+Middlebury!N300+Hamilton!U300+Bates!T300+Amherst!P303+Colby!Q301+Tufts!P301+Bowdoin!S300+Wesleyan!S302+Conn!S302+Trinity!R301</f>
        <v>8074</v>
      </c>
      <c r="H301" s="16">
        <f t="shared" si="2"/>
        <v>7345.5714285714284</v>
      </c>
      <c r="I301" s="16">
        <f t="shared" si="3"/>
        <v>51419</v>
      </c>
      <c r="J301" s="16">
        <f t="shared" si="4"/>
        <v>1867226</v>
      </c>
      <c r="K301" s="16">
        <f t="shared" si="5"/>
        <v>1.2385434728758977E-2</v>
      </c>
      <c r="L301" s="16" t="e">
        <f t="shared" si="6"/>
        <v>#VALUE!</v>
      </c>
      <c r="M301" s="16" t="e">
        <f t="shared" si="7"/>
        <v>#VALUE!</v>
      </c>
      <c r="N301" s="31">
        <f>SUM(Amherst:Bowdoin!W301)+Colby!V301+Conn!X301+Conn!Z301+Middlebury!R301+Trinity!V301+Tufts!T301+Wesleyan!W301+Williams!T301</f>
        <v>82.958571428571418</v>
      </c>
    </row>
    <row r="302" spans="1:14" ht="13" x14ac:dyDescent="0.15">
      <c r="A302" s="15">
        <v>44335</v>
      </c>
      <c r="B302" s="1">
        <v>493</v>
      </c>
      <c r="D302" s="16">
        <f>Amherst!D304+Bates!G301+Hamilton!F301+Middlebury!D302+Williams!D302+Colby!F302+Tufts!F302+Bowdoin!F301+Wesleyan!F303+Conn!F303+Trinity!F302</f>
        <v>0</v>
      </c>
      <c r="E302" s="16" t="e">
        <f t="shared" si="0"/>
        <v>#VALUE!</v>
      </c>
      <c r="F302" s="16" t="e">
        <f t="shared" si="1"/>
        <v>#VALUE!</v>
      </c>
      <c r="G302" s="16">
        <f>Williams!P302+Middlebury!N301+Hamilton!U301+Bates!T301+Amherst!P304+Colby!Q302+Tufts!P302+Bowdoin!S301+Wesleyan!S303+Conn!S303+Trinity!R302</f>
        <v>5826</v>
      </c>
      <c r="H302" s="16">
        <f t="shared" si="2"/>
        <v>6791.1428571428569</v>
      </c>
      <c r="I302" s="16">
        <f t="shared" si="3"/>
        <v>47538</v>
      </c>
      <c r="J302" s="16">
        <f t="shared" si="4"/>
        <v>1873052</v>
      </c>
      <c r="K302" s="16">
        <f t="shared" si="5"/>
        <v>0</v>
      </c>
      <c r="L302" s="16" t="e">
        <f t="shared" si="6"/>
        <v>#VALUE!</v>
      </c>
      <c r="M302" s="16" t="e">
        <f t="shared" si="7"/>
        <v>#VALUE!</v>
      </c>
      <c r="N302" s="31">
        <f>SUM(Amherst:Bowdoin!W302)+Colby!V302+Conn!X302+Conn!Z302+Middlebury!R302+Trinity!V302+Tufts!T302+Wesleyan!W302+Williams!T302</f>
        <v>76.212857142857146</v>
      </c>
    </row>
    <row r="303" spans="1:14" ht="13" x14ac:dyDescent="0.15">
      <c r="A303" s="15">
        <v>44336</v>
      </c>
      <c r="B303" s="1">
        <v>494</v>
      </c>
      <c r="D303" s="16">
        <f>Amherst!D305+Bates!G302+Hamilton!F302+Middlebury!D303+Williams!D303+Colby!F303+Tufts!F303+Bowdoin!F302+Wesleyan!F304+Conn!F304+Trinity!F303</f>
        <v>0</v>
      </c>
      <c r="E303" s="16">
        <f t="shared" si="0"/>
        <v>0.2857142857142857</v>
      </c>
      <c r="F303" s="16" t="e">
        <f t="shared" si="1"/>
        <v>#VALUE!</v>
      </c>
      <c r="G303" s="16">
        <f>Williams!P303+Middlebury!N302+Hamilton!U302+Bates!T302+Amherst!P305+Colby!Q303+Tufts!P303+Bowdoin!S302+Wesleyan!S304+Conn!S304+Trinity!R303</f>
        <v>5092</v>
      </c>
      <c r="H303" s="16">
        <f t="shared" si="2"/>
        <v>6311</v>
      </c>
      <c r="I303" s="16">
        <f t="shared" si="3"/>
        <v>44177</v>
      </c>
      <c r="J303" s="16">
        <f t="shared" si="4"/>
        <v>1878144</v>
      </c>
      <c r="K303" s="16">
        <f t="shared" si="5"/>
        <v>0</v>
      </c>
      <c r="L303" s="16">
        <f t="shared" si="6"/>
        <v>4.5272426828440139E-3</v>
      </c>
      <c r="M303" s="16" t="e">
        <f t="shared" si="7"/>
        <v>#VALUE!</v>
      </c>
      <c r="N303" s="31">
        <f>SUM(Amherst:Bowdoin!W303)+Colby!V303+Conn!X303+Conn!Z303+Middlebury!R303+Trinity!V303+Tufts!T303+Wesleyan!W303+Williams!T303</f>
        <v>69.835714285714275</v>
      </c>
    </row>
    <row r="304" spans="1:14" ht="13" x14ac:dyDescent="0.15">
      <c r="A304" s="15">
        <v>44337</v>
      </c>
      <c r="B304" s="1">
        <v>495</v>
      </c>
      <c r="D304" s="16">
        <f>Amherst!D306+Bates!G303+Hamilton!F303+Middlebury!D304+Williams!D304+Colby!F304+Tufts!F304+Bowdoin!F303+Wesleyan!F305+Conn!F305+Trinity!F304</f>
        <v>0</v>
      </c>
      <c r="E304" s="16">
        <f t="shared" si="0"/>
        <v>0.14285714285714285</v>
      </c>
      <c r="F304" s="16" t="e">
        <f t="shared" si="1"/>
        <v>#VALUE!</v>
      </c>
      <c r="G304" s="16">
        <f>Williams!P304+Middlebury!N303+Hamilton!U303+Bates!T303+Amherst!P306+Colby!Q304+Tufts!P304+Bowdoin!S303+Wesleyan!S305+Conn!S305+Trinity!R304</f>
        <v>7273</v>
      </c>
      <c r="H304" s="16">
        <f t="shared" si="2"/>
        <v>6359.2857142857147</v>
      </c>
      <c r="I304" s="16">
        <f t="shared" si="3"/>
        <v>44515</v>
      </c>
      <c r="J304" s="16">
        <f t="shared" si="4"/>
        <v>1885417</v>
      </c>
      <c r="K304" s="16">
        <f t="shared" si="5"/>
        <v>0</v>
      </c>
      <c r="L304" s="16">
        <f t="shared" si="6"/>
        <v>2.2464337863641469E-3</v>
      </c>
      <c r="M304" s="16" t="e">
        <f t="shared" si="7"/>
        <v>#VALUE!</v>
      </c>
      <c r="N304" s="31">
        <f>SUM(Amherst:Bowdoin!W304)+Colby!V304+Conn!X304+Conn!Z304+Middlebury!R304+Trinity!V304+Tufts!T304+Wesleyan!W304+Williams!T304</f>
        <v>59.982857142857142</v>
      </c>
    </row>
    <row r="305" spans="1:14" ht="13" x14ac:dyDescent="0.15">
      <c r="A305" s="15">
        <v>44338</v>
      </c>
      <c r="B305" s="1">
        <v>496</v>
      </c>
      <c r="D305" s="16">
        <f>Amherst!D307+Bates!G304+Hamilton!F304+Middlebury!D305+Williams!D305+Colby!F305+Tufts!F305+Bowdoin!F304+Wesleyan!F306+Conn!F306+Trinity!F305</f>
        <v>1</v>
      </c>
      <c r="E305" s="16">
        <f t="shared" si="0"/>
        <v>0.2857142857142857</v>
      </c>
      <c r="F305" s="16" t="e">
        <f t="shared" si="1"/>
        <v>#VALUE!</v>
      </c>
      <c r="G305" s="16">
        <f>Williams!P305+Middlebury!N304+Hamilton!U304+Bates!T304+Amherst!P307+Colby!Q305+Tufts!P305+Bowdoin!S304+Wesleyan!S306+Conn!S306+Trinity!R305</f>
        <v>6100</v>
      </c>
      <c r="H305" s="16">
        <f t="shared" si="2"/>
        <v>5417.5714285714284</v>
      </c>
      <c r="I305" s="16">
        <f t="shared" si="3"/>
        <v>37923</v>
      </c>
      <c r="J305" s="16">
        <f t="shared" si="4"/>
        <v>1891517</v>
      </c>
      <c r="K305" s="16">
        <f t="shared" si="5"/>
        <v>1.6393442622950821E-2</v>
      </c>
      <c r="L305" s="16">
        <f t="shared" si="6"/>
        <v>5.2738443688526747E-3</v>
      </c>
      <c r="M305" s="16" t="e">
        <f t="shared" si="7"/>
        <v>#VALUE!</v>
      </c>
      <c r="N305" s="31">
        <f>SUM(Amherst:Bowdoin!W305)+Colby!V305+Conn!X305+Conn!Z305+Middlebury!R305+Trinity!V305+Tufts!T305+Wesleyan!W305+Williams!T305</f>
        <v>57.561428571428571</v>
      </c>
    </row>
    <row r="306" spans="1:14" ht="13" x14ac:dyDescent="0.15">
      <c r="A306" s="15">
        <v>44339</v>
      </c>
      <c r="B306" s="1">
        <v>497</v>
      </c>
      <c r="D306" s="16">
        <f>Amherst!D308+Bates!G305+Hamilton!F305+Middlebury!D306+Williams!D306+Colby!F306+Tufts!F306+Bowdoin!F305+Wesleyan!F307+Conn!F307+Trinity!F306</f>
        <v>1</v>
      </c>
      <c r="E306" s="16">
        <f t="shared" si="0"/>
        <v>0.42857142857142855</v>
      </c>
      <c r="F306" s="16" t="e">
        <f t="shared" si="1"/>
        <v>#VALUE!</v>
      </c>
      <c r="G306" s="16">
        <f>Williams!P306+Middlebury!N305+Hamilton!U305+Bates!T305+Amherst!P308+Colby!Q306+Tufts!P306+Bowdoin!S305+Wesleyan!S307+Conn!S307+Trinity!R306</f>
        <v>2424</v>
      </c>
      <c r="H306" s="16">
        <f t="shared" si="2"/>
        <v>5195.1428571428569</v>
      </c>
      <c r="I306" s="16">
        <f t="shared" si="3"/>
        <v>36366</v>
      </c>
      <c r="J306" s="16">
        <f t="shared" si="4"/>
        <v>1893941</v>
      </c>
      <c r="K306" s="16">
        <f t="shared" si="5"/>
        <v>4.1254125412541254E-2</v>
      </c>
      <c r="L306" s="16">
        <f t="shared" si="6"/>
        <v>8.2494637848539842E-3</v>
      </c>
      <c r="M306" s="16" t="e">
        <f t="shared" si="7"/>
        <v>#VALUE!</v>
      </c>
      <c r="N306" s="31">
        <f>SUM(Amherst:Bowdoin!W306)+Colby!V306+Conn!X306+Conn!Z306+Middlebury!R306+Trinity!V306+Tufts!T306+Wesleyan!W306+Williams!T306</f>
        <v>54.885714285714286</v>
      </c>
    </row>
    <row r="307" spans="1:14" ht="13" x14ac:dyDescent="0.15">
      <c r="A307" s="15">
        <v>44340</v>
      </c>
      <c r="B307" s="1">
        <v>498</v>
      </c>
      <c r="D307" s="16">
        <f>Amherst!D309+Bates!G306+Hamilton!F306+Middlebury!D307+Williams!D307+Colby!F307+Tufts!F307+Bowdoin!F306+Wesleyan!F308+Conn!F308+Trinity!F307</f>
        <v>0</v>
      </c>
      <c r="E307" s="16">
        <f t="shared" si="0"/>
        <v>0.42857142857142855</v>
      </c>
      <c r="F307" s="16" t="e">
        <f t="shared" si="1"/>
        <v>#VALUE!</v>
      </c>
      <c r="G307" s="16">
        <f>Williams!P307+Middlebury!N306+Hamilton!U306+Bates!T306+Amherst!P309+Colby!Q307+Tufts!P307+Bowdoin!S306+Wesleyan!S308+Conn!S308+Trinity!R307</f>
        <v>1231</v>
      </c>
      <c r="H307" s="16">
        <f t="shared" si="2"/>
        <v>5145.7142857142853</v>
      </c>
      <c r="I307" s="16">
        <f t="shared" si="3"/>
        <v>36020</v>
      </c>
      <c r="J307" s="16">
        <f t="shared" si="4"/>
        <v>1895172</v>
      </c>
      <c r="K307" s="16">
        <f t="shared" si="5"/>
        <v>0</v>
      </c>
      <c r="L307" s="16">
        <f t="shared" si="6"/>
        <v>8.3287062742920612E-3</v>
      </c>
      <c r="M307" s="16" t="e">
        <f t="shared" si="7"/>
        <v>#VALUE!</v>
      </c>
      <c r="N307" s="31">
        <f>SUM(Amherst:Bowdoin!W307)+Colby!V307+Conn!X307+Conn!Z307+Middlebury!R307+Trinity!V307+Tufts!T307+Wesleyan!W307+Williams!T307</f>
        <v>41.295714285714283</v>
      </c>
    </row>
    <row r="308" spans="1:14" ht="13" x14ac:dyDescent="0.15">
      <c r="A308" s="15">
        <v>44341</v>
      </c>
      <c r="B308" s="1">
        <v>499</v>
      </c>
      <c r="D308" s="16">
        <f>Amherst!D310+Bates!G307+Hamilton!F307+Middlebury!D308+Williams!D308+Colby!F308+Tufts!F308+Bowdoin!F307+Wesleyan!F309+Conn!F309+Trinity!F308</f>
        <v>0</v>
      </c>
      <c r="E308" s="16">
        <f t="shared" si="0"/>
        <v>0.2857142857142857</v>
      </c>
      <c r="F308" s="16" t="e">
        <f t="shared" si="1"/>
        <v>#VALUE!</v>
      </c>
      <c r="G308" s="16">
        <f>Williams!P308+Middlebury!N307+Hamilton!U307+Bates!T307+Amherst!P310+Colby!Q308+Tufts!P308+Bowdoin!S307+Wesleyan!S309+Conn!S309+Trinity!R308</f>
        <v>2505</v>
      </c>
      <c r="H308" s="16">
        <f t="shared" si="2"/>
        <v>4350.1428571428569</v>
      </c>
      <c r="I308" s="16">
        <f t="shared" si="3"/>
        <v>30451</v>
      </c>
      <c r="J308" s="16">
        <f t="shared" si="4"/>
        <v>1897677</v>
      </c>
      <c r="K308" s="16">
        <f t="shared" si="5"/>
        <v>0</v>
      </c>
      <c r="L308" s="16">
        <f t="shared" si="6"/>
        <v>6.5679288036517682E-3</v>
      </c>
      <c r="M308" s="16" t="e">
        <f t="shared" si="7"/>
        <v>#VALUE!</v>
      </c>
      <c r="N308" s="31">
        <f>SUM(Amherst:Bowdoin!W308)+Colby!V308+Conn!X308+Conn!Z308+Middlebury!R308+Trinity!V308+Tufts!T308+Wesleyan!W308+Williams!T308</f>
        <v>41.37</v>
      </c>
    </row>
    <row r="309" spans="1:14" ht="13" x14ac:dyDescent="0.15">
      <c r="A309" s="15">
        <v>44342</v>
      </c>
      <c r="B309" s="1">
        <v>500</v>
      </c>
      <c r="D309" s="16">
        <f>Amherst!D311+Bates!G308+Hamilton!F308+Middlebury!D309+Williams!D309+Colby!F309+Tufts!F309+Bowdoin!F308+Wesleyan!F310+Conn!F310+Trinity!F309</f>
        <v>0</v>
      </c>
      <c r="E309" s="16">
        <f t="shared" si="0"/>
        <v>0.2857142857142857</v>
      </c>
      <c r="F309" s="16" t="e">
        <f t="shared" si="1"/>
        <v>#VALUE!</v>
      </c>
      <c r="G309" s="16">
        <f>Williams!P309+Middlebury!N308+Hamilton!U308+Bates!T308+Amherst!P311+Colby!Q309+Tufts!P309+Bowdoin!S308+Wesleyan!S310+Conn!S310+Trinity!R309</f>
        <v>3460</v>
      </c>
      <c r="H309" s="16">
        <f t="shared" si="2"/>
        <v>4012.1428571428573</v>
      </c>
      <c r="I309" s="16">
        <f t="shared" si="3"/>
        <v>28085</v>
      </c>
      <c r="J309" s="16">
        <f t="shared" si="4"/>
        <v>1901137</v>
      </c>
      <c r="K309" s="16">
        <f t="shared" si="5"/>
        <v>0</v>
      </c>
      <c r="L309" s="16">
        <f t="shared" si="6"/>
        <v>7.1212390956026349E-3</v>
      </c>
      <c r="M309" s="16" t="e">
        <f t="shared" si="7"/>
        <v>#VALUE!</v>
      </c>
      <c r="N309" s="31">
        <f>SUM(Amherst:Bowdoin!W309)+Colby!V309+Conn!X309+Conn!Z309+Middlebury!R309+Trinity!V309+Tufts!T309+Wesleyan!W309+Williams!T309</f>
        <v>49.317142857142855</v>
      </c>
    </row>
    <row r="310" spans="1:14" ht="13" x14ac:dyDescent="0.15">
      <c r="A310" s="15">
        <v>44343</v>
      </c>
      <c r="B310" s="1">
        <v>501</v>
      </c>
      <c r="D310" s="16">
        <f>Amherst!D312+Bates!G309+Hamilton!F309+Middlebury!D310+Williams!D310+Colby!F310+Tufts!F310+Bowdoin!F309+Wesleyan!F311+Conn!F311+Trinity!F310</f>
        <v>0</v>
      </c>
      <c r="E310" s="16">
        <f t="shared" si="0"/>
        <v>0.2857142857142857</v>
      </c>
      <c r="F310" s="16" t="e">
        <f t="shared" si="1"/>
        <v>#VALUE!</v>
      </c>
      <c r="G310" s="16">
        <f>Williams!P310+Middlebury!N309+Hamilton!U309+Bates!T309+Amherst!P312+Colby!Q310+Tufts!P310+Bowdoin!S309+Wesleyan!S311+Conn!S311+Trinity!R310</f>
        <v>2742</v>
      </c>
      <c r="H310" s="16">
        <f t="shared" si="2"/>
        <v>3676.4285714285716</v>
      </c>
      <c r="I310" s="16">
        <f t="shared" si="3"/>
        <v>25735</v>
      </c>
      <c r="J310" s="16">
        <f t="shared" si="4"/>
        <v>1903879</v>
      </c>
      <c r="K310" s="16">
        <f t="shared" si="5"/>
        <v>0</v>
      </c>
      <c r="L310" s="16">
        <f t="shared" si="6"/>
        <v>7.771517388770157E-3</v>
      </c>
      <c r="M310" s="16" t="e">
        <f t="shared" si="7"/>
        <v>#VALUE!</v>
      </c>
      <c r="N310" s="31">
        <f>SUM(Amherst:Bowdoin!W310)+Colby!V310+Conn!X310+Conn!Z310+Middlebury!R310+Trinity!V310+Tufts!T310+Wesleyan!W310+Williams!T310</f>
        <v>39.424285714285716</v>
      </c>
    </row>
    <row r="311" spans="1:14" ht="13" x14ac:dyDescent="0.15">
      <c r="A311" s="15">
        <v>44344</v>
      </c>
      <c r="B311" s="1">
        <v>502</v>
      </c>
      <c r="D311" s="16">
        <f>Amherst!D313+Bates!G310+Hamilton!F310+Middlebury!D311+Williams!D311+Colby!F311+Tufts!F311+Bowdoin!F310+Wesleyan!F312+Conn!F312+Trinity!F311</f>
        <v>0</v>
      </c>
      <c r="E311" s="16">
        <f t="shared" si="0"/>
        <v>0.2857142857142857</v>
      </c>
      <c r="F311" s="16" t="e">
        <f t="shared" si="1"/>
        <v>#VALUE!</v>
      </c>
      <c r="G311" s="16">
        <f>Williams!P311+Middlebury!N310+Hamilton!U310+Bates!T310+Amherst!P313+Colby!Q311+Tufts!P311+Bowdoin!S310+Wesleyan!S312+Conn!S312+Trinity!R311</f>
        <v>954</v>
      </c>
      <c r="H311" s="16">
        <f t="shared" si="2"/>
        <v>2773.7142857142858</v>
      </c>
      <c r="I311" s="16">
        <f t="shared" si="3"/>
        <v>19416</v>
      </c>
      <c r="J311" s="16">
        <f t="shared" si="4"/>
        <v>1904833</v>
      </c>
      <c r="K311" s="16">
        <f t="shared" si="5"/>
        <v>0</v>
      </c>
      <c r="L311" s="16">
        <f t="shared" si="6"/>
        <v>1.0300782859497322E-2</v>
      </c>
      <c r="M311" s="16" t="e">
        <f t="shared" si="7"/>
        <v>#VALUE!</v>
      </c>
      <c r="N311" s="31">
        <f>SUM(Amherst:Bowdoin!W311)+Colby!V311+Conn!X311+Conn!Z311+Middlebury!R311+Trinity!V311+Tufts!T311+Wesleyan!W311+Williams!T311</f>
        <v>34.534285714285716</v>
      </c>
    </row>
    <row r="312" spans="1:14" ht="13" x14ac:dyDescent="0.15">
      <c r="A312" s="15">
        <v>44345</v>
      </c>
      <c r="B312" s="1">
        <v>503</v>
      </c>
      <c r="D312" s="16">
        <f>Amherst!D314+Bates!G311+Hamilton!F311+Middlebury!D312+Williams!D312+Colby!F312+Tufts!F312+Bowdoin!F311+Wesleyan!F313+Conn!F313+Trinity!F312</f>
        <v>0</v>
      </c>
      <c r="E312" s="16">
        <f t="shared" si="0"/>
        <v>0.14285714285714285</v>
      </c>
      <c r="F312" s="16" t="e">
        <f t="shared" si="1"/>
        <v>#VALUE!</v>
      </c>
      <c r="G312" s="16">
        <f>Williams!P312+Middlebury!N311+Hamilton!U311+Bates!T311+Amherst!P314+Colby!Q312+Tufts!P312+Bowdoin!S311+Wesleyan!S313+Conn!S313+Trinity!R312</f>
        <v>1334</v>
      </c>
      <c r="H312" s="16">
        <f t="shared" si="2"/>
        <v>2092.8571428571427</v>
      </c>
      <c r="I312" s="16">
        <f t="shared" si="3"/>
        <v>14650</v>
      </c>
      <c r="J312" s="16">
        <f t="shared" si="4"/>
        <v>1906167</v>
      </c>
      <c r="K312" s="16">
        <f t="shared" si="5"/>
        <v>0</v>
      </c>
      <c r="L312" s="16">
        <f t="shared" si="6"/>
        <v>6.8259385665529011E-3</v>
      </c>
      <c r="M312" s="16" t="e">
        <f t="shared" si="7"/>
        <v>#VALUE!</v>
      </c>
      <c r="N312" s="31">
        <f>SUM(Amherst:Bowdoin!W312)+Colby!V312+Conn!X312+Conn!Z312+Middlebury!R312+Trinity!V312+Tufts!T312+Wesleyan!W312+Williams!T312</f>
        <v>37.175714285714292</v>
      </c>
    </row>
    <row r="313" spans="1:14" ht="13" x14ac:dyDescent="0.15">
      <c r="A313" s="15">
        <v>44346</v>
      </c>
      <c r="B313" s="1">
        <v>504</v>
      </c>
      <c r="D313" s="16">
        <f>Amherst!D315+Bates!G312+Hamilton!F312+Middlebury!D313+Williams!D313+Colby!F313+Tufts!F313+Bowdoin!F312+Wesleyan!F314+Conn!F314+Trinity!F313</f>
        <v>0</v>
      </c>
      <c r="E313" s="16">
        <f t="shared" si="0"/>
        <v>0</v>
      </c>
      <c r="F313" s="16" t="e">
        <f t="shared" si="1"/>
        <v>#VALUE!</v>
      </c>
      <c r="G313" s="16">
        <f>Williams!P313+Middlebury!N312+Hamilton!U312+Bates!T312+Amherst!P315+Colby!Q313+Tufts!P313+Bowdoin!S312+Wesleyan!S314+Conn!S314+Trinity!R313</f>
        <v>415</v>
      </c>
      <c r="H313" s="16">
        <f t="shared" si="2"/>
        <v>1805.8571428571429</v>
      </c>
      <c r="I313" s="16">
        <f t="shared" si="3"/>
        <v>12641</v>
      </c>
      <c r="J313" s="16">
        <f t="shared" si="4"/>
        <v>1906582</v>
      </c>
      <c r="K313" s="16">
        <f t="shared" si="5"/>
        <v>0</v>
      </c>
      <c r="L313" s="16">
        <f t="shared" si="6"/>
        <v>0</v>
      </c>
      <c r="M313" s="16" t="e">
        <f t="shared" si="7"/>
        <v>#VALUE!</v>
      </c>
      <c r="N313" s="31">
        <f>SUM(Amherst:Bowdoin!W313)+Colby!V313+Conn!X313+Conn!Z313+Middlebury!R313+Trinity!V313+Tufts!T313+Wesleyan!W313+Williams!T313</f>
        <v>30.888571428571428</v>
      </c>
    </row>
    <row r="314" spans="1:14" ht="13" x14ac:dyDescent="0.15">
      <c r="A314" s="15">
        <v>44347</v>
      </c>
      <c r="B314" s="1">
        <v>505</v>
      </c>
      <c r="D314" s="16">
        <f>Amherst!D316+Bates!G313+Hamilton!F313+Middlebury!D314+Williams!D314+Colby!F314+Tufts!F314+Bowdoin!F313+Wesleyan!F315+Conn!F315+Trinity!F314</f>
        <v>0</v>
      </c>
      <c r="E314" s="16">
        <f t="shared" si="0"/>
        <v>0</v>
      </c>
      <c r="F314" s="16" t="e">
        <f t="shared" si="1"/>
        <v>#VALUE!</v>
      </c>
      <c r="G314" s="16">
        <f>Williams!P314+Middlebury!N313+Hamilton!U313+Bates!T313+Amherst!P316+Colby!Q314+Tufts!P314+Bowdoin!S313+Wesleyan!S315+Conn!S315+Trinity!R314</f>
        <v>197</v>
      </c>
      <c r="H314" s="16">
        <f t="shared" si="2"/>
        <v>1658.1428571428571</v>
      </c>
      <c r="I314" s="16">
        <f t="shared" si="3"/>
        <v>11607</v>
      </c>
      <c r="J314" s="16">
        <f t="shared" si="4"/>
        <v>1906779</v>
      </c>
      <c r="K314" s="16">
        <f t="shared" si="5"/>
        <v>0</v>
      </c>
      <c r="L314" s="16">
        <f t="shared" si="6"/>
        <v>0</v>
      </c>
      <c r="M314" s="16" t="e">
        <f t="shared" si="7"/>
        <v>#VALUE!</v>
      </c>
      <c r="N314" s="31">
        <f>SUM(Amherst:Bowdoin!W314)+Colby!V314+Conn!X314+Conn!Z314+Middlebury!R314+Trinity!V314+Tufts!T314+Wesleyan!W314+Williams!T314</f>
        <v>0</v>
      </c>
    </row>
    <row r="315" spans="1:14" ht="13" x14ac:dyDescent="0.15">
      <c r="A315" s="15">
        <v>44348</v>
      </c>
      <c r="B315" s="1">
        <v>506</v>
      </c>
    </row>
    <row r="316" spans="1:14" ht="13" x14ac:dyDescent="0.15">
      <c r="A316" s="15">
        <v>44349</v>
      </c>
      <c r="B316" s="1">
        <v>507</v>
      </c>
    </row>
    <row r="317" spans="1:14" ht="13" x14ac:dyDescent="0.15">
      <c r="A317" s="15">
        <v>44350</v>
      </c>
      <c r="B317" s="1">
        <v>508</v>
      </c>
    </row>
    <row r="318" spans="1:14" ht="13" x14ac:dyDescent="0.15">
      <c r="A318" s="15">
        <v>44351</v>
      </c>
      <c r="B318" s="1">
        <v>509</v>
      </c>
    </row>
    <row r="319" spans="1:14" ht="13" x14ac:dyDescent="0.15">
      <c r="A319" s="15">
        <v>44352</v>
      </c>
      <c r="B319" s="1">
        <v>510</v>
      </c>
    </row>
    <row r="320" spans="1:14" ht="13" x14ac:dyDescent="0.15">
      <c r="A320" s="15">
        <v>44353</v>
      </c>
      <c r="B320" s="1">
        <v>511</v>
      </c>
    </row>
    <row r="321" spans="1:2" ht="13" x14ac:dyDescent="0.15">
      <c r="A321" s="15">
        <v>44354</v>
      </c>
      <c r="B321" s="1">
        <v>512</v>
      </c>
    </row>
    <row r="322" spans="1:2" ht="13" x14ac:dyDescent="0.15">
      <c r="A322" s="15">
        <v>44355</v>
      </c>
      <c r="B322" s="1">
        <v>513</v>
      </c>
    </row>
    <row r="323" spans="1:2" ht="13" x14ac:dyDescent="0.15">
      <c r="A323" s="15">
        <v>44356</v>
      </c>
      <c r="B323" s="1">
        <v>514</v>
      </c>
    </row>
    <row r="324" spans="1:2" ht="13" x14ac:dyDescent="0.15">
      <c r="A324" s="15">
        <v>44357</v>
      </c>
      <c r="B324" s="1">
        <v>515</v>
      </c>
    </row>
    <row r="325" spans="1:2" ht="13" x14ac:dyDescent="0.15">
      <c r="A325" s="15">
        <v>44358</v>
      </c>
      <c r="B325" s="1">
        <v>516</v>
      </c>
    </row>
    <row r="326" spans="1:2" ht="13" x14ac:dyDescent="0.15">
      <c r="A326" s="15">
        <v>44359</v>
      </c>
      <c r="B326" s="1">
        <v>517</v>
      </c>
    </row>
    <row r="327" spans="1:2" ht="13" x14ac:dyDescent="0.15">
      <c r="A327" s="15">
        <v>44360</v>
      </c>
      <c r="B327" s="1">
        <v>518</v>
      </c>
    </row>
    <row r="328" spans="1:2" ht="13" x14ac:dyDescent="0.15">
      <c r="A328" s="15">
        <v>44361</v>
      </c>
      <c r="B328" s="1">
        <v>519</v>
      </c>
    </row>
    <row r="329" spans="1:2" ht="13" x14ac:dyDescent="0.15">
      <c r="A329" s="15">
        <v>44362</v>
      </c>
      <c r="B329" s="1">
        <v>520</v>
      </c>
    </row>
    <row r="330" spans="1:2" ht="13" x14ac:dyDescent="0.15">
      <c r="A330" s="15">
        <v>44363</v>
      </c>
      <c r="B330" s="1">
        <v>521</v>
      </c>
    </row>
    <row r="331" spans="1:2" ht="13" x14ac:dyDescent="0.15">
      <c r="A331" s="15">
        <v>44364</v>
      </c>
      <c r="B331" s="1">
        <v>522</v>
      </c>
    </row>
    <row r="332" spans="1:2" ht="13" x14ac:dyDescent="0.15">
      <c r="A332" s="15">
        <v>44365</v>
      </c>
      <c r="B332" s="1">
        <v>523</v>
      </c>
    </row>
    <row r="333" spans="1:2" ht="13" x14ac:dyDescent="0.15">
      <c r="A333" s="15">
        <v>44366</v>
      </c>
      <c r="B333" s="1">
        <v>524</v>
      </c>
    </row>
    <row r="334" spans="1:2" ht="13" x14ac:dyDescent="0.15">
      <c r="A334" s="15">
        <v>44367</v>
      </c>
      <c r="B334" s="1">
        <v>525</v>
      </c>
    </row>
    <row r="335" spans="1:2" ht="13" x14ac:dyDescent="0.15">
      <c r="A335" s="15">
        <v>44368</v>
      </c>
      <c r="B335" s="1">
        <v>526</v>
      </c>
    </row>
    <row r="336" spans="1:2" ht="13" x14ac:dyDescent="0.15">
      <c r="A336" s="15">
        <v>44369</v>
      </c>
      <c r="B336" s="1">
        <v>527</v>
      </c>
    </row>
    <row r="337" spans="1:2" ht="13" x14ac:dyDescent="0.15">
      <c r="A337" s="15">
        <v>44370</v>
      </c>
      <c r="B337" s="1">
        <v>528</v>
      </c>
    </row>
    <row r="338" spans="1:2" ht="13" x14ac:dyDescent="0.15">
      <c r="A338" s="15">
        <v>44371</v>
      </c>
      <c r="B338" s="1">
        <v>529</v>
      </c>
    </row>
    <row r="339" spans="1:2" ht="13" x14ac:dyDescent="0.15">
      <c r="A339" s="15">
        <v>44372</v>
      </c>
      <c r="B339" s="1">
        <v>530</v>
      </c>
    </row>
    <row r="340" spans="1:2" ht="13" x14ac:dyDescent="0.15">
      <c r="A340" s="15">
        <v>44373</v>
      </c>
      <c r="B340" s="1">
        <v>531</v>
      </c>
    </row>
    <row r="341" spans="1:2" ht="13" x14ac:dyDescent="0.15">
      <c r="A341" s="15">
        <v>44374</v>
      </c>
      <c r="B341" s="1">
        <v>532</v>
      </c>
    </row>
    <row r="342" spans="1:2" ht="13" x14ac:dyDescent="0.15">
      <c r="A342" s="15">
        <v>44375</v>
      </c>
      <c r="B342" s="1">
        <v>533</v>
      </c>
    </row>
    <row r="343" spans="1:2" ht="13" x14ac:dyDescent="0.15">
      <c r="A343" s="15">
        <v>44376</v>
      </c>
      <c r="B343" s="1">
        <v>534</v>
      </c>
    </row>
    <row r="344" spans="1:2" ht="13" x14ac:dyDescent="0.15">
      <c r="A344" s="15">
        <v>44377</v>
      </c>
      <c r="B344" s="1">
        <v>535</v>
      </c>
    </row>
    <row r="345" spans="1:2" ht="13" x14ac:dyDescent="0.15">
      <c r="A345" s="15">
        <v>44378</v>
      </c>
      <c r="B345" s="1">
        <v>536</v>
      </c>
    </row>
    <row r="346" spans="1:2" ht="13" x14ac:dyDescent="0.15">
      <c r="A346" s="15">
        <v>44379</v>
      </c>
      <c r="B346" s="1">
        <v>537</v>
      </c>
    </row>
    <row r="347" spans="1:2" ht="13" x14ac:dyDescent="0.15">
      <c r="A347" s="15">
        <v>44380</v>
      </c>
      <c r="B347" s="1">
        <v>538</v>
      </c>
    </row>
    <row r="348" spans="1:2" ht="13" x14ac:dyDescent="0.15">
      <c r="A348" s="15">
        <v>44381</v>
      </c>
      <c r="B348" s="1">
        <v>539</v>
      </c>
    </row>
    <row r="349" spans="1:2" ht="13" x14ac:dyDescent="0.15">
      <c r="A349" s="15">
        <v>44382</v>
      </c>
      <c r="B349" s="1">
        <v>540</v>
      </c>
    </row>
    <row r="350" spans="1:2" ht="13" x14ac:dyDescent="0.15">
      <c r="A350" s="15">
        <v>44383</v>
      </c>
      <c r="B350" s="1">
        <v>541</v>
      </c>
    </row>
    <row r="351" spans="1:2" ht="13" x14ac:dyDescent="0.15">
      <c r="A351" s="15">
        <v>44384</v>
      </c>
      <c r="B351" s="1">
        <v>542</v>
      </c>
    </row>
    <row r="352" spans="1:2" ht="13" x14ac:dyDescent="0.15">
      <c r="A352" s="15">
        <v>44385</v>
      </c>
      <c r="B352" s="1">
        <v>543</v>
      </c>
    </row>
    <row r="353" spans="1:2" ht="13" x14ac:dyDescent="0.15">
      <c r="A353" s="15">
        <v>44386</v>
      </c>
      <c r="B353" s="1">
        <v>544</v>
      </c>
    </row>
    <row r="354" spans="1:2" ht="13" x14ac:dyDescent="0.15">
      <c r="A354" s="15">
        <v>44387</v>
      </c>
      <c r="B354" s="1">
        <v>545</v>
      </c>
    </row>
    <row r="355" spans="1:2" ht="13" x14ac:dyDescent="0.15">
      <c r="A355" s="15">
        <v>44388</v>
      </c>
      <c r="B355" s="1">
        <v>546</v>
      </c>
    </row>
    <row r="356" spans="1:2" ht="13" x14ac:dyDescent="0.15">
      <c r="A356" s="15">
        <v>44389</v>
      </c>
      <c r="B356" s="1">
        <v>547</v>
      </c>
    </row>
    <row r="357" spans="1:2" ht="13" x14ac:dyDescent="0.15">
      <c r="A357" s="15">
        <v>44390</v>
      </c>
      <c r="B357" s="1">
        <v>548</v>
      </c>
    </row>
    <row r="358" spans="1:2" ht="13" x14ac:dyDescent="0.15">
      <c r="A358" s="15">
        <v>44391</v>
      </c>
      <c r="B358" s="1">
        <v>549</v>
      </c>
    </row>
    <row r="359" spans="1:2" ht="13" x14ac:dyDescent="0.15">
      <c r="A359" s="15">
        <v>44392</v>
      </c>
      <c r="B359" s="1">
        <v>550</v>
      </c>
    </row>
    <row r="360" spans="1:2" ht="13" x14ac:dyDescent="0.15">
      <c r="A360" s="15">
        <v>44393</v>
      </c>
      <c r="B360" s="1">
        <v>551</v>
      </c>
    </row>
  </sheetData>
  <mergeCells count="3">
    <mergeCell ref="D2:J2"/>
    <mergeCell ref="D3:F3"/>
    <mergeCell ref="G3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320"/>
  <sheetViews>
    <sheetView zoomScale="108" workbookViewId="0">
      <pane xSplit="3" ySplit="4" topLeftCell="D10" activePane="bottomRight" state="frozen"/>
      <selection pane="topRight" activeCell="D1" sqref="D1"/>
      <selection pane="bottomLeft" activeCell="A5" sqref="A5"/>
      <selection pane="bottomRight" activeCell="L15" sqref="L15"/>
    </sheetView>
  </sheetViews>
  <sheetFormatPr baseColWidth="10" defaultColWidth="14.5" defaultRowHeight="15.75" customHeight="1" x14ac:dyDescent="0.15"/>
  <cols>
    <col min="20" max="20" width="14.5" style="38"/>
  </cols>
  <sheetData>
    <row r="1" spans="1:24" ht="15.75" customHeight="1" x14ac:dyDescent="0.15">
      <c r="A1" s="1" t="s">
        <v>0</v>
      </c>
      <c r="B1" s="10" t="s">
        <v>81</v>
      </c>
    </row>
    <row r="2" spans="1:24" ht="15.75" customHeight="1" x14ac:dyDescent="0.15">
      <c r="C2" s="11"/>
      <c r="D2" s="41" t="s">
        <v>0</v>
      </c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3" t="s">
        <v>82</v>
      </c>
      <c r="X2" s="42"/>
    </row>
    <row r="3" spans="1:24" ht="15.75" customHeight="1" x14ac:dyDescent="0.15">
      <c r="A3" s="1"/>
      <c r="B3" s="1"/>
      <c r="C3" s="1"/>
      <c r="D3" s="44" t="s">
        <v>83</v>
      </c>
      <c r="E3" s="42"/>
      <c r="F3" s="42"/>
      <c r="G3" s="42"/>
      <c r="H3" s="42"/>
      <c r="I3" s="42"/>
      <c r="J3" s="42"/>
      <c r="K3" s="11"/>
      <c r="L3" s="11"/>
      <c r="M3" s="11"/>
      <c r="N3" s="11"/>
      <c r="O3" s="11"/>
      <c r="P3" s="44" t="s">
        <v>70</v>
      </c>
      <c r="Q3" s="42"/>
      <c r="R3" s="42"/>
      <c r="S3" s="42"/>
      <c r="T3" s="42"/>
      <c r="U3" s="42"/>
      <c r="V3" s="42"/>
      <c r="W3" s="44" t="s">
        <v>83</v>
      </c>
      <c r="X3" s="42"/>
    </row>
    <row r="4" spans="1:24" ht="15.75" customHeight="1" x14ac:dyDescent="0.15">
      <c r="A4" s="1" t="s">
        <v>84</v>
      </c>
      <c r="B4" s="1" t="s">
        <v>85</v>
      </c>
      <c r="C4" s="1" t="s">
        <v>86</v>
      </c>
      <c r="D4" s="1" t="s">
        <v>87</v>
      </c>
      <c r="E4" s="1" t="s">
        <v>88</v>
      </c>
      <c r="F4" s="1" t="s">
        <v>75</v>
      </c>
      <c r="G4" s="1" t="s">
        <v>89</v>
      </c>
      <c r="H4" s="1" t="s">
        <v>90</v>
      </c>
      <c r="I4" s="1" t="s">
        <v>91</v>
      </c>
      <c r="J4" s="1" t="s">
        <v>72</v>
      </c>
      <c r="K4" s="13" t="s">
        <v>92</v>
      </c>
      <c r="L4" s="13" t="s">
        <v>93</v>
      </c>
      <c r="M4" s="14" t="s">
        <v>94</v>
      </c>
      <c r="N4" s="14" t="s">
        <v>95</v>
      </c>
      <c r="O4" s="1" t="s">
        <v>96</v>
      </c>
      <c r="P4" s="1" t="s">
        <v>70</v>
      </c>
      <c r="Q4" s="1" t="s">
        <v>97</v>
      </c>
      <c r="R4" s="1" t="s">
        <v>90</v>
      </c>
      <c r="S4" s="1" t="s">
        <v>98</v>
      </c>
      <c r="T4" s="30"/>
      <c r="U4" s="1" t="s">
        <v>99</v>
      </c>
      <c r="V4" s="1" t="s">
        <v>26</v>
      </c>
      <c r="W4" s="1" t="s">
        <v>100</v>
      </c>
      <c r="X4" s="1" t="s">
        <v>101</v>
      </c>
    </row>
    <row r="5" spans="1:24" ht="15.75" customHeight="1" x14ac:dyDescent="0.15">
      <c r="A5" s="15">
        <v>44038</v>
      </c>
      <c r="B5" s="1">
        <v>196</v>
      </c>
      <c r="K5" s="1">
        <v>5</v>
      </c>
      <c r="L5" s="1">
        <v>662</v>
      </c>
      <c r="N5" s="1">
        <v>667</v>
      </c>
      <c r="W5" s="1">
        <v>4.96</v>
      </c>
    </row>
    <row r="6" spans="1:24" ht="15.75" customHeight="1" x14ac:dyDescent="0.15">
      <c r="A6" s="15">
        <v>44039</v>
      </c>
      <c r="B6" s="1">
        <v>197</v>
      </c>
      <c r="K6" s="1">
        <v>5</v>
      </c>
      <c r="L6" s="1">
        <v>662</v>
      </c>
      <c r="N6" s="16">
        <f t="shared" ref="N6:N39" si="0">L6-L5+(K6-K5)+D6</f>
        <v>0</v>
      </c>
      <c r="W6" s="1">
        <v>3.1</v>
      </c>
    </row>
    <row r="7" spans="1:24" ht="15.75" customHeight="1" x14ac:dyDescent="0.15">
      <c r="A7" s="15">
        <v>44040</v>
      </c>
      <c r="B7" s="1">
        <v>198</v>
      </c>
      <c r="K7" s="1">
        <v>6</v>
      </c>
      <c r="L7" s="1">
        <v>818</v>
      </c>
      <c r="N7" s="16">
        <f t="shared" si="0"/>
        <v>157</v>
      </c>
      <c r="W7" s="1">
        <v>0</v>
      </c>
    </row>
    <row r="8" spans="1:24" ht="15.75" customHeight="1" x14ac:dyDescent="0.15">
      <c r="A8" s="15">
        <v>44041</v>
      </c>
      <c r="B8" s="1">
        <v>199</v>
      </c>
      <c r="K8" s="1">
        <v>6</v>
      </c>
      <c r="L8" s="1">
        <v>916</v>
      </c>
      <c r="N8" s="16">
        <f t="shared" si="0"/>
        <v>98</v>
      </c>
      <c r="W8" s="1">
        <v>4.34</v>
      </c>
    </row>
    <row r="9" spans="1:24" ht="15.75" customHeight="1" x14ac:dyDescent="0.15">
      <c r="A9" s="15">
        <v>44042</v>
      </c>
      <c r="B9" s="1">
        <v>200</v>
      </c>
      <c r="K9" s="1">
        <v>7</v>
      </c>
      <c r="L9" s="1">
        <v>985</v>
      </c>
      <c r="N9" s="16">
        <f t="shared" si="0"/>
        <v>70</v>
      </c>
      <c r="W9" s="1">
        <v>3.1</v>
      </c>
    </row>
    <row r="10" spans="1:24" ht="15.75" customHeight="1" x14ac:dyDescent="0.15">
      <c r="A10" s="15">
        <v>44043</v>
      </c>
      <c r="B10" s="1">
        <v>201</v>
      </c>
      <c r="K10" s="1">
        <v>7</v>
      </c>
      <c r="L10" s="1">
        <v>1030</v>
      </c>
      <c r="N10" s="16">
        <f t="shared" si="0"/>
        <v>45</v>
      </c>
      <c r="R10" s="1"/>
      <c r="S10" s="1"/>
      <c r="T10" s="30"/>
      <c r="U10" s="1">
        <v>962</v>
      </c>
      <c r="V10" s="1">
        <v>962</v>
      </c>
      <c r="W10" s="1">
        <v>11.79</v>
      </c>
    </row>
    <row r="11" spans="1:24" ht="15.75" customHeight="1" x14ac:dyDescent="0.15">
      <c r="A11" s="15">
        <v>44044</v>
      </c>
      <c r="B11" s="1">
        <v>202</v>
      </c>
      <c r="D11" s="1">
        <v>0</v>
      </c>
      <c r="E11" s="16">
        <f t="shared" ref="E11:E314" si="1">AVERAGE(D5:D11)</f>
        <v>0</v>
      </c>
      <c r="F11" s="16">
        <f t="shared" ref="F11:F215" si="2">D11+F10</f>
        <v>0</v>
      </c>
      <c r="K11" s="1">
        <v>8</v>
      </c>
      <c r="L11" s="1">
        <v>1065</v>
      </c>
      <c r="N11" s="16">
        <f t="shared" si="0"/>
        <v>36</v>
      </c>
      <c r="P11" s="1">
        <v>42</v>
      </c>
      <c r="Q11" s="16">
        <f t="shared" ref="Q11:Q314" si="3">AVERAGE(P5:P11)</f>
        <v>42</v>
      </c>
      <c r="R11" s="16">
        <f t="shared" ref="R11:R314" si="4">SUM(P5:P11)</f>
        <v>42</v>
      </c>
      <c r="S11" s="16">
        <f t="shared" ref="S11:S74" si="5">E11/Q11*100</f>
        <v>0</v>
      </c>
      <c r="T11" s="16">
        <f>S11*100000/1855</f>
        <v>0</v>
      </c>
      <c r="U11" s="16">
        <f t="shared" ref="U11:U42" si="6">U10+O11</f>
        <v>962</v>
      </c>
      <c r="V11" s="16">
        <f t="shared" ref="V11:V42" si="7">V10+P11</f>
        <v>1004</v>
      </c>
      <c r="W11" s="1">
        <v>3.72</v>
      </c>
      <c r="X11" s="1">
        <f t="shared" ref="X11:X313" si="8">AVERAGE(W5:W11)</f>
        <v>4.43</v>
      </c>
    </row>
    <row r="12" spans="1:24" ht="15.75" customHeight="1" x14ac:dyDescent="0.15">
      <c r="A12" s="15">
        <v>44045</v>
      </c>
      <c r="B12" s="1">
        <v>203</v>
      </c>
      <c r="D12" s="1">
        <v>0</v>
      </c>
      <c r="E12" s="16">
        <f t="shared" si="1"/>
        <v>0</v>
      </c>
      <c r="F12" s="16">
        <f t="shared" si="2"/>
        <v>0</v>
      </c>
      <c r="K12" s="1">
        <v>9</v>
      </c>
      <c r="L12" s="1">
        <v>1065</v>
      </c>
      <c r="N12" s="16">
        <f t="shared" si="0"/>
        <v>1</v>
      </c>
      <c r="O12" s="17">
        <v>1073</v>
      </c>
      <c r="P12" s="1">
        <v>69</v>
      </c>
      <c r="Q12" s="16">
        <f t="shared" si="3"/>
        <v>55.5</v>
      </c>
      <c r="R12" s="16">
        <f t="shared" si="4"/>
        <v>111</v>
      </c>
      <c r="S12" s="16">
        <f t="shared" si="5"/>
        <v>0</v>
      </c>
      <c r="T12" s="16">
        <f t="shared" ref="T12:T75" si="9">S12*100000/1855</f>
        <v>0</v>
      </c>
      <c r="U12" s="18">
        <f t="shared" si="6"/>
        <v>2035</v>
      </c>
      <c r="V12" s="18">
        <f t="shared" si="7"/>
        <v>1073</v>
      </c>
      <c r="W12" s="1">
        <v>2.48</v>
      </c>
      <c r="X12" s="1">
        <f t="shared" si="8"/>
        <v>4.0757142857142856</v>
      </c>
    </row>
    <row r="13" spans="1:24" ht="15.75" customHeight="1" x14ac:dyDescent="0.15">
      <c r="A13" s="15">
        <v>44046</v>
      </c>
      <c r="B13" s="1">
        <v>204</v>
      </c>
      <c r="D13" s="1">
        <v>0</v>
      </c>
      <c r="E13" s="16">
        <f t="shared" si="1"/>
        <v>0</v>
      </c>
      <c r="F13" s="16">
        <f t="shared" si="2"/>
        <v>0</v>
      </c>
      <c r="K13" s="1">
        <v>9</v>
      </c>
      <c r="L13" s="1">
        <v>1065</v>
      </c>
      <c r="N13" s="16">
        <f t="shared" si="0"/>
        <v>0</v>
      </c>
      <c r="P13" s="1">
        <v>82</v>
      </c>
      <c r="Q13" s="16">
        <f t="shared" si="3"/>
        <v>64.333333333333329</v>
      </c>
      <c r="R13" s="16">
        <f t="shared" si="4"/>
        <v>193</v>
      </c>
      <c r="S13" s="16">
        <f t="shared" si="5"/>
        <v>0</v>
      </c>
      <c r="T13" s="16">
        <f t="shared" si="9"/>
        <v>0</v>
      </c>
      <c r="U13" s="16">
        <f t="shared" si="6"/>
        <v>2035</v>
      </c>
      <c r="V13" s="16">
        <f t="shared" si="7"/>
        <v>1155</v>
      </c>
      <c r="W13" s="1">
        <v>1.86</v>
      </c>
      <c r="X13" s="1">
        <f t="shared" si="8"/>
        <v>3.8985714285714281</v>
      </c>
    </row>
    <row r="14" spans="1:24" ht="15.75" customHeight="1" x14ac:dyDescent="0.15">
      <c r="A14" s="15">
        <v>44047</v>
      </c>
      <c r="B14" s="1">
        <v>205</v>
      </c>
      <c r="D14" s="1">
        <v>0</v>
      </c>
      <c r="E14" s="16">
        <f t="shared" si="1"/>
        <v>0</v>
      </c>
      <c r="F14" s="16">
        <f t="shared" si="2"/>
        <v>0</v>
      </c>
      <c r="K14" s="1">
        <v>9</v>
      </c>
      <c r="L14" s="1">
        <v>1192</v>
      </c>
      <c r="N14" s="16">
        <f t="shared" si="0"/>
        <v>127</v>
      </c>
      <c r="P14" s="1">
        <v>83</v>
      </c>
      <c r="Q14" s="16">
        <f t="shared" si="3"/>
        <v>69</v>
      </c>
      <c r="R14" s="16">
        <f t="shared" si="4"/>
        <v>276</v>
      </c>
      <c r="S14" s="16">
        <f t="shared" si="5"/>
        <v>0</v>
      </c>
      <c r="T14" s="16">
        <f t="shared" si="9"/>
        <v>0</v>
      </c>
      <c r="U14" s="16">
        <f t="shared" si="6"/>
        <v>2035</v>
      </c>
      <c r="V14" s="16">
        <f t="shared" si="7"/>
        <v>1238</v>
      </c>
      <c r="W14" s="1">
        <v>3.72</v>
      </c>
      <c r="X14" s="1">
        <f t="shared" si="8"/>
        <v>4.4299999999999988</v>
      </c>
    </row>
    <row r="15" spans="1:24" ht="15.75" customHeight="1" x14ac:dyDescent="0.15">
      <c r="A15" s="15">
        <v>44048</v>
      </c>
      <c r="B15" s="1">
        <v>206</v>
      </c>
      <c r="D15" s="1">
        <v>0</v>
      </c>
      <c r="E15" s="16">
        <f t="shared" si="1"/>
        <v>0</v>
      </c>
      <c r="F15" s="16">
        <f t="shared" si="2"/>
        <v>0</v>
      </c>
      <c r="K15" s="1">
        <v>9</v>
      </c>
      <c r="L15" s="1">
        <v>1308</v>
      </c>
      <c r="N15" s="16">
        <f t="shared" si="0"/>
        <v>116</v>
      </c>
      <c r="P15" s="1">
        <v>80</v>
      </c>
      <c r="Q15" s="16">
        <f t="shared" si="3"/>
        <v>71.2</v>
      </c>
      <c r="R15" s="16">
        <f t="shared" si="4"/>
        <v>356</v>
      </c>
      <c r="S15" s="16">
        <f t="shared" si="5"/>
        <v>0</v>
      </c>
      <c r="T15" s="16">
        <f t="shared" si="9"/>
        <v>0</v>
      </c>
      <c r="U15" s="16">
        <f t="shared" si="6"/>
        <v>2035</v>
      </c>
      <c r="V15" s="16">
        <f t="shared" si="7"/>
        <v>1318</v>
      </c>
      <c r="W15" s="1">
        <v>3.1</v>
      </c>
      <c r="X15" s="1">
        <f t="shared" si="8"/>
        <v>4.2528571428571427</v>
      </c>
    </row>
    <row r="16" spans="1:24" ht="15.75" customHeight="1" x14ac:dyDescent="0.15">
      <c r="A16" s="15">
        <v>44049</v>
      </c>
      <c r="B16" s="1">
        <v>207</v>
      </c>
      <c r="D16" s="1">
        <v>0</v>
      </c>
      <c r="E16" s="16">
        <f t="shared" si="1"/>
        <v>0</v>
      </c>
      <c r="F16" s="16">
        <f t="shared" si="2"/>
        <v>0</v>
      </c>
      <c r="K16" s="1">
        <v>9</v>
      </c>
      <c r="L16" s="1">
        <v>1424</v>
      </c>
      <c r="N16" s="16">
        <f t="shared" si="0"/>
        <v>116</v>
      </c>
      <c r="P16" s="1">
        <v>80</v>
      </c>
      <c r="Q16" s="16">
        <f t="shared" si="3"/>
        <v>72.666666666666671</v>
      </c>
      <c r="R16" s="16">
        <f t="shared" si="4"/>
        <v>436</v>
      </c>
      <c r="S16" s="16">
        <f t="shared" si="5"/>
        <v>0</v>
      </c>
      <c r="T16" s="16">
        <f t="shared" si="9"/>
        <v>0</v>
      </c>
      <c r="U16" s="16">
        <f t="shared" si="6"/>
        <v>2035</v>
      </c>
      <c r="V16" s="16">
        <f t="shared" si="7"/>
        <v>1398</v>
      </c>
      <c r="W16" s="1">
        <v>4.96</v>
      </c>
      <c r="X16" s="1">
        <f t="shared" si="8"/>
        <v>4.5185714285714287</v>
      </c>
    </row>
    <row r="17" spans="1:24" ht="15.75" customHeight="1" x14ac:dyDescent="0.15">
      <c r="A17" s="15">
        <v>44050</v>
      </c>
      <c r="B17" s="1">
        <v>208</v>
      </c>
      <c r="D17" s="1">
        <v>0</v>
      </c>
      <c r="E17" s="16">
        <f t="shared" si="1"/>
        <v>0</v>
      </c>
      <c r="F17" s="16">
        <f t="shared" si="2"/>
        <v>0</v>
      </c>
      <c r="K17" s="1">
        <v>11</v>
      </c>
      <c r="L17" s="1">
        <v>1498</v>
      </c>
      <c r="N17" s="16">
        <f t="shared" si="0"/>
        <v>76</v>
      </c>
      <c r="P17" s="1">
        <v>75</v>
      </c>
      <c r="Q17" s="16">
        <f t="shared" si="3"/>
        <v>73</v>
      </c>
      <c r="R17" s="16">
        <f t="shared" si="4"/>
        <v>511</v>
      </c>
      <c r="S17" s="16">
        <f t="shared" si="5"/>
        <v>0</v>
      </c>
      <c r="T17" s="16">
        <f t="shared" si="9"/>
        <v>0</v>
      </c>
      <c r="U17" s="16">
        <f t="shared" si="6"/>
        <v>2035</v>
      </c>
      <c r="V17" s="16">
        <f t="shared" si="7"/>
        <v>1473</v>
      </c>
      <c r="W17" s="1">
        <v>2.48</v>
      </c>
      <c r="X17" s="1">
        <f t="shared" si="8"/>
        <v>3.1885714285714286</v>
      </c>
    </row>
    <row r="18" spans="1:24" ht="15.75" customHeight="1" x14ac:dyDescent="0.15">
      <c r="A18" s="15">
        <v>44051</v>
      </c>
      <c r="B18" s="1">
        <v>209</v>
      </c>
      <c r="D18" s="1">
        <v>0</v>
      </c>
      <c r="E18" s="16">
        <f t="shared" si="1"/>
        <v>0</v>
      </c>
      <c r="F18" s="16">
        <f t="shared" si="2"/>
        <v>0</v>
      </c>
      <c r="K18" s="1">
        <v>11</v>
      </c>
      <c r="L18" s="1">
        <v>1549</v>
      </c>
      <c r="N18" s="16">
        <f t="shared" si="0"/>
        <v>51</v>
      </c>
      <c r="P18" s="1">
        <v>47</v>
      </c>
      <c r="Q18" s="16">
        <f t="shared" si="3"/>
        <v>73.714285714285708</v>
      </c>
      <c r="R18" s="16">
        <f t="shared" si="4"/>
        <v>516</v>
      </c>
      <c r="S18" s="16">
        <f t="shared" si="5"/>
        <v>0</v>
      </c>
      <c r="T18" s="16">
        <f t="shared" si="9"/>
        <v>0</v>
      </c>
      <c r="U18" s="16">
        <f t="shared" si="6"/>
        <v>2035</v>
      </c>
      <c r="V18" s="16">
        <f t="shared" si="7"/>
        <v>1520</v>
      </c>
      <c r="W18" s="1">
        <v>4.96</v>
      </c>
      <c r="X18" s="1">
        <f t="shared" si="8"/>
        <v>3.3657142857142861</v>
      </c>
    </row>
    <row r="19" spans="1:24" ht="15.75" customHeight="1" x14ac:dyDescent="0.15">
      <c r="A19" s="15">
        <v>44052</v>
      </c>
      <c r="B19" s="1">
        <v>210</v>
      </c>
      <c r="D19" s="1">
        <v>0</v>
      </c>
      <c r="E19" s="16">
        <f t="shared" si="1"/>
        <v>0</v>
      </c>
      <c r="F19" s="16">
        <f t="shared" si="2"/>
        <v>0</v>
      </c>
      <c r="K19" s="1">
        <v>11</v>
      </c>
      <c r="L19" s="17">
        <v>1549</v>
      </c>
      <c r="M19" s="18">
        <f>SUM(N5:N25)</f>
        <v>2232</v>
      </c>
      <c r="N19" s="16">
        <f t="shared" si="0"/>
        <v>0</v>
      </c>
      <c r="O19" s="18">
        <f>SUM(P13:P19)</f>
        <v>487</v>
      </c>
      <c r="P19" s="1">
        <v>40</v>
      </c>
      <c r="Q19" s="16">
        <f t="shared" si="3"/>
        <v>69.571428571428569</v>
      </c>
      <c r="R19" s="16">
        <f t="shared" si="4"/>
        <v>487</v>
      </c>
      <c r="S19" s="16">
        <f t="shared" si="5"/>
        <v>0</v>
      </c>
      <c r="T19" s="16">
        <f t="shared" si="9"/>
        <v>0</v>
      </c>
      <c r="U19" s="18">
        <f t="shared" si="6"/>
        <v>2522</v>
      </c>
      <c r="V19" s="18">
        <f t="shared" si="7"/>
        <v>1560</v>
      </c>
      <c r="W19" s="1">
        <v>2.48</v>
      </c>
      <c r="X19" s="1">
        <f t="shared" si="8"/>
        <v>3.3657142857142861</v>
      </c>
    </row>
    <row r="20" spans="1:24" ht="15.75" customHeight="1" x14ac:dyDescent="0.15">
      <c r="A20" s="15">
        <v>44053</v>
      </c>
      <c r="B20" s="1">
        <v>211</v>
      </c>
      <c r="D20" s="1">
        <v>0</v>
      </c>
      <c r="E20" s="16">
        <f t="shared" si="1"/>
        <v>0</v>
      </c>
      <c r="F20" s="16">
        <f t="shared" si="2"/>
        <v>0</v>
      </c>
      <c r="K20" s="1">
        <v>11</v>
      </c>
      <c r="L20" s="1">
        <v>1549</v>
      </c>
      <c r="N20" s="16">
        <f t="shared" si="0"/>
        <v>0</v>
      </c>
      <c r="P20" s="1">
        <v>94</v>
      </c>
      <c r="Q20" s="16">
        <f t="shared" si="3"/>
        <v>71.285714285714292</v>
      </c>
      <c r="R20" s="16">
        <f t="shared" si="4"/>
        <v>499</v>
      </c>
      <c r="S20" s="16">
        <f t="shared" si="5"/>
        <v>0</v>
      </c>
      <c r="T20" s="16">
        <f t="shared" si="9"/>
        <v>0</v>
      </c>
      <c r="U20" s="16">
        <f t="shared" si="6"/>
        <v>2522</v>
      </c>
      <c r="V20" s="16">
        <f t="shared" si="7"/>
        <v>1654</v>
      </c>
      <c r="W20" s="1">
        <v>3.1</v>
      </c>
      <c r="X20" s="1">
        <f t="shared" si="8"/>
        <v>3.5428571428571436</v>
      </c>
    </row>
    <row r="21" spans="1:24" ht="15.75" customHeight="1" x14ac:dyDescent="0.15">
      <c r="A21" s="15">
        <v>44054</v>
      </c>
      <c r="B21" s="1">
        <v>212</v>
      </c>
      <c r="D21" s="1">
        <v>0</v>
      </c>
      <c r="E21" s="16">
        <f t="shared" si="1"/>
        <v>0</v>
      </c>
      <c r="F21" s="16">
        <f t="shared" si="2"/>
        <v>0</v>
      </c>
      <c r="K21" s="1">
        <v>13</v>
      </c>
      <c r="L21" s="1">
        <v>1716</v>
      </c>
      <c r="N21" s="16">
        <f t="shared" si="0"/>
        <v>169</v>
      </c>
      <c r="P21" s="1">
        <v>108</v>
      </c>
      <c r="Q21" s="16">
        <f t="shared" si="3"/>
        <v>74.857142857142861</v>
      </c>
      <c r="R21" s="16">
        <f t="shared" si="4"/>
        <v>524</v>
      </c>
      <c r="S21" s="16">
        <f t="shared" si="5"/>
        <v>0</v>
      </c>
      <c r="T21" s="16">
        <f t="shared" si="9"/>
        <v>0</v>
      </c>
      <c r="U21" s="16">
        <f t="shared" si="6"/>
        <v>2522</v>
      </c>
      <c r="V21" s="16">
        <f t="shared" si="7"/>
        <v>1762</v>
      </c>
      <c r="W21" s="1">
        <v>3.1</v>
      </c>
      <c r="X21" s="1">
        <f t="shared" si="8"/>
        <v>3.4542857142857146</v>
      </c>
    </row>
    <row r="22" spans="1:24" ht="15.75" customHeight="1" x14ac:dyDescent="0.15">
      <c r="A22" s="15">
        <v>44055</v>
      </c>
      <c r="B22" s="1">
        <v>213</v>
      </c>
      <c r="D22" s="1">
        <v>0</v>
      </c>
      <c r="E22" s="16">
        <f t="shared" si="1"/>
        <v>0</v>
      </c>
      <c r="F22" s="16">
        <f t="shared" si="2"/>
        <v>0</v>
      </c>
      <c r="K22" s="1">
        <v>17</v>
      </c>
      <c r="L22" s="1">
        <v>1858</v>
      </c>
      <c r="N22" s="16">
        <f t="shared" si="0"/>
        <v>146</v>
      </c>
      <c r="P22" s="1">
        <v>106</v>
      </c>
      <c r="Q22" s="16">
        <f t="shared" si="3"/>
        <v>78.571428571428569</v>
      </c>
      <c r="R22" s="16">
        <f t="shared" si="4"/>
        <v>550</v>
      </c>
      <c r="S22" s="16">
        <f t="shared" si="5"/>
        <v>0</v>
      </c>
      <c r="T22" s="16">
        <f t="shared" si="9"/>
        <v>0</v>
      </c>
      <c r="U22" s="16">
        <f t="shared" si="6"/>
        <v>2522</v>
      </c>
      <c r="V22" s="16">
        <f t="shared" si="7"/>
        <v>1868</v>
      </c>
      <c r="W22" s="1">
        <v>0</v>
      </c>
      <c r="X22" s="1">
        <f t="shared" si="8"/>
        <v>3.0114285714285716</v>
      </c>
    </row>
    <row r="23" spans="1:24" ht="15.75" customHeight="1" x14ac:dyDescent="0.15">
      <c r="A23" s="15">
        <v>44056</v>
      </c>
      <c r="B23" s="1">
        <v>214</v>
      </c>
      <c r="D23" s="1">
        <v>0</v>
      </c>
      <c r="E23" s="16">
        <f t="shared" si="1"/>
        <v>0</v>
      </c>
      <c r="F23" s="16">
        <f t="shared" si="2"/>
        <v>0</v>
      </c>
      <c r="K23" s="1">
        <v>18</v>
      </c>
      <c r="L23" s="1">
        <v>2007</v>
      </c>
      <c r="N23" s="16">
        <f t="shared" si="0"/>
        <v>150</v>
      </c>
      <c r="P23" s="1">
        <v>96</v>
      </c>
      <c r="Q23" s="16">
        <f t="shared" si="3"/>
        <v>80.857142857142861</v>
      </c>
      <c r="R23" s="16">
        <f t="shared" si="4"/>
        <v>566</v>
      </c>
      <c r="S23" s="16">
        <f t="shared" si="5"/>
        <v>0</v>
      </c>
      <c r="T23" s="16">
        <f t="shared" si="9"/>
        <v>0</v>
      </c>
      <c r="U23" s="16">
        <f t="shared" si="6"/>
        <v>2522</v>
      </c>
      <c r="V23" s="16">
        <f t="shared" si="7"/>
        <v>1964</v>
      </c>
      <c r="W23" s="1">
        <v>0</v>
      </c>
      <c r="X23" s="1">
        <f t="shared" si="8"/>
        <v>2.3028571428571429</v>
      </c>
    </row>
    <row r="24" spans="1:24" ht="15.75" customHeight="1" x14ac:dyDescent="0.15">
      <c r="A24" s="15">
        <v>44057</v>
      </c>
      <c r="B24" s="1">
        <v>215</v>
      </c>
      <c r="D24" s="1">
        <v>0</v>
      </c>
      <c r="E24" s="16">
        <f t="shared" si="1"/>
        <v>0</v>
      </c>
      <c r="F24" s="16">
        <f t="shared" si="2"/>
        <v>0</v>
      </c>
      <c r="K24" s="1">
        <v>21</v>
      </c>
      <c r="L24" s="1">
        <v>2121</v>
      </c>
      <c r="N24" s="16">
        <f t="shared" si="0"/>
        <v>117</v>
      </c>
      <c r="P24" s="19">
        <v>87</v>
      </c>
      <c r="Q24" s="16">
        <f t="shared" si="3"/>
        <v>82.571428571428569</v>
      </c>
      <c r="R24" s="16">
        <f t="shared" si="4"/>
        <v>578</v>
      </c>
      <c r="S24" s="16">
        <f t="shared" si="5"/>
        <v>0</v>
      </c>
      <c r="T24" s="16">
        <f t="shared" si="9"/>
        <v>0</v>
      </c>
      <c r="U24" s="16">
        <f t="shared" si="6"/>
        <v>2522</v>
      </c>
      <c r="V24" s="16">
        <f t="shared" si="7"/>
        <v>2051</v>
      </c>
      <c r="W24" s="1">
        <v>0</v>
      </c>
      <c r="X24" s="1">
        <f t="shared" si="8"/>
        <v>1.9485714285714284</v>
      </c>
    </row>
    <row r="25" spans="1:24" ht="15.75" customHeight="1" x14ac:dyDescent="0.15">
      <c r="A25" s="15">
        <v>44058</v>
      </c>
      <c r="B25" s="1">
        <v>216</v>
      </c>
      <c r="C25" s="1" t="s">
        <v>102</v>
      </c>
      <c r="D25" s="1">
        <v>0</v>
      </c>
      <c r="E25" s="16">
        <f t="shared" si="1"/>
        <v>0</v>
      </c>
      <c r="F25" s="16">
        <f t="shared" si="2"/>
        <v>0</v>
      </c>
      <c r="K25" s="1">
        <v>23</v>
      </c>
      <c r="L25" s="1">
        <v>2209</v>
      </c>
      <c r="N25" s="16">
        <f t="shared" si="0"/>
        <v>90</v>
      </c>
      <c r="P25" s="19">
        <v>81</v>
      </c>
      <c r="Q25" s="16">
        <f t="shared" si="3"/>
        <v>87.428571428571431</v>
      </c>
      <c r="R25" s="16">
        <f t="shared" si="4"/>
        <v>612</v>
      </c>
      <c r="S25" s="16">
        <f t="shared" si="5"/>
        <v>0</v>
      </c>
      <c r="T25" s="16">
        <f t="shared" si="9"/>
        <v>0</v>
      </c>
      <c r="U25" s="16">
        <f t="shared" si="6"/>
        <v>2522</v>
      </c>
      <c r="V25" s="16">
        <f t="shared" si="7"/>
        <v>2132</v>
      </c>
      <c r="W25" s="1">
        <v>0</v>
      </c>
      <c r="X25" s="1">
        <f t="shared" si="8"/>
        <v>1.24</v>
      </c>
    </row>
    <row r="26" spans="1:24" ht="15.75" customHeight="1" x14ac:dyDescent="0.15">
      <c r="A26" s="15">
        <v>44059</v>
      </c>
      <c r="B26" s="1">
        <v>217</v>
      </c>
      <c r="D26" s="1">
        <v>0</v>
      </c>
      <c r="E26" s="16">
        <f t="shared" si="1"/>
        <v>0</v>
      </c>
      <c r="F26" s="16">
        <f t="shared" si="2"/>
        <v>0</v>
      </c>
      <c r="K26" s="17">
        <v>27</v>
      </c>
      <c r="L26" s="17">
        <v>2364</v>
      </c>
      <c r="M26" s="18">
        <f>SUM(N26:N32)</f>
        <v>2444</v>
      </c>
      <c r="N26" s="16">
        <f t="shared" si="0"/>
        <v>159</v>
      </c>
      <c r="O26" s="18">
        <f>SUM(P20:P26)</f>
        <v>672</v>
      </c>
      <c r="P26" s="1">
        <v>100</v>
      </c>
      <c r="Q26" s="16">
        <f t="shared" si="3"/>
        <v>96</v>
      </c>
      <c r="R26" s="16">
        <f t="shared" si="4"/>
        <v>672</v>
      </c>
      <c r="S26" s="16">
        <f t="shared" si="5"/>
        <v>0</v>
      </c>
      <c r="T26" s="16">
        <f t="shared" si="9"/>
        <v>0</v>
      </c>
      <c r="U26" s="18">
        <f t="shared" si="6"/>
        <v>3194</v>
      </c>
      <c r="V26" s="18">
        <f t="shared" si="7"/>
        <v>2232</v>
      </c>
      <c r="W26" s="1">
        <v>0</v>
      </c>
      <c r="X26" s="1">
        <f t="shared" si="8"/>
        <v>0.88571428571428579</v>
      </c>
    </row>
    <row r="27" spans="1:24" ht="15.75" customHeight="1" x14ac:dyDescent="0.15">
      <c r="A27" s="15">
        <v>44060</v>
      </c>
      <c r="B27" s="1">
        <v>218</v>
      </c>
      <c r="D27" s="1">
        <v>1</v>
      </c>
      <c r="E27" s="16">
        <f t="shared" si="1"/>
        <v>0.14285714285714285</v>
      </c>
      <c r="F27" s="16">
        <f t="shared" si="2"/>
        <v>1</v>
      </c>
      <c r="K27" s="1">
        <v>29</v>
      </c>
      <c r="L27" s="1">
        <v>2460</v>
      </c>
      <c r="N27" s="16">
        <f t="shared" si="0"/>
        <v>99</v>
      </c>
      <c r="O27" s="1">
        <v>167</v>
      </c>
      <c r="P27" s="1">
        <v>167</v>
      </c>
      <c r="Q27" s="16">
        <f t="shared" si="3"/>
        <v>106.42857142857143</v>
      </c>
      <c r="R27" s="16">
        <f t="shared" si="4"/>
        <v>745</v>
      </c>
      <c r="S27" s="16">
        <f t="shared" si="5"/>
        <v>0.13422818791946309</v>
      </c>
      <c r="T27" s="16">
        <f t="shared" si="9"/>
        <v>7.236020912100436</v>
      </c>
      <c r="U27" s="16">
        <f t="shared" si="6"/>
        <v>3361</v>
      </c>
      <c r="V27" s="16">
        <f t="shared" si="7"/>
        <v>2399</v>
      </c>
      <c r="W27" s="1">
        <v>0</v>
      </c>
      <c r="X27" s="1">
        <f t="shared" si="8"/>
        <v>0.44285714285714289</v>
      </c>
    </row>
    <row r="28" spans="1:24" ht="15.75" customHeight="1" x14ac:dyDescent="0.15">
      <c r="A28" s="15">
        <v>44061</v>
      </c>
      <c r="B28" s="1">
        <v>219</v>
      </c>
      <c r="D28" s="1">
        <v>0</v>
      </c>
      <c r="E28" s="16">
        <f t="shared" si="1"/>
        <v>0.14285714285714285</v>
      </c>
      <c r="F28" s="16">
        <f t="shared" si="2"/>
        <v>1</v>
      </c>
      <c r="K28" s="1">
        <v>33</v>
      </c>
      <c r="L28" s="1">
        <v>2818</v>
      </c>
      <c r="N28" s="16">
        <f t="shared" si="0"/>
        <v>362</v>
      </c>
      <c r="O28" s="1">
        <v>258</v>
      </c>
      <c r="P28" s="16">
        <f t="shared" ref="P28:P33" si="10">O28-O27</f>
        <v>91</v>
      </c>
      <c r="Q28" s="16">
        <f t="shared" si="3"/>
        <v>104</v>
      </c>
      <c r="R28" s="16">
        <f t="shared" si="4"/>
        <v>728</v>
      </c>
      <c r="S28" s="16">
        <f t="shared" si="5"/>
        <v>0.13736263736263735</v>
      </c>
      <c r="T28" s="16">
        <f t="shared" si="9"/>
        <v>7.4049939279049779</v>
      </c>
      <c r="U28" s="16">
        <f t="shared" si="6"/>
        <v>3619</v>
      </c>
      <c r="V28" s="16">
        <f t="shared" si="7"/>
        <v>2490</v>
      </c>
      <c r="W28" s="1">
        <v>0</v>
      </c>
      <c r="X28" s="1">
        <f t="shared" si="8"/>
        <v>0</v>
      </c>
    </row>
    <row r="29" spans="1:24" ht="15.75" customHeight="1" x14ac:dyDescent="0.15">
      <c r="A29" s="15">
        <v>44062</v>
      </c>
      <c r="B29" s="1">
        <v>220</v>
      </c>
      <c r="D29" s="1">
        <v>0</v>
      </c>
      <c r="E29" s="16">
        <f t="shared" si="1"/>
        <v>0.14285714285714285</v>
      </c>
      <c r="F29" s="16">
        <f t="shared" si="2"/>
        <v>1</v>
      </c>
      <c r="K29" s="1">
        <v>36</v>
      </c>
      <c r="L29" s="1">
        <v>3386</v>
      </c>
      <c r="N29" s="16">
        <f t="shared" si="0"/>
        <v>571</v>
      </c>
      <c r="O29" s="1">
        <v>620</v>
      </c>
      <c r="P29" s="16">
        <f t="shared" si="10"/>
        <v>362</v>
      </c>
      <c r="Q29" s="16">
        <f t="shared" si="3"/>
        <v>140.57142857142858</v>
      </c>
      <c r="R29" s="16">
        <f t="shared" si="4"/>
        <v>984</v>
      </c>
      <c r="S29" s="16">
        <f t="shared" si="5"/>
        <v>0.10162601626016259</v>
      </c>
      <c r="T29" s="16">
        <f t="shared" si="9"/>
        <v>5.4784914425963658</v>
      </c>
      <c r="U29" s="16">
        <f t="shared" si="6"/>
        <v>4239</v>
      </c>
      <c r="V29" s="16">
        <f t="shared" si="7"/>
        <v>2852</v>
      </c>
      <c r="W29" s="1">
        <v>0</v>
      </c>
      <c r="X29" s="1">
        <f t="shared" si="8"/>
        <v>0</v>
      </c>
    </row>
    <row r="30" spans="1:24" ht="15.75" customHeight="1" x14ac:dyDescent="0.15">
      <c r="A30" s="15">
        <v>44063</v>
      </c>
      <c r="B30" s="1">
        <v>221</v>
      </c>
      <c r="D30" s="1">
        <v>0</v>
      </c>
      <c r="E30" s="16">
        <f t="shared" si="1"/>
        <v>0.14285714285714285</v>
      </c>
      <c r="F30" s="16">
        <f t="shared" si="2"/>
        <v>1</v>
      </c>
      <c r="K30" s="1">
        <v>41</v>
      </c>
      <c r="L30" s="1">
        <v>3940</v>
      </c>
      <c r="N30" s="16">
        <f t="shared" si="0"/>
        <v>559</v>
      </c>
      <c r="O30" s="1">
        <v>1191</v>
      </c>
      <c r="P30" s="16">
        <f t="shared" si="10"/>
        <v>571</v>
      </c>
      <c r="Q30" s="16">
        <f t="shared" si="3"/>
        <v>208.42857142857142</v>
      </c>
      <c r="R30" s="16">
        <f t="shared" si="4"/>
        <v>1459</v>
      </c>
      <c r="S30" s="16">
        <f t="shared" si="5"/>
        <v>6.8540095956134348E-2</v>
      </c>
      <c r="T30" s="16">
        <f t="shared" si="9"/>
        <v>3.6948838790368921</v>
      </c>
      <c r="U30" s="16">
        <f t="shared" si="6"/>
        <v>5430</v>
      </c>
      <c r="V30" s="16">
        <f t="shared" si="7"/>
        <v>3423</v>
      </c>
      <c r="W30" s="1">
        <v>0</v>
      </c>
      <c r="X30" s="1">
        <f t="shared" si="8"/>
        <v>0</v>
      </c>
    </row>
    <row r="31" spans="1:24" ht="15.75" customHeight="1" x14ac:dyDescent="0.15">
      <c r="A31" s="15">
        <v>44064</v>
      </c>
      <c r="B31" s="1">
        <v>222</v>
      </c>
      <c r="D31" s="1">
        <v>0</v>
      </c>
      <c r="E31" s="16">
        <f t="shared" si="1"/>
        <v>0.14285714285714285</v>
      </c>
      <c r="F31" s="16">
        <f t="shared" si="2"/>
        <v>1</v>
      </c>
      <c r="K31" s="1">
        <v>41</v>
      </c>
      <c r="L31" s="1">
        <v>4348</v>
      </c>
      <c r="N31" s="16">
        <f t="shared" si="0"/>
        <v>408</v>
      </c>
      <c r="O31" s="1">
        <v>1750</v>
      </c>
      <c r="P31" s="16">
        <f t="shared" si="10"/>
        <v>559</v>
      </c>
      <c r="Q31" s="16">
        <f t="shared" si="3"/>
        <v>275.85714285714283</v>
      </c>
      <c r="R31" s="16">
        <f t="shared" si="4"/>
        <v>1931</v>
      </c>
      <c r="S31" s="16">
        <f t="shared" si="5"/>
        <v>5.1786639047125847E-2</v>
      </c>
      <c r="T31" s="16">
        <f t="shared" si="9"/>
        <v>2.7917325631873773</v>
      </c>
      <c r="U31" s="16">
        <f t="shared" si="6"/>
        <v>7180</v>
      </c>
      <c r="V31" s="16">
        <f t="shared" si="7"/>
        <v>3982</v>
      </c>
      <c r="W31" s="1">
        <v>3.72</v>
      </c>
      <c r="X31" s="1">
        <f t="shared" si="8"/>
        <v>0.53142857142857147</v>
      </c>
    </row>
    <row r="32" spans="1:24" ht="15.75" customHeight="1" x14ac:dyDescent="0.15">
      <c r="A32" s="15">
        <v>44065</v>
      </c>
      <c r="B32" s="1">
        <v>223</v>
      </c>
      <c r="D32" s="1">
        <v>0</v>
      </c>
      <c r="E32" s="16">
        <f t="shared" si="1"/>
        <v>0.14285714285714285</v>
      </c>
      <c r="F32" s="16">
        <f t="shared" si="2"/>
        <v>1</v>
      </c>
      <c r="K32" s="1">
        <v>44</v>
      </c>
      <c r="L32" s="1">
        <v>4631</v>
      </c>
      <c r="N32" s="16">
        <f t="shared" si="0"/>
        <v>286</v>
      </c>
      <c r="O32" s="1">
        <v>1750</v>
      </c>
      <c r="P32" s="16">
        <f t="shared" si="10"/>
        <v>0</v>
      </c>
      <c r="Q32" s="16">
        <f t="shared" si="3"/>
        <v>264.28571428571428</v>
      </c>
      <c r="R32" s="16">
        <f t="shared" si="4"/>
        <v>1850</v>
      </c>
      <c r="S32" s="16">
        <f t="shared" si="5"/>
        <v>5.4054054054054057E-2</v>
      </c>
      <c r="T32" s="16">
        <f t="shared" si="9"/>
        <v>2.9139651781161215</v>
      </c>
      <c r="U32" s="16">
        <f t="shared" si="6"/>
        <v>8930</v>
      </c>
      <c r="V32" s="16">
        <f t="shared" si="7"/>
        <v>3982</v>
      </c>
      <c r="W32" s="1">
        <v>0</v>
      </c>
      <c r="X32" s="1">
        <f t="shared" si="8"/>
        <v>0.53142857142857147</v>
      </c>
    </row>
    <row r="33" spans="1:24" ht="15.75" customHeight="1" x14ac:dyDescent="0.15">
      <c r="A33" s="15">
        <v>44066</v>
      </c>
      <c r="B33" s="1">
        <v>224</v>
      </c>
      <c r="D33" s="1">
        <v>0</v>
      </c>
      <c r="E33" s="16">
        <f t="shared" si="1"/>
        <v>0.14285714285714285</v>
      </c>
      <c r="F33" s="16">
        <f t="shared" si="2"/>
        <v>1</v>
      </c>
      <c r="K33" s="17">
        <v>51</v>
      </c>
      <c r="L33" s="17">
        <v>5454</v>
      </c>
      <c r="M33" s="18">
        <f>SUM(N33:N39)</f>
        <v>4009</v>
      </c>
      <c r="N33" s="16">
        <f t="shared" si="0"/>
        <v>830</v>
      </c>
      <c r="O33" s="17">
        <v>2444</v>
      </c>
      <c r="P33" s="16">
        <f t="shared" si="10"/>
        <v>694</v>
      </c>
      <c r="Q33" s="16">
        <f t="shared" si="3"/>
        <v>349.14285714285717</v>
      </c>
      <c r="R33" s="16">
        <f t="shared" si="4"/>
        <v>2444</v>
      </c>
      <c r="S33" s="16">
        <f t="shared" si="5"/>
        <v>4.0916530278232402E-2</v>
      </c>
      <c r="T33" s="16">
        <f t="shared" si="9"/>
        <v>2.2057428721419083</v>
      </c>
      <c r="U33" s="18">
        <f t="shared" si="6"/>
        <v>11374</v>
      </c>
      <c r="V33" s="18">
        <f t="shared" si="7"/>
        <v>4676</v>
      </c>
      <c r="W33" s="1">
        <v>0</v>
      </c>
      <c r="X33" s="1">
        <f t="shared" si="8"/>
        <v>0.53142857142857147</v>
      </c>
    </row>
    <row r="34" spans="1:24" ht="15.75" customHeight="1" x14ac:dyDescent="0.15">
      <c r="A34" s="15">
        <v>44067</v>
      </c>
      <c r="B34" s="1">
        <v>225</v>
      </c>
      <c r="D34" s="1">
        <v>1</v>
      </c>
      <c r="E34" s="16">
        <f t="shared" si="1"/>
        <v>0.14285714285714285</v>
      </c>
      <c r="F34" s="16">
        <f t="shared" si="2"/>
        <v>2</v>
      </c>
      <c r="K34" s="1">
        <v>52</v>
      </c>
      <c r="L34" s="1">
        <v>5945</v>
      </c>
      <c r="N34" s="16">
        <f t="shared" si="0"/>
        <v>493</v>
      </c>
      <c r="O34" s="1">
        <v>458</v>
      </c>
      <c r="P34" s="1">
        <v>458</v>
      </c>
      <c r="Q34" s="16">
        <f t="shared" si="3"/>
        <v>390.71428571428572</v>
      </c>
      <c r="R34" s="16">
        <f t="shared" si="4"/>
        <v>2735</v>
      </c>
      <c r="S34" s="16">
        <f t="shared" si="5"/>
        <v>3.6563071297989025E-2</v>
      </c>
      <c r="T34" s="16">
        <f t="shared" si="9"/>
        <v>1.9710550564953653</v>
      </c>
      <c r="U34" s="16">
        <f t="shared" si="6"/>
        <v>11832</v>
      </c>
      <c r="V34" s="16">
        <f t="shared" si="7"/>
        <v>5134</v>
      </c>
      <c r="W34" s="1">
        <v>8.69</v>
      </c>
      <c r="X34" s="1">
        <f t="shared" si="8"/>
        <v>1.7728571428571429</v>
      </c>
    </row>
    <row r="35" spans="1:24" ht="15.75" customHeight="1" x14ac:dyDescent="0.15">
      <c r="A35" s="15">
        <v>44068</v>
      </c>
      <c r="B35" s="1">
        <v>226</v>
      </c>
      <c r="D35" s="1">
        <v>0</v>
      </c>
      <c r="E35" s="16">
        <f t="shared" si="1"/>
        <v>0.14285714285714285</v>
      </c>
      <c r="F35" s="16">
        <f t="shared" si="2"/>
        <v>2</v>
      </c>
      <c r="K35" s="1">
        <v>53</v>
      </c>
      <c r="L35" s="1">
        <v>6293</v>
      </c>
      <c r="N35" s="16">
        <f t="shared" si="0"/>
        <v>349</v>
      </c>
      <c r="O35" s="1">
        <v>1530</v>
      </c>
      <c r="P35" s="16">
        <f t="shared" ref="P35:P40" si="11">O35-O34</f>
        <v>1072</v>
      </c>
      <c r="Q35" s="16">
        <f t="shared" si="3"/>
        <v>530.85714285714289</v>
      </c>
      <c r="R35" s="16">
        <f t="shared" si="4"/>
        <v>3716</v>
      </c>
      <c r="S35" s="16">
        <f t="shared" si="5"/>
        <v>2.6910656620021525E-2</v>
      </c>
      <c r="T35" s="16">
        <f t="shared" si="9"/>
        <v>1.4507092517531821</v>
      </c>
      <c r="U35" s="16">
        <f t="shared" si="6"/>
        <v>13362</v>
      </c>
      <c r="V35" s="16">
        <f t="shared" si="7"/>
        <v>6206</v>
      </c>
      <c r="W35" s="1">
        <v>3.1</v>
      </c>
      <c r="X35" s="1">
        <f t="shared" si="8"/>
        <v>2.2157142857142857</v>
      </c>
    </row>
    <row r="36" spans="1:24" ht="15.75" customHeight="1" x14ac:dyDescent="0.15">
      <c r="A36" s="15">
        <v>44069</v>
      </c>
      <c r="B36" s="1">
        <v>227</v>
      </c>
      <c r="D36" s="1">
        <v>0</v>
      </c>
      <c r="E36" s="16">
        <f t="shared" si="1"/>
        <v>0.14285714285714285</v>
      </c>
      <c r="F36" s="16">
        <f t="shared" si="2"/>
        <v>2</v>
      </c>
      <c r="K36" s="1">
        <v>55</v>
      </c>
      <c r="L36" s="1">
        <v>7240</v>
      </c>
      <c r="N36" s="16">
        <f t="shared" si="0"/>
        <v>949</v>
      </c>
      <c r="O36" s="1">
        <v>1640</v>
      </c>
      <c r="P36" s="16">
        <f t="shared" si="11"/>
        <v>110</v>
      </c>
      <c r="Q36" s="16">
        <f t="shared" si="3"/>
        <v>494.85714285714283</v>
      </c>
      <c r="R36" s="16">
        <f t="shared" si="4"/>
        <v>3464</v>
      </c>
      <c r="S36" s="16">
        <f t="shared" si="5"/>
        <v>2.8868360277136258E-2</v>
      </c>
      <c r="T36" s="16">
        <f t="shared" si="9"/>
        <v>1.5562458370423859</v>
      </c>
      <c r="U36" s="16">
        <f t="shared" si="6"/>
        <v>15002</v>
      </c>
      <c r="V36" s="16">
        <f t="shared" si="7"/>
        <v>6316</v>
      </c>
      <c r="W36" s="1">
        <v>2.48</v>
      </c>
      <c r="X36" s="1">
        <f t="shared" si="8"/>
        <v>2.57</v>
      </c>
    </row>
    <row r="37" spans="1:24" ht="15.75" customHeight="1" x14ac:dyDescent="0.15">
      <c r="A37" s="15">
        <v>44070</v>
      </c>
      <c r="B37" s="1">
        <v>228</v>
      </c>
      <c r="D37" s="1">
        <v>1</v>
      </c>
      <c r="E37" s="16">
        <f t="shared" si="1"/>
        <v>0.2857142857142857</v>
      </c>
      <c r="F37" s="16">
        <f t="shared" si="2"/>
        <v>3</v>
      </c>
      <c r="K37" s="1">
        <v>56</v>
      </c>
      <c r="L37" s="1">
        <v>7447</v>
      </c>
      <c r="N37" s="16">
        <f t="shared" si="0"/>
        <v>209</v>
      </c>
      <c r="O37" s="1">
        <v>2627</v>
      </c>
      <c r="P37" s="16">
        <f t="shared" si="11"/>
        <v>987</v>
      </c>
      <c r="Q37" s="16">
        <f t="shared" si="3"/>
        <v>554.28571428571433</v>
      </c>
      <c r="R37" s="16">
        <f t="shared" si="4"/>
        <v>3880</v>
      </c>
      <c r="S37" s="16">
        <f t="shared" si="5"/>
        <v>5.154639175257731E-2</v>
      </c>
      <c r="T37" s="16">
        <f t="shared" si="9"/>
        <v>2.7787812265540328</v>
      </c>
      <c r="U37" s="16">
        <f t="shared" si="6"/>
        <v>17629</v>
      </c>
      <c r="V37" s="16">
        <f t="shared" si="7"/>
        <v>7303</v>
      </c>
      <c r="W37" s="1">
        <v>3.1</v>
      </c>
      <c r="X37" s="1">
        <f t="shared" si="8"/>
        <v>3.0128571428571429</v>
      </c>
    </row>
    <row r="38" spans="1:24" ht="15.75" customHeight="1" x14ac:dyDescent="0.15">
      <c r="A38" s="15">
        <v>44071</v>
      </c>
      <c r="B38" s="1">
        <v>229</v>
      </c>
      <c r="D38" s="1">
        <v>0</v>
      </c>
      <c r="E38" s="16">
        <f t="shared" si="1"/>
        <v>0.2857142857142857</v>
      </c>
      <c r="F38" s="16">
        <f t="shared" si="2"/>
        <v>3</v>
      </c>
      <c r="K38" s="1">
        <v>61</v>
      </c>
      <c r="L38" s="1">
        <v>7979</v>
      </c>
      <c r="N38" s="16">
        <f t="shared" si="0"/>
        <v>537</v>
      </c>
      <c r="O38" s="1">
        <v>2829</v>
      </c>
      <c r="P38" s="16">
        <f t="shared" si="11"/>
        <v>202</v>
      </c>
      <c r="Q38" s="16">
        <f t="shared" si="3"/>
        <v>503.28571428571428</v>
      </c>
      <c r="R38" s="16">
        <f t="shared" si="4"/>
        <v>3523</v>
      </c>
      <c r="S38" s="16">
        <f t="shared" si="5"/>
        <v>5.6769798467215443E-2</v>
      </c>
      <c r="T38" s="16">
        <f t="shared" si="9"/>
        <v>3.0603664941895117</v>
      </c>
      <c r="U38" s="16">
        <f t="shared" si="6"/>
        <v>20458</v>
      </c>
      <c r="V38" s="16">
        <f t="shared" si="7"/>
        <v>7505</v>
      </c>
      <c r="W38" s="1">
        <v>5.58</v>
      </c>
      <c r="X38" s="1">
        <f t="shared" si="8"/>
        <v>3.2785714285714289</v>
      </c>
    </row>
    <row r="39" spans="1:24" ht="15.75" customHeight="1" x14ac:dyDescent="0.15">
      <c r="A39" s="15">
        <v>44072</v>
      </c>
      <c r="B39" s="1">
        <v>230</v>
      </c>
      <c r="D39" s="1">
        <v>0</v>
      </c>
      <c r="E39" s="16">
        <f t="shared" si="1"/>
        <v>0.2857142857142857</v>
      </c>
      <c r="F39" s="16">
        <f t="shared" si="2"/>
        <v>3</v>
      </c>
      <c r="K39" s="1">
        <v>63</v>
      </c>
      <c r="L39" s="1">
        <v>8619</v>
      </c>
      <c r="N39" s="16">
        <f t="shared" si="0"/>
        <v>642</v>
      </c>
      <c r="O39" s="1">
        <v>2829</v>
      </c>
      <c r="P39" s="16">
        <f t="shared" si="11"/>
        <v>0</v>
      </c>
      <c r="Q39" s="16">
        <f t="shared" si="3"/>
        <v>503.28571428571428</v>
      </c>
      <c r="R39" s="16">
        <f t="shared" si="4"/>
        <v>3523</v>
      </c>
      <c r="S39" s="16">
        <f t="shared" si="5"/>
        <v>5.6769798467215443E-2</v>
      </c>
      <c r="T39" s="16">
        <f t="shared" si="9"/>
        <v>3.0603664941895117</v>
      </c>
      <c r="U39" s="16">
        <f t="shared" si="6"/>
        <v>23287</v>
      </c>
      <c r="V39" s="16">
        <f t="shared" si="7"/>
        <v>7505</v>
      </c>
      <c r="W39" s="1">
        <v>5.58</v>
      </c>
      <c r="X39" s="1">
        <f t="shared" si="8"/>
        <v>4.0757142857142856</v>
      </c>
    </row>
    <row r="40" spans="1:24" ht="15.75" customHeight="1" x14ac:dyDescent="0.15">
      <c r="A40" s="15">
        <v>44073</v>
      </c>
      <c r="B40" s="1">
        <v>231</v>
      </c>
      <c r="D40" s="1">
        <v>0</v>
      </c>
      <c r="E40" s="16">
        <f t="shared" si="1"/>
        <v>0.2857142857142857</v>
      </c>
      <c r="F40" s="16">
        <f t="shared" si="2"/>
        <v>3</v>
      </c>
      <c r="K40" s="1"/>
      <c r="L40" s="1"/>
      <c r="M40" s="1"/>
      <c r="O40" s="17">
        <v>4006</v>
      </c>
      <c r="P40" s="16">
        <f t="shared" si="11"/>
        <v>1177</v>
      </c>
      <c r="Q40" s="16">
        <f t="shared" si="3"/>
        <v>572.28571428571433</v>
      </c>
      <c r="R40" s="16">
        <f t="shared" si="4"/>
        <v>4006</v>
      </c>
      <c r="S40" s="16">
        <f t="shared" si="5"/>
        <v>4.9925112331502736E-2</v>
      </c>
      <c r="T40" s="16">
        <f t="shared" si="9"/>
        <v>2.6913807186793925</v>
      </c>
      <c r="U40" s="16">
        <f t="shared" si="6"/>
        <v>27293</v>
      </c>
      <c r="V40" s="16">
        <f t="shared" si="7"/>
        <v>8682</v>
      </c>
      <c r="W40" s="1">
        <v>1.86</v>
      </c>
      <c r="X40" s="1">
        <f t="shared" si="8"/>
        <v>4.3414285714285716</v>
      </c>
    </row>
    <row r="41" spans="1:24" ht="15.75" customHeight="1" x14ac:dyDescent="0.15">
      <c r="A41" s="15">
        <v>44074</v>
      </c>
      <c r="B41" s="1">
        <v>232</v>
      </c>
      <c r="D41" s="1">
        <v>0</v>
      </c>
      <c r="E41" s="16">
        <f t="shared" si="1"/>
        <v>0.14285714285714285</v>
      </c>
      <c r="F41" s="16">
        <f t="shared" si="2"/>
        <v>3</v>
      </c>
      <c r="O41" s="1">
        <v>0</v>
      </c>
      <c r="P41" s="1">
        <v>0</v>
      </c>
      <c r="Q41" s="16">
        <f t="shared" si="3"/>
        <v>506.85714285714283</v>
      </c>
      <c r="R41" s="16">
        <f t="shared" si="4"/>
        <v>3548</v>
      </c>
      <c r="S41" s="16">
        <f t="shared" si="5"/>
        <v>2.8184892897406989E-2</v>
      </c>
      <c r="T41" s="16">
        <f t="shared" si="9"/>
        <v>1.5194012343615628</v>
      </c>
      <c r="U41" s="16">
        <f t="shared" si="6"/>
        <v>27293</v>
      </c>
      <c r="V41" s="16">
        <f t="shared" si="7"/>
        <v>8682</v>
      </c>
      <c r="W41" s="1">
        <v>1.24</v>
      </c>
      <c r="X41" s="1">
        <f t="shared" si="8"/>
        <v>3.2771428571428567</v>
      </c>
    </row>
    <row r="42" spans="1:24" ht="15.75" customHeight="1" x14ac:dyDescent="0.15">
      <c r="A42" s="15">
        <v>44075</v>
      </c>
      <c r="B42" s="1">
        <v>233</v>
      </c>
      <c r="D42" s="1">
        <v>0</v>
      </c>
      <c r="E42" s="16">
        <f t="shared" si="1"/>
        <v>0.14285714285714285</v>
      </c>
      <c r="F42" s="16">
        <f t="shared" si="2"/>
        <v>3</v>
      </c>
      <c r="O42" s="1">
        <v>912</v>
      </c>
      <c r="P42" s="1">
        <f t="shared" ref="P42:P47" si="12">O42-O41</f>
        <v>912</v>
      </c>
      <c r="Q42" s="16">
        <f t="shared" si="3"/>
        <v>484</v>
      </c>
      <c r="R42" s="16">
        <f t="shared" si="4"/>
        <v>3388</v>
      </c>
      <c r="S42" s="16">
        <f t="shared" si="5"/>
        <v>2.9515938606847696E-2</v>
      </c>
      <c r="T42" s="16">
        <f t="shared" si="9"/>
        <v>1.5911557200456978</v>
      </c>
      <c r="U42" s="16">
        <f t="shared" si="6"/>
        <v>28205</v>
      </c>
      <c r="V42" s="16">
        <f t="shared" si="7"/>
        <v>9594</v>
      </c>
      <c r="W42" s="1">
        <v>3.72</v>
      </c>
      <c r="X42" s="1">
        <f t="shared" si="8"/>
        <v>3.3657142857142857</v>
      </c>
    </row>
    <row r="43" spans="1:24" ht="15.75" customHeight="1" x14ac:dyDescent="0.15">
      <c r="A43" s="15">
        <v>44076</v>
      </c>
      <c r="B43" s="1">
        <v>234</v>
      </c>
      <c r="D43" s="1">
        <v>0</v>
      </c>
      <c r="E43" s="16">
        <f t="shared" si="1"/>
        <v>0.14285714285714285</v>
      </c>
      <c r="F43" s="16">
        <f t="shared" si="2"/>
        <v>3</v>
      </c>
      <c r="O43" s="1">
        <v>1285</v>
      </c>
      <c r="P43" s="1">
        <f t="shared" si="12"/>
        <v>373</v>
      </c>
      <c r="Q43" s="16">
        <f t="shared" si="3"/>
        <v>521.57142857142856</v>
      </c>
      <c r="R43" s="16">
        <f t="shared" si="4"/>
        <v>3651</v>
      </c>
      <c r="S43" s="16">
        <f t="shared" si="5"/>
        <v>2.7389756231169543E-2</v>
      </c>
      <c r="T43" s="16">
        <f t="shared" si="9"/>
        <v>1.4765367240522667</v>
      </c>
      <c r="U43" s="16">
        <f t="shared" ref="U43:U71" si="13">U42+O43</f>
        <v>29490</v>
      </c>
      <c r="V43" s="16">
        <f t="shared" ref="V43:V71" si="14">V42+P43</f>
        <v>9967</v>
      </c>
      <c r="W43" s="1">
        <v>1.86</v>
      </c>
      <c r="X43" s="1">
        <f t="shared" si="8"/>
        <v>3.2771428571428567</v>
      </c>
    </row>
    <row r="44" spans="1:24" ht="15.75" customHeight="1" x14ac:dyDescent="0.15">
      <c r="A44" s="15">
        <v>44077</v>
      </c>
      <c r="B44" s="1">
        <v>235</v>
      </c>
      <c r="D44" s="1">
        <v>0</v>
      </c>
      <c r="E44" s="16">
        <f t="shared" si="1"/>
        <v>0</v>
      </c>
      <c r="F44" s="16">
        <f t="shared" si="2"/>
        <v>3</v>
      </c>
      <c r="O44" s="1">
        <v>2347</v>
      </c>
      <c r="P44" s="1">
        <f t="shared" si="12"/>
        <v>1062</v>
      </c>
      <c r="Q44" s="16">
        <f t="shared" si="3"/>
        <v>532.28571428571433</v>
      </c>
      <c r="R44" s="16">
        <f t="shared" si="4"/>
        <v>3726</v>
      </c>
      <c r="S44" s="16">
        <f t="shared" si="5"/>
        <v>0</v>
      </c>
      <c r="T44" s="16">
        <f t="shared" si="9"/>
        <v>0</v>
      </c>
      <c r="U44" s="16">
        <f t="shared" si="13"/>
        <v>31837</v>
      </c>
      <c r="V44" s="16">
        <f t="shared" si="14"/>
        <v>11029</v>
      </c>
      <c r="W44" s="1">
        <v>2.48</v>
      </c>
      <c r="X44" s="1">
        <f t="shared" si="8"/>
        <v>3.1885714285714286</v>
      </c>
    </row>
    <row r="45" spans="1:24" ht="15.75" customHeight="1" x14ac:dyDescent="0.15">
      <c r="A45" s="15">
        <v>44078</v>
      </c>
      <c r="B45" s="1">
        <v>236</v>
      </c>
      <c r="D45" s="1">
        <v>0</v>
      </c>
      <c r="E45" s="16">
        <f t="shared" si="1"/>
        <v>0</v>
      </c>
      <c r="F45" s="16">
        <f t="shared" si="2"/>
        <v>3</v>
      </c>
      <c r="O45" s="1">
        <v>2737</v>
      </c>
      <c r="P45" s="1">
        <f t="shared" si="12"/>
        <v>390</v>
      </c>
      <c r="Q45" s="16">
        <f t="shared" si="3"/>
        <v>559.14285714285711</v>
      </c>
      <c r="R45" s="16">
        <f t="shared" si="4"/>
        <v>3914</v>
      </c>
      <c r="S45" s="16">
        <f t="shared" si="5"/>
        <v>0</v>
      </c>
      <c r="T45" s="16">
        <f t="shared" si="9"/>
        <v>0</v>
      </c>
      <c r="U45" s="16">
        <f t="shared" si="13"/>
        <v>34574</v>
      </c>
      <c r="V45" s="16">
        <f t="shared" si="14"/>
        <v>11419</v>
      </c>
      <c r="W45" s="1">
        <v>1.86</v>
      </c>
      <c r="X45" s="1">
        <f t="shared" si="8"/>
        <v>2.657142857142857</v>
      </c>
    </row>
    <row r="46" spans="1:24" ht="15.75" customHeight="1" x14ac:dyDescent="0.15">
      <c r="A46" s="15">
        <v>44079</v>
      </c>
      <c r="B46" s="1">
        <v>237</v>
      </c>
      <c r="D46" s="1">
        <v>0</v>
      </c>
      <c r="E46" s="16">
        <f t="shared" si="1"/>
        <v>0</v>
      </c>
      <c r="F46" s="16">
        <f t="shared" si="2"/>
        <v>3</v>
      </c>
      <c r="O46" s="1">
        <v>2737</v>
      </c>
      <c r="P46" s="1">
        <f t="shared" si="12"/>
        <v>0</v>
      </c>
      <c r="Q46" s="16">
        <f t="shared" si="3"/>
        <v>559.14285714285711</v>
      </c>
      <c r="R46" s="16">
        <f t="shared" si="4"/>
        <v>3914</v>
      </c>
      <c r="S46" s="16">
        <f t="shared" si="5"/>
        <v>0</v>
      </c>
      <c r="T46" s="16">
        <f t="shared" si="9"/>
        <v>0</v>
      </c>
      <c r="U46" s="16">
        <f t="shared" si="13"/>
        <v>37311</v>
      </c>
      <c r="V46" s="16">
        <f t="shared" si="14"/>
        <v>11419</v>
      </c>
      <c r="W46" s="1">
        <v>1.86</v>
      </c>
      <c r="X46" s="1">
        <f t="shared" si="8"/>
        <v>2.1257142857142854</v>
      </c>
    </row>
    <row r="47" spans="1:24" ht="15.75" customHeight="1" x14ac:dyDescent="0.15">
      <c r="A47" s="15">
        <v>44080</v>
      </c>
      <c r="B47" s="1">
        <v>238</v>
      </c>
      <c r="D47" s="1">
        <v>0</v>
      </c>
      <c r="E47" s="16">
        <f t="shared" si="1"/>
        <v>0</v>
      </c>
      <c r="F47" s="16">
        <f t="shared" si="2"/>
        <v>3</v>
      </c>
      <c r="O47" s="17">
        <v>3681</v>
      </c>
      <c r="P47" s="1">
        <f t="shared" si="12"/>
        <v>944</v>
      </c>
      <c r="Q47" s="16">
        <f t="shared" si="3"/>
        <v>525.85714285714289</v>
      </c>
      <c r="R47" s="16">
        <f t="shared" si="4"/>
        <v>3681</v>
      </c>
      <c r="S47" s="16">
        <f t="shared" si="5"/>
        <v>0</v>
      </c>
      <c r="T47" s="16">
        <f t="shared" si="9"/>
        <v>0</v>
      </c>
      <c r="U47" s="16">
        <f t="shared" si="13"/>
        <v>40992</v>
      </c>
      <c r="V47" s="16">
        <f t="shared" si="14"/>
        <v>12363</v>
      </c>
      <c r="W47" s="1">
        <v>1.24</v>
      </c>
      <c r="X47" s="1">
        <f t="shared" si="8"/>
        <v>2.0371428571428569</v>
      </c>
    </row>
    <row r="48" spans="1:24" ht="15.75" customHeight="1" x14ac:dyDescent="0.15">
      <c r="A48" s="15">
        <v>44081</v>
      </c>
      <c r="B48" s="1">
        <v>239</v>
      </c>
      <c r="D48" s="1">
        <v>0</v>
      </c>
      <c r="E48" s="16">
        <f t="shared" si="1"/>
        <v>0</v>
      </c>
      <c r="F48" s="16">
        <f t="shared" si="2"/>
        <v>3</v>
      </c>
      <c r="O48" s="1">
        <v>0</v>
      </c>
      <c r="P48" s="1">
        <v>0</v>
      </c>
      <c r="Q48" s="16">
        <f t="shared" si="3"/>
        <v>525.85714285714289</v>
      </c>
      <c r="R48" s="16">
        <f t="shared" si="4"/>
        <v>3681</v>
      </c>
      <c r="S48" s="16">
        <f t="shared" si="5"/>
        <v>0</v>
      </c>
      <c r="T48" s="16">
        <f t="shared" si="9"/>
        <v>0</v>
      </c>
      <c r="U48" s="16">
        <f t="shared" si="13"/>
        <v>40992</v>
      </c>
      <c r="V48" s="16">
        <f t="shared" si="14"/>
        <v>12363</v>
      </c>
      <c r="W48" s="1">
        <v>0.62</v>
      </c>
      <c r="X48" s="1">
        <f t="shared" si="8"/>
        <v>1.9485714285714284</v>
      </c>
    </row>
    <row r="49" spans="1:24" ht="15.75" customHeight="1" x14ac:dyDescent="0.15">
      <c r="A49" s="15">
        <v>44082</v>
      </c>
      <c r="B49" s="1">
        <v>240</v>
      </c>
      <c r="D49" s="1">
        <v>0</v>
      </c>
      <c r="E49" s="16">
        <f t="shared" si="1"/>
        <v>0</v>
      </c>
      <c r="F49" s="16">
        <f t="shared" si="2"/>
        <v>3</v>
      </c>
      <c r="O49" s="1">
        <v>904</v>
      </c>
      <c r="P49" s="1">
        <v>904</v>
      </c>
      <c r="Q49" s="16">
        <f t="shared" si="3"/>
        <v>524.71428571428567</v>
      </c>
      <c r="R49" s="16">
        <f t="shared" si="4"/>
        <v>3673</v>
      </c>
      <c r="S49" s="16">
        <f t="shared" si="5"/>
        <v>0</v>
      </c>
      <c r="T49" s="16">
        <f t="shared" si="9"/>
        <v>0</v>
      </c>
      <c r="U49" s="16">
        <f t="shared" si="13"/>
        <v>41896</v>
      </c>
      <c r="V49" s="16">
        <f t="shared" si="14"/>
        <v>13267</v>
      </c>
      <c r="W49" s="1">
        <v>1.24</v>
      </c>
      <c r="X49" s="1">
        <f t="shared" si="8"/>
        <v>1.5942857142857143</v>
      </c>
    </row>
    <row r="50" spans="1:24" ht="15.75" customHeight="1" x14ac:dyDescent="0.15">
      <c r="A50" s="15">
        <v>44083</v>
      </c>
      <c r="B50" s="1">
        <v>241</v>
      </c>
      <c r="D50" s="1">
        <v>0</v>
      </c>
      <c r="E50" s="16">
        <f t="shared" si="1"/>
        <v>0</v>
      </c>
      <c r="F50" s="16">
        <f t="shared" si="2"/>
        <v>3</v>
      </c>
      <c r="O50" s="1">
        <v>1793</v>
      </c>
      <c r="P50" s="1">
        <f t="shared" ref="P50:P54" si="15">O50-O49</f>
        <v>889</v>
      </c>
      <c r="Q50" s="16">
        <f t="shared" si="3"/>
        <v>598.42857142857144</v>
      </c>
      <c r="R50" s="16">
        <f t="shared" si="4"/>
        <v>4189</v>
      </c>
      <c r="S50" s="16">
        <f t="shared" si="5"/>
        <v>0</v>
      </c>
      <c r="T50" s="16">
        <f t="shared" si="9"/>
        <v>0</v>
      </c>
      <c r="U50" s="16">
        <f t="shared" si="13"/>
        <v>43689</v>
      </c>
      <c r="V50" s="16">
        <f t="shared" si="14"/>
        <v>14156</v>
      </c>
      <c r="W50" s="1">
        <v>0</v>
      </c>
      <c r="X50" s="1">
        <f t="shared" si="8"/>
        <v>1.3285714285714287</v>
      </c>
    </row>
    <row r="51" spans="1:24" ht="15.75" customHeight="1" x14ac:dyDescent="0.15">
      <c r="A51" s="15">
        <v>44084</v>
      </c>
      <c r="B51" s="1">
        <v>242</v>
      </c>
      <c r="D51" s="1">
        <v>0</v>
      </c>
      <c r="E51" s="16">
        <f t="shared" si="1"/>
        <v>0</v>
      </c>
      <c r="F51" s="16">
        <f t="shared" si="2"/>
        <v>3</v>
      </c>
      <c r="O51" s="1">
        <v>2118</v>
      </c>
      <c r="P51" s="1">
        <f t="shared" si="15"/>
        <v>325</v>
      </c>
      <c r="Q51" s="16">
        <f t="shared" si="3"/>
        <v>493.14285714285717</v>
      </c>
      <c r="R51" s="16">
        <f t="shared" si="4"/>
        <v>3452</v>
      </c>
      <c r="S51" s="16">
        <f t="shared" si="5"/>
        <v>0</v>
      </c>
      <c r="T51" s="16">
        <f t="shared" si="9"/>
        <v>0</v>
      </c>
      <c r="U51" s="16">
        <f t="shared" si="13"/>
        <v>45807</v>
      </c>
      <c r="V51" s="16">
        <f t="shared" si="14"/>
        <v>14481</v>
      </c>
      <c r="W51" s="1">
        <v>1.24</v>
      </c>
      <c r="X51" s="1">
        <f t="shared" si="8"/>
        <v>1.1514285714285715</v>
      </c>
    </row>
    <row r="52" spans="1:24" ht="15.75" customHeight="1" x14ac:dyDescent="0.15">
      <c r="A52" s="15">
        <v>44085</v>
      </c>
      <c r="B52" s="1">
        <v>243</v>
      </c>
      <c r="D52" s="1">
        <v>0</v>
      </c>
      <c r="E52" s="16">
        <f t="shared" si="1"/>
        <v>0</v>
      </c>
      <c r="F52" s="16">
        <f t="shared" si="2"/>
        <v>3</v>
      </c>
      <c r="O52" s="1">
        <v>3341</v>
      </c>
      <c r="P52" s="1">
        <f t="shared" si="15"/>
        <v>1223</v>
      </c>
      <c r="Q52" s="16">
        <f t="shared" si="3"/>
        <v>612.14285714285711</v>
      </c>
      <c r="R52" s="16">
        <f t="shared" si="4"/>
        <v>4285</v>
      </c>
      <c r="S52" s="16">
        <f t="shared" si="5"/>
        <v>0</v>
      </c>
      <c r="T52" s="16">
        <f t="shared" si="9"/>
        <v>0</v>
      </c>
      <c r="U52" s="16">
        <f t="shared" si="13"/>
        <v>49148</v>
      </c>
      <c r="V52" s="16">
        <f t="shared" si="14"/>
        <v>15704</v>
      </c>
      <c r="W52" s="1">
        <v>0.62</v>
      </c>
      <c r="X52" s="1">
        <f t="shared" si="8"/>
        <v>0.97428571428571431</v>
      </c>
    </row>
    <row r="53" spans="1:24" ht="13" x14ac:dyDescent="0.15">
      <c r="A53" s="15">
        <v>44086</v>
      </c>
      <c r="B53" s="1">
        <v>244</v>
      </c>
      <c r="D53" s="1">
        <v>0</v>
      </c>
      <c r="E53" s="16">
        <f t="shared" si="1"/>
        <v>0</v>
      </c>
      <c r="F53" s="16">
        <f t="shared" si="2"/>
        <v>3</v>
      </c>
      <c r="O53" s="1">
        <v>3341</v>
      </c>
      <c r="P53" s="1">
        <f t="shared" si="15"/>
        <v>0</v>
      </c>
      <c r="Q53" s="16">
        <f t="shared" si="3"/>
        <v>612.14285714285711</v>
      </c>
      <c r="R53" s="16">
        <f t="shared" si="4"/>
        <v>4285</v>
      </c>
      <c r="S53" s="16">
        <f t="shared" si="5"/>
        <v>0</v>
      </c>
      <c r="T53" s="16">
        <f t="shared" si="9"/>
        <v>0</v>
      </c>
      <c r="U53" s="16">
        <f t="shared" si="13"/>
        <v>52489</v>
      </c>
      <c r="V53" s="16">
        <f t="shared" si="14"/>
        <v>15704</v>
      </c>
      <c r="W53" s="1">
        <v>1.24</v>
      </c>
      <c r="X53" s="1">
        <f t="shared" si="8"/>
        <v>0.88571428571428579</v>
      </c>
    </row>
    <row r="54" spans="1:24" ht="13" x14ac:dyDescent="0.15">
      <c r="A54" s="15">
        <v>44087</v>
      </c>
      <c r="B54" s="1">
        <v>245</v>
      </c>
      <c r="D54" s="1">
        <v>0</v>
      </c>
      <c r="E54" s="16">
        <f t="shared" si="1"/>
        <v>0</v>
      </c>
      <c r="F54" s="16">
        <f t="shared" si="2"/>
        <v>3</v>
      </c>
      <c r="O54" s="17">
        <v>3719</v>
      </c>
      <c r="P54" s="1">
        <f t="shared" si="15"/>
        <v>378</v>
      </c>
      <c r="Q54" s="16">
        <f t="shared" si="3"/>
        <v>531.28571428571433</v>
      </c>
      <c r="R54" s="16">
        <f t="shared" si="4"/>
        <v>3719</v>
      </c>
      <c r="S54" s="16">
        <f t="shared" si="5"/>
        <v>0</v>
      </c>
      <c r="T54" s="16">
        <f t="shared" si="9"/>
        <v>0</v>
      </c>
      <c r="U54" s="16">
        <f t="shared" si="13"/>
        <v>56208</v>
      </c>
      <c r="V54" s="16">
        <f t="shared" si="14"/>
        <v>16082</v>
      </c>
      <c r="W54" s="1">
        <v>0</v>
      </c>
      <c r="X54" s="1">
        <f t="shared" si="8"/>
        <v>0.70857142857142852</v>
      </c>
    </row>
    <row r="55" spans="1:24" ht="13" x14ac:dyDescent="0.15">
      <c r="A55" s="15">
        <v>44088</v>
      </c>
      <c r="B55" s="1">
        <v>246</v>
      </c>
      <c r="D55" s="1">
        <v>0</v>
      </c>
      <c r="E55" s="16">
        <f t="shared" si="1"/>
        <v>0</v>
      </c>
      <c r="F55" s="16">
        <f t="shared" si="2"/>
        <v>3</v>
      </c>
      <c r="O55" s="1">
        <v>389</v>
      </c>
      <c r="P55" s="1">
        <v>389</v>
      </c>
      <c r="Q55" s="16">
        <f t="shared" si="3"/>
        <v>586.85714285714289</v>
      </c>
      <c r="R55" s="16">
        <f t="shared" si="4"/>
        <v>4108</v>
      </c>
      <c r="S55" s="16">
        <f t="shared" si="5"/>
        <v>0</v>
      </c>
      <c r="T55" s="16">
        <f t="shared" si="9"/>
        <v>0</v>
      </c>
      <c r="U55" s="16">
        <f t="shared" si="13"/>
        <v>56597</v>
      </c>
      <c r="V55" s="16">
        <f t="shared" si="14"/>
        <v>16471</v>
      </c>
      <c r="W55" s="1">
        <v>0</v>
      </c>
      <c r="X55" s="1">
        <f t="shared" si="8"/>
        <v>0.62</v>
      </c>
    </row>
    <row r="56" spans="1:24" ht="13" x14ac:dyDescent="0.15">
      <c r="A56" s="15">
        <v>44089</v>
      </c>
      <c r="B56" s="1">
        <v>247</v>
      </c>
      <c r="D56" s="1">
        <v>0</v>
      </c>
      <c r="E56" s="16">
        <f t="shared" si="1"/>
        <v>0</v>
      </c>
      <c r="F56" s="16">
        <f t="shared" si="2"/>
        <v>3</v>
      </c>
      <c r="O56" s="1">
        <v>737</v>
      </c>
      <c r="P56" s="1">
        <f t="shared" ref="P56:P61" si="16">O56-O55</f>
        <v>348</v>
      </c>
      <c r="Q56" s="16">
        <f t="shared" si="3"/>
        <v>507.42857142857144</v>
      </c>
      <c r="R56" s="16">
        <f t="shared" si="4"/>
        <v>3552</v>
      </c>
      <c r="S56" s="16">
        <f t="shared" si="5"/>
        <v>0</v>
      </c>
      <c r="T56" s="16">
        <f t="shared" si="9"/>
        <v>0</v>
      </c>
      <c r="U56" s="16">
        <f t="shared" si="13"/>
        <v>57334</v>
      </c>
      <c r="V56" s="16">
        <f t="shared" si="14"/>
        <v>16819</v>
      </c>
      <c r="W56" s="1">
        <v>1.24</v>
      </c>
      <c r="X56" s="1">
        <f t="shared" si="8"/>
        <v>0.62</v>
      </c>
    </row>
    <row r="57" spans="1:24" ht="13" x14ac:dyDescent="0.15">
      <c r="A57" s="15">
        <v>44090</v>
      </c>
      <c r="B57" s="1">
        <v>248</v>
      </c>
      <c r="D57" s="1">
        <v>0</v>
      </c>
      <c r="E57" s="16">
        <f t="shared" si="1"/>
        <v>0</v>
      </c>
      <c r="F57" s="16">
        <f t="shared" si="2"/>
        <v>3</v>
      </c>
      <c r="O57" s="1">
        <v>1215</v>
      </c>
      <c r="P57" s="1">
        <f t="shared" si="16"/>
        <v>478</v>
      </c>
      <c r="Q57" s="16">
        <f t="shared" si="3"/>
        <v>448.71428571428572</v>
      </c>
      <c r="R57" s="16">
        <f t="shared" si="4"/>
        <v>3141</v>
      </c>
      <c r="S57" s="16">
        <f t="shared" si="5"/>
        <v>0</v>
      </c>
      <c r="T57" s="16">
        <f t="shared" si="9"/>
        <v>0</v>
      </c>
      <c r="U57" s="16">
        <f t="shared" si="13"/>
        <v>58549</v>
      </c>
      <c r="V57" s="16">
        <f t="shared" si="14"/>
        <v>17297</v>
      </c>
      <c r="W57" s="1">
        <v>0.62</v>
      </c>
      <c r="X57" s="1">
        <f t="shared" si="8"/>
        <v>0.70857142857142852</v>
      </c>
    </row>
    <row r="58" spans="1:24" ht="13" x14ac:dyDescent="0.15">
      <c r="A58" s="15">
        <v>44091</v>
      </c>
      <c r="B58" s="1">
        <v>249</v>
      </c>
      <c r="D58" s="1">
        <v>0</v>
      </c>
      <c r="E58" s="16">
        <f t="shared" si="1"/>
        <v>0</v>
      </c>
      <c r="F58" s="16">
        <f t="shared" si="2"/>
        <v>3</v>
      </c>
      <c r="O58" s="1">
        <v>2407</v>
      </c>
      <c r="P58" s="1">
        <f t="shared" si="16"/>
        <v>1192</v>
      </c>
      <c r="Q58" s="16">
        <f t="shared" si="3"/>
        <v>572.57142857142856</v>
      </c>
      <c r="R58" s="16">
        <f t="shared" si="4"/>
        <v>4008</v>
      </c>
      <c r="S58" s="16">
        <f t="shared" si="5"/>
        <v>0</v>
      </c>
      <c r="T58" s="16">
        <f t="shared" si="9"/>
        <v>0</v>
      </c>
      <c r="U58" s="16">
        <f t="shared" si="13"/>
        <v>60956</v>
      </c>
      <c r="V58" s="16">
        <f t="shared" si="14"/>
        <v>18489</v>
      </c>
      <c r="W58" s="1">
        <v>0.62</v>
      </c>
      <c r="X58" s="1">
        <f t="shared" si="8"/>
        <v>0.62</v>
      </c>
    </row>
    <row r="59" spans="1:24" ht="13" x14ac:dyDescent="0.15">
      <c r="A59" s="15">
        <v>44092</v>
      </c>
      <c r="B59" s="1">
        <v>250</v>
      </c>
      <c r="D59" s="1">
        <v>0</v>
      </c>
      <c r="E59" s="16">
        <f t="shared" si="1"/>
        <v>0</v>
      </c>
      <c r="F59" s="16">
        <f t="shared" si="2"/>
        <v>3</v>
      </c>
      <c r="O59" s="1">
        <v>3313</v>
      </c>
      <c r="P59" s="1">
        <f t="shared" si="16"/>
        <v>906</v>
      </c>
      <c r="Q59" s="16">
        <f t="shared" si="3"/>
        <v>527.28571428571433</v>
      </c>
      <c r="R59" s="16">
        <f t="shared" si="4"/>
        <v>3691</v>
      </c>
      <c r="S59" s="16">
        <f t="shared" si="5"/>
        <v>0</v>
      </c>
      <c r="T59" s="16">
        <f t="shared" si="9"/>
        <v>0</v>
      </c>
      <c r="U59" s="16">
        <f t="shared" si="13"/>
        <v>64269</v>
      </c>
      <c r="V59" s="16">
        <f t="shared" si="14"/>
        <v>19395</v>
      </c>
      <c r="W59" s="1">
        <v>1.86</v>
      </c>
      <c r="X59" s="1">
        <f t="shared" si="8"/>
        <v>0.79714285714285715</v>
      </c>
    </row>
    <row r="60" spans="1:24" ht="13" x14ac:dyDescent="0.15">
      <c r="A60" s="15">
        <v>44093</v>
      </c>
      <c r="B60" s="1">
        <v>251</v>
      </c>
      <c r="D60" s="1">
        <v>0</v>
      </c>
      <c r="E60" s="16">
        <f t="shared" si="1"/>
        <v>0</v>
      </c>
      <c r="F60" s="16">
        <f t="shared" si="2"/>
        <v>3</v>
      </c>
      <c r="O60" s="1">
        <v>3313</v>
      </c>
      <c r="P60" s="1">
        <f t="shared" si="16"/>
        <v>0</v>
      </c>
      <c r="Q60" s="16">
        <f t="shared" si="3"/>
        <v>527.28571428571433</v>
      </c>
      <c r="R60" s="16">
        <f t="shared" si="4"/>
        <v>3691</v>
      </c>
      <c r="S60" s="16">
        <f t="shared" si="5"/>
        <v>0</v>
      </c>
      <c r="T60" s="16">
        <f t="shared" si="9"/>
        <v>0</v>
      </c>
      <c r="U60" s="16">
        <f t="shared" si="13"/>
        <v>67582</v>
      </c>
      <c r="V60" s="16">
        <f t="shared" si="14"/>
        <v>19395</v>
      </c>
      <c r="W60" s="1">
        <v>1.24</v>
      </c>
      <c r="X60" s="1">
        <f t="shared" si="8"/>
        <v>0.79714285714285715</v>
      </c>
    </row>
    <row r="61" spans="1:24" ht="13" x14ac:dyDescent="0.15">
      <c r="A61" s="15">
        <v>44094</v>
      </c>
      <c r="B61" s="1">
        <v>252</v>
      </c>
      <c r="D61" s="1">
        <v>0</v>
      </c>
      <c r="E61" s="16">
        <f t="shared" si="1"/>
        <v>0</v>
      </c>
      <c r="F61" s="16">
        <f t="shared" si="2"/>
        <v>3</v>
      </c>
      <c r="O61" s="17">
        <v>3814</v>
      </c>
      <c r="P61" s="1">
        <f t="shared" si="16"/>
        <v>501</v>
      </c>
      <c r="Q61" s="16">
        <f t="shared" si="3"/>
        <v>544.85714285714289</v>
      </c>
      <c r="R61" s="16">
        <f t="shared" si="4"/>
        <v>3814</v>
      </c>
      <c r="S61" s="16">
        <f t="shared" si="5"/>
        <v>0</v>
      </c>
      <c r="T61" s="16">
        <f t="shared" si="9"/>
        <v>0</v>
      </c>
      <c r="U61" s="16">
        <f t="shared" si="13"/>
        <v>71396</v>
      </c>
      <c r="V61" s="16">
        <f t="shared" si="14"/>
        <v>19896</v>
      </c>
      <c r="W61" s="1">
        <v>0.62</v>
      </c>
      <c r="X61" s="1">
        <f t="shared" si="8"/>
        <v>0.88571428571428579</v>
      </c>
    </row>
    <row r="62" spans="1:24" ht="13" x14ac:dyDescent="0.15">
      <c r="A62" s="15">
        <v>44095</v>
      </c>
      <c r="B62" s="1">
        <v>253</v>
      </c>
      <c r="D62" s="1">
        <v>0</v>
      </c>
      <c r="E62" s="16">
        <f t="shared" si="1"/>
        <v>0</v>
      </c>
      <c r="F62" s="16">
        <f t="shared" si="2"/>
        <v>3</v>
      </c>
      <c r="O62" s="1">
        <v>960</v>
      </c>
      <c r="P62" s="1">
        <v>960</v>
      </c>
      <c r="Q62" s="16">
        <f t="shared" si="3"/>
        <v>626.42857142857144</v>
      </c>
      <c r="R62" s="16">
        <f t="shared" si="4"/>
        <v>4385</v>
      </c>
      <c r="S62" s="16">
        <f t="shared" si="5"/>
        <v>0</v>
      </c>
      <c r="T62" s="16">
        <f t="shared" si="9"/>
        <v>0</v>
      </c>
      <c r="U62" s="16">
        <f t="shared" si="13"/>
        <v>72356</v>
      </c>
      <c r="V62" s="16">
        <f t="shared" si="14"/>
        <v>20856</v>
      </c>
      <c r="W62" s="1">
        <v>0</v>
      </c>
      <c r="X62" s="1">
        <f t="shared" si="8"/>
        <v>0.88571428571428579</v>
      </c>
    </row>
    <row r="63" spans="1:24" ht="13" x14ac:dyDescent="0.15">
      <c r="A63" s="15">
        <v>44096</v>
      </c>
      <c r="B63" s="1">
        <v>254</v>
      </c>
      <c r="D63" s="1">
        <v>0</v>
      </c>
      <c r="E63" s="16">
        <f t="shared" si="1"/>
        <v>0</v>
      </c>
      <c r="F63" s="16">
        <f t="shared" si="2"/>
        <v>3</v>
      </c>
      <c r="O63" s="1">
        <v>1272</v>
      </c>
      <c r="P63" s="1">
        <f t="shared" ref="P63:P68" si="17">O63-O62</f>
        <v>312</v>
      </c>
      <c r="Q63" s="16">
        <f t="shared" si="3"/>
        <v>621.28571428571433</v>
      </c>
      <c r="R63" s="16">
        <f t="shared" si="4"/>
        <v>4349</v>
      </c>
      <c r="S63" s="16">
        <f t="shared" si="5"/>
        <v>0</v>
      </c>
      <c r="T63" s="16">
        <f t="shared" si="9"/>
        <v>0</v>
      </c>
      <c r="U63" s="16">
        <f t="shared" si="13"/>
        <v>73628</v>
      </c>
      <c r="V63" s="16">
        <f t="shared" si="14"/>
        <v>21168</v>
      </c>
      <c r="W63" s="1">
        <v>-0.62</v>
      </c>
      <c r="X63" s="1">
        <f t="shared" si="8"/>
        <v>0.62</v>
      </c>
    </row>
    <row r="64" spans="1:24" ht="13" x14ac:dyDescent="0.15">
      <c r="A64" s="15">
        <v>44097</v>
      </c>
      <c r="B64" s="1">
        <v>255</v>
      </c>
      <c r="D64" s="1">
        <v>0</v>
      </c>
      <c r="E64" s="16">
        <f t="shared" si="1"/>
        <v>0</v>
      </c>
      <c r="F64" s="16">
        <f t="shared" si="2"/>
        <v>3</v>
      </c>
      <c r="O64" s="1">
        <v>2204</v>
      </c>
      <c r="P64" s="1">
        <f t="shared" si="17"/>
        <v>932</v>
      </c>
      <c r="Q64" s="16">
        <f t="shared" si="3"/>
        <v>686.14285714285711</v>
      </c>
      <c r="R64" s="16">
        <f t="shared" si="4"/>
        <v>4803</v>
      </c>
      <c r="S64" s="16">
        <f t="shared" si="5"/>
        <v>0</v>
      </c>
      <c r="T64" s="16">
        <f t="shared" si="9"/>
        <v>0</v>
      </c>
      <c r="U64" s="16">
        <f t="shared" si="13"/>
        <v>75832</v>
      </c>
      <c r="V64" s="16">
        <f t="shared" si="14"/>
        <v>22100</v>
      </c>
      <c r="W64" s="1">
        <v>1.86</v>
      </c>
      <c r="X64" s="1">
        <f t="shared" si="8"/>
        <v>0.79714285714285715</v>
      </c>
    </row>
    <row r="65" spans="1:24" ht="13" x14ac:dyDescent="0.15">
      <c r="A65" s="15">
        <v>44098</v>
      </c>
      <c r="B65" s="1">
        <v>256</v>
      </c>
      <c r="D65" s="1">
        <v>0</v>
      </c>
      <c r="E65" s="16">
        <f t="shared" si="1"/>
        <v>0</v>
      </c>
      <c r="F65" s="16">
        <f t="shared" si="2"/>
        <v>3</v>
      </c>
      <c r="O65" s="1">
        <v>2413</v>
      </c>
      <c r="P65" s="1">
        <f t="shared" si="17"/>
        <v>209</v>
      </c>
      <c r="Q65" s="16">
        <f t="shared" si="3"/>
        <v>545.71428571428567</v>
      </c>
      <c r="R65" s="16">
        <f t="shared" si="4"/>
        <v>3820</v>
      </c>
      <c r="S65" s="16">
        <f t="shared" si="5"/>
        <v>0</v>
      </c>
      <c r="T65" s="16">
        <f t="shared" si="9"/>
        <v>0</v>
      </c>
      <c r="U65" s="16">
        <f t="shared" si="13"/>
        <v>78245</v>
      </c>
      <c r="V65" s="16">
        <f t="shared" si="14"/>
        <v>22309</v>
      </c>
      <c r="W65" s="1">
        <v>1.86</v>
      </c>
      <c r="X65" s="1">
        <f t="shared" si="8"/>
        <v>0.97428571428571431</v>
      </c>
    </row>
    <row r="66" spans="1:24" ht="13" x14ac:dyDescent="0.15">
      <c r="A66" s="15">
        <v>44099</v>
      </c>
      <c r="B66" s="1">
        <v>257</v>
      </c>
      <c r="D66" s="1">
        <v>0</v>
      </c>
      <c r="E66" s="16">
        <f t="shared" si="1"/>
        <v>0</v>
      </c>
      <c r="F66" s="16">
        <f t="shared" si="2"/>
        <v>3</v>
      </c>
      <c r="O66" s="1">
        <v>3345</v>
      </c>
      <c r="P66" s="1">
        <f t="shared" si="17"/>
        <v>932</v>
      </c>
      <c r="Q66" s="16">
        <f t="shared" si="3"/>
        <v>549.42857142857144</v>
      </c>
      <c r="R66" s="16">
        <f t="shared" si="4"/>
        <v>3846</v>
      </c>
      <c r="S66" s="16">
        <f t="shared" si="5"/>
        <v>0</v>
      </c>
      <c r="T66" s="16">
        <f t="shared" si="9"/>
        <v>0</v>
      </c>
      <c r="U66" s="16">
        <f t="shared" si="13"/>
        <v>81590</v>
      </c>
      <c r="V66" s="16">
        <f t="shared" si="14"/>
        <v>23241</v>
      </c>
      <c r="W66" s="1">
        <v>1.86</v>
      </c>
      <c r="X66" s="1">
        <f t="shared" si="8"/>
        <v>0.97428571428571431</v>
      </c>
    </row>
    <row r="67" spans="1:24" ht="13" x14ac:dyDescent="0.15">
      <c r="A67" s="15">
        <v>44100</v>
      </c>
      <c r="B67" s="1">
        <v>258</v>
      </c>
      <c r="D67" s="1">
        <v>0</v>
      </c>
      <c r="E67" s="16">
        <f t="shared" si="1"/>
        <v>0</v>
      </c>
      <c r="F67" s="16">
        <f t="shared" si="2"/>
        <v>3</v>
      </c>
      <c r="O67" s="1">
        <v>3345</v>
      </c>
      <c r="P67" s="1">
        <f t="shared" si="17"/>
        <v>0</v>
      </c>
      <c r="Q67" s="16">
        <f t="shared" si="3"/>
        <v>549.42857142857144</v>
      </c>
      <c r="R67" s="16">
        <f t="shared" si="4"/>
        <v>3846</v>
      </c>
      <c r="S67" s="16">
        <f t="shared" si="5"/>
        <v>0</v>
      </c>
      <c r="T67" s="16">
        <f t="shared" si="9"/>
        <v>0</v>
      </c>
      <c r="U67" s="16">
        <f t="shared" si="13"/>
        <v>84935</v>
      </c>
      <c r="V67" s="16">
        <f t="shared" si="14"/>
        <v>23241</v>
      </c>
      <c r="W67" s="1">
        <v>4.96</v>
      </c>
      <c r="X67" s="1">
        <f t="shared" si="8"/>
        <v>1.5057142857142856</v>
      </c>
    </row>
    <row r="68" spans="1:24" ht="13" x14ac:dyDescent="0.15">
      <c r="A68" s="15">
        <v>44101</v>
      </c>
      <c r="B68" s="1">
        <v>259</v>
      </c>
      <c r="D68" s="1">
        <v>0</v>
      </c>
      <c r="E68" s="16">
        <f t="shared" si="1"/>
        <v>0</v>
      </c>
      <c r="F68" s="16">
        <f t="shared" si="2"/>
        <v>3</v>
      </c>
      <c r="O68" s="1">
        <v>3823</v>
      </c>
      <c r="P68" s="1">
        <f t="shared" si="17"/>
        <v>478</v>
      </c>
      <c r="Q68" s="16">
        <f t="shared" si="3"/>
        <v>546.14285714285711</v>
      </c>
      <c r="R68" s="16">
        <f t="shared" si="4"/>
        <v>3823</v>
      </c>
      <c r="S68" s="16">
        <f t="shared" si="5"/>
        <v>0</v>
      </c>
      <c r="T68" s="16">
        <f t="shared" si="9"/>
        <v>0</v>
      </c>
      <c r="U68" s="16">
        <f t="shared" si="13"/>
        <v>88758</v>
      </c>
      <c r="V68" s="16">
        <f t="shared" si="14"/>
        <v>23719</v>
      </c>
      <c r="W68" s="1">
        <v>2.48</v>
      </c>
      <c r="X68" s="1">
        <f t="shared" si="8"/>
        <v>1.7714285714285718</v>
      </c>
    </row>
    <row r="69" spans="1:24" ht="13" x14ac:dyDescent="0.15">
      <c r="A69" s="15">
        <v>44102</v>
      </c>
      <c r="B69" s="1">
        <v>260</v>
      </c>
      <c r="D69" s="1">
        <v>0</v>
      </c>
      <c r="E69" s="16">
        <f t="shared" si="1"/>
        <v>0</v>
      </c>
      <c r="F69" s="16">
        <f t="shared" si="2"/>
        <v>3</v>
      </c>
      <c r="O69" s="1">
        <v>0</v>
      </c>
      <c r="P69" s="1">
        <v>0</v>
      </c>
      <c r="Q69" s="16">
        <f t="shared" si="3"/>
        <v>409</v>
      </c>
      <c r="R69" s="16">
        <f t="shared" si="4"/>
        <v>2863</v>
      </c>
      <c r="S69" s="16">
        <f t="shared" si="5"/>
        <v>0</v>
      </c>
      <c r="T69" s="16">
        <f t="shared" si="9"/>
        <v>0</v>
      </c>
      <c r="U69" s="16">
        <f t="shared" si="13"/>
        <v>88758</v>
      </c>
      <c r="V69" s="16">
        <f t="shared" si="14"/>
        <v>23719</v>
      </c>
      <c r="W69" s="1">
        <v>2.48</v>
      </c>
      <c r="X69" s="1">
        <f t="shared" si="8"/>
        <v>2.1257142857142859</v>
      </c>
    </row>
    <row r="70" spans="1:24" ht="13" x14ac:dyDescent="0.15">
      <c r="A70" s="15">
        <v>44103</v>
      </c>
      <c r="B70" s="1">
        <v>261</v>
      </c>
      <c r="D70" s="1">
        <v>0</v>
      </c>
      <c r="E70" s="16">
        <f t="shared" si="1"/>
        <v>0</v>
      </c>
      <c r="F70" s="16">
        <f t="shared" si="2"/>
        <v>3</v>
      </c>
      <c r="O70" s="1">
        <v>1297</v>
      </c>
      <c r="P70" s="1">
        <f t="shared" ref="P70:P71" si="18">O70-O69</f>
        <v>1297</v>
      </c>
      <c r="Q70" s="16">
        <f t="shared" si="3"/>
        <v>549.71428571428567</v>
      </c>
      <c r="R70" s="16">
        <f t="shared" si="4"/>
        <v>3848</v>
      </c>
      <c r="S70" s="16">
        <f t="shared" si="5"/>
        <v>0</v>
      </c>
      <c r="T70" s="16">
        <f t="shared" si="9"/>
        <v>0</v>
      </c>
      <c r="U70" s="16">
        <f t="shared" si="13"/>
        <v>90055</v>
      </c>
      <c r="V70" s="16">
        <f t="shared" si="14"/>
        <v>25016</v>
      </c>
      <c r="W70" s="1">
        <v>3.1</v>
      </c>
      <c r="X70" s="1">
        <f t="shared" si="8"/>
        <v>2.6571428571428575</v>
      </c>
    </row>
    <row r="71" spans="1:24" ht="13" x14ac:dyDescent="0.15">
      <c r="A71" s="15">
        <v>44104</v>
      </c>
      <c r="B71" s="1">
        <v>262</v>
      </c>
      <c r="D71" s="1">
        <v>1</v>
      </c>
      <c r="E71" s="16">
        <f t="shared" si="1"/>
        <v>0.14285714285714285</v>
      </c>
      <c r="F71" s="16">
        <f t="shared" si="2"/>
        <v>4</v>
      </c>
      <c r="O71" s="1">
        <v>2224</v>
      </c>
      <c r="P71" s="1">
        <f t="shared" si="18"/>
        <v>927</v>
      </c>
      <c r="Q71" s="16">
        <f t="shared" si="3"/>
        <v>549</v>
      </c>
      <c r="R71" s="16">
        <f t="shared" si="4"/>
        <v>3843</v>
      </c>
      <c r="S71" s="16">
        <f t="shared" si="5"/>
        <v>2.6021337496747333E-2</v>
      </c>
      <c r="T71" s="16">
        <f t="shared" si="9"/>
        <v>1.4027675200402874</v>
      </c>
      <c r="U71" s="16">
        <f t="shared" si="13"/>
        <v>92279</v>
      </c>
      <c r="V71" s="16">
        <f t="shared" si="14"/>
        <v>25943</v>
      </c>
      <c r="W71" s="1">
        <v>9.93</v>
      </c>
      <c r="X71" s="1">
        <f t="shared" si="8"/>
        <v>3.81</v>
      </c>
    </row>
    <row r="72" spans="1:24" ht="13" x14ac:dyDescent="0.15">
      <c r="A72" s="15">
        <v>44105</v>
      </c>
      <c r="B72" s="1">
        <v>263</v>
      </c>
      <c r="D72" s="1">
        <v>0</v>
      </c>
      <c r="E72" s="16">
        <f t="shared" si="1"/>
        <v>0.14285714285714285</v>
      </c>
      <c r="F72" s="16">
        <f t="shared" si="2"/>
        <v>4</v>
      </c>
      <c r="P72" s="16">
        <f t="shared" ref="P72:P215" si="19">V72-V71</f>
        <v>222</v>
      </c>
      <c r="Q72" s="16">
        <f t="shared" si="3"/>
        <v>550.85714285714289</v>
      </c>
      <c r="R72" s="16">
        <f t="shared" si="4"/>
        <v>3856</v>
      </c>
      <c r="S72" s="16">
        <f t="shared" si="5"/>
        <v>2.5933609958506219E-2</v>
      </c>
      <c r="T72" s="16">
        <f t="shared" si="9"/>
        <v>1.398038272695753</v>
      </c>
      <c r="U72" s="1">
        <v>26165</v>
      </c>
      <c r="V72" s="1">
        <v>26165</v>
      </c>
      <c r="W72" s="1">
        <v>13.65</v>
      </c>
      <c r="X72" s="1">
        <f t="shared" si="8"/>
        <v>5.4942857142857147</v>
      </c>
    </row>
    <row r="73" spans="1:24" ht="13" x14ac:dyDescent="0.15">
      <c r="A73" s="15">
        <v>44106</v>
      </c>
      <c r="B73" s="1">
        <v>264</v>
      </c>
      <c r="D73" s="1">
        <v>0</v>
      </c>
      <c r="E73" s="16">
        <f t="shared" si="1"/>
        <v>0.14285714285714285</v>
      </c>
      <c r="F73" s="16">
        <f t="shared" si="2"/>
        <v>4</v>
      </c>
      <c r="P73" s="16">
        <f t="shared" si="19"/>
        <v>969</v>
      </c>
      <c r="Q73" s="16">
        <f t="shared" si="3"/>
        <v>556.14285714285711</v>
      </c>
      <c r="R73" s="16">
        <f t="shared" si="4"/>
        <v>3893</v>
      </c>
      <c r="S73" s="16">
        <f t="shared" si="5"/>
        <v>2.5687130747495505E-2</v>
      </c>
      <c r="T73" s="16">
        <f t="shared" si="9"/>
        <v>1.3847509836924803</v>
      </c>
      <c r="U73" s="1">
        <v>27134</v>
      </c>
      <c r="V73" s="1">
        <v>27134</v>
      </c>
      <c r="W73" s="1">
        <v>15.51</v>
      </c>
      <c r="X73" s="1">
        <f t="shared" si="8"/>
        <v>7.444285714285714</v>
      </c>
    </row>
    <row r="74" spans="1:24" ht="13" x14ac:dyDescent="0.15">
      <c r="A74" s="15">
        <v>44107</v>
      </c>
      <c r="B74" s="1">
        <v>265</v>
      </c>
      <c r="D74" s="1">
        <v>0</v>
      </c>
      <c r="E74" s="16">
        <f t="shared" si="1"/>
        <v>0.14285714285714285</v>
      </c>
      <c r="F74" s="16">
        <f t="shared" si="2"/>
        <v>4</v>
      </c>
      <c r="P74" s="16">
        <f t="shared" si="19"/>
        <v>0</v>
      </c>
      <c r="Q74" s="16">
        <f t="shared" si="3"/>
        <v>556.14285714285711</v>
      </c>
      <c r="R74" s="16">
        <f t="shared" si="4"/>
        <v>3893</v>
      </c>
      <c r="S74" s="16">
        <f t="shared" si="5"/>
        <v>2.5687130747495505E-2</v>
      </c>
      <c r="T74" s="16">
        <f t="shared" si="9"/>
        <v>1.3847509836924803</v>
      </c>
      <c r="U74" s="1">
        <v>27134</v>
      </c>
      <c r="V74" s="1">
        <v>27134</v>
      </c>
      <c r="W74" s="1">
        <v>11.17</v>
      </c>
      <c r="X74" s="1">
        <f t="shared" si="8"/>
        <v>8.331428571428571</v>
      </c>
    </row>
    <row r="75" spans="1:24" ht="13" x14ac:dyDescent="0.15">
      <c r="A75" s="15">
        <v>44108</v>
      </c>
      <c r="B75" s="1">
        <v>266</v>
      </c>
      <c r="D75" s="1">
        <v>0</v>
      </c>
      <c r="E75" s="16">
        <f t="shared" si="1"/>
        <v>0.14285714285714285</v>
      </c>
      <c r="F75" s="16">
        <f t="shared" si="2"/>
        <v>4</v>
      </c>
      <c r="P75" s="16">
        <f t="shared" si="19"/>
        <v>0</v>
      </c>
      <c r="Q75" s="16">
        <f t="shared" si="3"/>
        <v>487.85714285714283</v>
      </c>
      <c r="R75" s="16">
        <f t="shared" si="4"/>
        <v>3415</v>
      </c>
      <c r="S75" s="16">
        <f t="shared" ref="S75:S138" si="20">E75/Q75*100</f>
        <v>2.9282576866764276E-2</v>
      </c>
      <c r="T75" s="16">
        <f t="shared" si="9"/>
        <v>1.5785755723323058</v>
      </c>
      <c r="U75" s="1">
        <v>27134</v>
      </c>
      <c r="V75" s="1">
        <v>27134</v>
      </c>
      <c r="W75" s="1">
        <v>4.96</v>
      </c>
      <c r="X75" s="1">
        <f t="shared" si="8"/>
        <v>8.6857142857142868</v>
      </c>
    </row>
    <row r="76" spans="1:24" ht="13" x14ac:dyDescent="0.15">
      <c r="A76" s="15">
        <v>44109</v>
      </c>
      <c r="B76" s="1">
        <v>267</v>
      </c>
      <c r="D76" s="1">
        <v>0</v>
      </c>
      <c r="E76" s="16">
        <f t="shared" si="1"/>
        <v>0.14285714285714285</v>
      </c>
      <c r="F76" s="16">
        <f t="shared" si="2"/>
        <v>4</v>
      </c>
      <c r="P76" s="16">
        <f t="shared" si="19"/>
        <v>1395</v>
      </c>
      <c r="Q76" s="16">
        <f t="shared" si="3"/>
        <v>687.14285714285711</v>
      </c>
      <c r="R76" s="16">
        <f t="shared" si="4"/>
        <v>4810</v>
      </c>
      <c r="S76" s="16">
        <f t="shared" si="20"/>
        <v>2.0790020790020791E-2</v>
      </c>
      <c r="T76" s="16">
        <f t="shared" ref="T76:T139" si="21">S76*100000/1855</f>
        <v>1.1207558377369697</v>
      </c>
      <c r="U76" s="1">
        <v>28529</v>
      </c>
      <c r="V76" s="1">
        <v>28529</v>
      </c>
      <c r="W76" s="1">
        <v>1.86</v>
      </c>
      <c r="X76" s="1">
        <f t="shared" si="8"/>
        <v>8.5971428571428579</v>
      </c>
    </row>
    <row r="77" spans="1:24" ht="13" x14ac:dyDescent="0.15">
      <c r="A77" s="15">
        <v>44110</v>
      </c>
      <c r="B77" s="1">
        <v>268</v>
      </c>
      <c r="D77" s="1">
        <v>0</v>
      </c>
      <c r="E77" s="16">
        <f t="shared" si="1"/>
        <v>0.14285714285714285</v>
      </c>
      <c r="F77" s="16">
        <f t="shared" si="2"/>
        <v>4</v>
      </c>
      <c r="P77" s="16">
        <f t="shared" si="19"/>
        <v>351</v>
      </c>
      <c r="Q77" s="16">
        <f t="shared" si="3"/>
        <v>552</v>
      </c>
      <c r="R77" s="16">
        <f t="shared" si="4"/>
        <v>3864</v>
      </c>
      <c r="S77" s="16">
        <f t="shared" si="20"/>
        <v>2.5879917184265008E-2</v>
      </c>
      <c r="T77" s="16">
        <f t="shared" si="21"/>
        <v>1.3951437835183294</v>
      </c>
      <c r="U77" s="1">
        <v>28880</v>
      </c>
      <c r="V77" s="1">
        <v>28880</v>
      </c>
      <c r="W77" s="1">
        <v>3.72</v>
      </c>
      <c r="X77" s="1">
        <f t="shared" si="8"/>
        <v>8.6857142857142851</v>
      </c>
    </row>
    <row r="78" spans="1:24" ht="13" x14ac:dyDescent="0.15">
      <c r="A78" s="15">
        <v>44111</v>
      </c>
      <c r="B78" s="1">
        <v>269</v>
      </c>
      <c r="D78" s="1">
        <v>0</v>
      </c>
      <c r="E78" s="16">
        <f t="shared" si="1"/>
        <v>0</v>
      </c>
      <c r="F78" s="16">
        <f t="shared" si="2"/>
        <v>4</v>
      </c>
      <c r="P78" s="16">
        <f t="shared" si="19"/>
        <v>893</v>
      </c>
      <c r="Q78" s="16">
        <f t="shared" si="3"/>
        <v>547.14285714285711</v>
      </c>
      <c r="R78" s="16">
        <f t="shared" si="4"/>
        <v>3830</v>
      </c>
      <c r="S78" s="16">
        <f t="shared" si="20"/>
        <v>0</v>
      </c>
      <c r="T78" s="16">
        <f t="shared" si="21"/>
        <v>0</v>
      </c>
      <c r="U78" s="1">
        <v>29773</v>
      </c>
      <c r="V78" s="1">
        <v>29773</v>
      </c>
      <c r="W78" s="1">
        <v>4.96</v>
      </c>
      <c r="X78" s="1">
        <f t="shared" si="8"/>
        <v>7.9757142857142851</v>
      </c>
    </row>
    <row r="79" spans="1:24" ht="13" x14ac:dyDescent="0.15">
      <c r="A79" s="15">
        <v>44112</v>
      </c>
      <c r="B79" s="1">
        <v>270</v>
      </c>
      <c r="D79" s="1">
        <v>0</v>
      </c>
      <c r="E79" s="16">
        <f t="shared" si="1"/>
        <v>0</v>
      </c>
      <c r="F79" s="16">
        <f t="shared" si="2"/>
        <v>4</v>
      </c>
      <c r="P79" s="16">
        <f t="shared" si="19"/>
        <v>209</v>
      </c>
      <c r="Q79" s="16">
        <f t="shared" si="3"/>
        <v>545.28571428571433</v>
      </c>
      <c r="R79" s="16">
        <f t="shared" si="4"/>
        <v>3817</v>
      </c>
      <c r="S79" s="16">
        <f t="shared" si="20"/>
        <v>0</v>
      </c>
      <c r="T79" s="16">
        <f t="shared" si="21"/>
        <v>0</v>
      </c>
      <c r="U79" s="1">
        <v>29982</v>
      </c>
      <c r="V79" s="1">
        <v>29982</v>
      </c>
      <c r="W79" s="1">
        <v>2.48</v>
      </c>
      <c r="X79" s="1">
        <f t="shared" si="8"/>
        <v>6.38</v>
      </c>
    </row>
    <row r="80" spans="1:24" ht="13" x14ac:dyDescent="0.15">
      <c r="A80" s="15">
        <v>44113</v>
      </c>
      <c r="B80" s="1">
        <v>271</v>
      </c>
      <c r="D80" s="1">
        <v>1</v>
      </c>
      <c r="E80" s="16">
        <f t="shared" si="1"/>
        <v>0.14285714285714285</v>
      </c>
      <c r="F80" s="16">
        <f t="shared" si="2"/>
        <v>5</v>
      </c>
      <c r="P80" s="16">
        <f t="shared" si="19"/>
        <v>914</v>
      </c>
      <c r="Q80" s="16">
        <f t="shared" si="3"/>
        <v>537.42857142857144</v>
      </c>
      <c r="R80" s="16">
        <f t="shared" si="4"/>
        <v>3762</v>
      </c>
      <c r="S80" s="16">
        <f t="shared" si="20"/>
        <v>2.6581605528973946E-2</v>
      </c>
      <c r="T80" s="16">
        <f t="shared" si="21"/>
        <v>1.4329706484622073</v>
      </c>
      <c r="U80" s="1">
        <v>30896</v>
      </c>
      <c r="V80" s="1">
        <v>30896</v>
      </c>
      <c r="W80" s="1">
        <v>2.48</v>
      </c>
      <c r="X80" s="1">
        <f t="shared" si="8"/>
        <v>4.5185714285714287</v>
      </c>
    </row>
    <row r="81" spans="1:24" ht="13" x14ac:dyDescent="0.15">
      <c r="A81" s="15">
        <v>44114</v>
      </c>
      <c r="B81" s="1">
        <v>272</v>
      </c>
      <c r="D81" s="1">
        <v>0</v>
      </c>
      <c r="E81" s="16">
        <f t="shared" si="1"/>
        <v>0.14285714285714285</v>
      </c>
      <c r="F81" s="16">
        <f t="shared" si="2"/>
        <v>5</v>
      </c>
      <c r="P81" s="16">
        <f t="shared" si="19"/>
        <v>0</v>
      </c>
      <c r="Q81" s="16">
        <f t="shared" si="3"/>
        <v>537.42857142857144</v>
      </c>
      <c r="R81" s="16">
        <f t="shared" si="4"/>
        <v>3762</v>
      </c>
      <c r="S81" s="16">
        <f t="shared" si="20"/>
        <v>2.6581605528973946E-2</v>
      </c>
      <c r="T81" s="16">
        <f t="shared" si="21"/>
        <v>1.4329706484622073</v>
      </c>
      <c r="U81" s="1">
        <v>30896</v>
      </c>
      <c r="V81" s="1">
        <v>30896</v>
      </c>
      <c r="W81" s="1">
        <v>1.86</v>
      </c>
      <c r="X81" s="1">
        <f t="shared" si="8"/>
        <v>3.1885714285714286</v>
      </c>
    </row>
    <row r="82" spans="1:24" ht="13" x14ac:dyDescent="0.15">
      <c r="A82" s="15">
        <v>44115</v>
      </c>
      <c r="B82" s="1">
        <v>273</v>
      </c>
      <c r="D82" s="1">
        <v>0</v>
      </c>
      <c r="E82" s="16">
        <f t="shared" si="1"/>
        <v>0.14285714285714285</v>
      </c>
      <c r="F82" s="16">
        <f t="shared" si="2"/>
        <v>5</v>
      </c>
      <c r="P82" s="16">
        <f t="shared" si="19"/>
        <v>0</v>
      </c>
      <c r="Q82" s="16">
        <f t="shared" si="3"/>
        <v>537.42857142857144</v>
      </c>
      <c r="R82" s="16">
        <f t="shared" si="4"/>
        <v>3762</v>
      </c>
      <c r="S82" s="16">
        <f t="shared" si="20"/>
        <v>2.6581605528973946E-2</v>
      </c>
      <c r="T82" s="16">
        <f t="shared" si="21"/>
        <v>1.4329706484622073</v>
      </c>
      <c r="U82" s="1">
        <v>30896</v>
      </c>
      <c r="V82" s="1">
        <v>30896</v>
      </c>
      <c r="W82" s="1">
        <v>2.48</v>
      </c>
      <c r="X82" s="1">
        <f t="shared" si="8"/>
        <v>2.8342857142857141</v>
      </c>
    </row>
    <row r="83" spans="1:24" ht="13" x14ac:dyDescent="0.15">
      <c r="A83" s="15">
        <v>44116</v>
      </c>
      <c r="B83" s="1">
        <v>274</v>
      </c>
      <c r="D83" s="1">
        <v>0</v>
      </c>
      <c r="E83" s="16">
        <f t="shared" si="1"/>
        <v>0.14285714285714285</v>
      </c>
      <c r="F83" s="16">
        <f t="shared" si="2"/>
        <v>5</v>
      </c>
      <c r="P83" s="16">
        <f t="shared" si="19"/>
        <v>1478</v>
      </c>
      <c r="Q83" s="16">
        <f t="shared" si="3"/>
        <v>549.28571428571433</v>
      </c>
      <c r="R83" s="16">
        <f t="shared" si="4"/>
        <v>3845</v>
      </c>
      <c r="S83" s="16">
        <f t="shared" si="20"/>
        <v>2.6007802340702206E-2</v>
      </c>
      <c r="T83" s="16">
        <f t="shared" si="21"/>
        <v>1.4020378620324638</v>
      </c>
      <c r="U83" s="1">
        <v>32374</v>
      </c>
      <c r="V83" s="1">
        <v>32374</v>
      </c>
      <c r="W83" s="1">
        <v>1.86</v>
      </c>
      <c r="X83" s="1">
        <f t="shared" si="8"/>
        <v>2.8342857142857141</v>
      </c>
    </row>
    <row r="84" spans="1:24" ht="13" x14ac:dyDescent="0.15">
      <c r="A84" s="15">
        <v>44117</v>
      </c>
      <c r="B84" s="1">
        <v>275</v>
      </c>
      <c r="D84" s="1">
        <v>0</v>
      </c>
      <c r="E84" s="16">
        <f t="shared" si="1"/>
        <v>0.14285714285714285</v>
      </c>
      <c r="F84" s="16">
        <f t="shared" si="2"/>
        <v>5</v>
      </c>
      <c r="P84" s="16">
        <f t="shared" si="19"/>
        <v>335</v>
      </c>
      <c r="Q84" s="16">
        <f t="shared" si="3"/>
        <v>547</v>
      </c>
      <c r="R84" s="16">
        <f t="shared" si="4"/>
        <v>3829</v>
      </c>
      <c r="S84" s="16">
        <f t="shared" si="20"/>
        <v>2.6116479498563591E-2</v>
      </c>
      <c r="T84" s="16">
        <f t="shared" si="21"/>
        <v>1.4078964689252609</v>
      </c>
      <c r="U84" s="1">
        <v>32709</v>
      </c>
      <c r="V84" s="1">
        <v>32709</v>
      </c>
      <c r="W84" s="1">
        <v>3.1</v>
      </c>
      <c r="X84" s="1">
        <f t="shared" si="8"/>
        <v>2.745714285714286</v>
      </c>
    </row>
    <row r="85" spans="1:24" ht="13" x14ac:dyDescent="0.15">
      <c r="A85" s="15">
        <v>44118</v>
      </c>
      <c r="B85" s="1">
        <v>276</v>
      </c>
      <c r="D85" s="1">
        <v>0</v>
      </c>
      <c r="E85" s="16">
        <f t="shared" si="1"/>
        <v>0.14285714285714285</v>
      </c>
      <c r="F85" s="16">
        <f t="shared" si="2"/>
        <v>5</v>
      </c>
      <c r="P85" s="16">
        <f t="shared" si="19"/>
        <v>861</v>
      </c>
      <c r="Q85" s="16">
        <f t="shared" si="3"/>
        <v>542.42857142857144</v>
      </c>
      <c r="R85" s="16">
        <f t="shared" si="4"/>
        <v>3797</v>
      </c>
      <c r="S85" s="16">
        <f t="shared" si="20"/>
        <v>2.6336581511719775E-2</v>
      </c>
      <c r="T85" s="16">
        <f t="shared" si="21"/>
        <v>1.4197618065617128</v>
      </c>
      <c r="U85" s="1">
        <v>33570</v>
      </c>
      <c r="V85" s="1">
        <v>33570</v>
      </c>
      <c r="W85" s="1">
        <v>6.21</v>
      </c>
      <c r="X85" s="1">
        <f t="shared" si="8"/>
        <v>2.9242857142857139</v>
      </c>
    </row>
    <row r="86" spans="1:24" ht="13" x14ac:dyDescent="0.15">
      <c r="A86" s="15">
        <v>44119</v>
      </c>
      <c r="B86" s="1">
        <v>277</v>
      </c>
      <c r="D86" s="1">
        <v>0</v>
      </c>
      <c r="E86" s="16">
        <f t="shared" si="1"/>
        <v>0.14285714285714285</v>
      </c>
      <c r="F86" s="16">
        <f t="shared" si="2"/>
        <v>5</v>
      </c>
      <c r="P86" s="16">
        <f t="shared" si="19"/>
        <v>241</v>
      </c>
      <c r="Q86" s="16">
        <f t="shared" si="3"/>
        <v>547</v>
      </c>
      <c r="R86" s="16">
        <f t="shared" si="4"/>
        <v>3829</v>
      </c>
      <c r="S86" s="16">
        <f t="shared" si="20"/>
        <v>2.6116479498563591E-2</v>
      </c>
      <c r="T86" s="16">
        <f t="shared" si="21"/>
        <v>1.4078964689252609</v>
      </c>
      <c r="U86" s="1">
        <v>33811</v>
      </c>
      <c r="V86" s="1">
        <v>33811</v>
      </c>
      <c r="W86" s="1">
        <v>1.24</v>
      </c>
      <c r="X86" s="1">
        <f t="shared" si="8"/>
        <v>2.7471428571428569</v>
      </c>
    </row>
    <row r="87" spans="1:24" ht="13" x14ac:dyDescent="0.15">
      <c r="A87" s="15">
        <v>44120</v>
      </c>
      <c r="B87" s="1">
        <v>278</v>
      </c>
      <c r="D87" s="1">
        <v>0</v>
      </c>
      <c r="E87" s="16">
        <f t="shared" si="1"/>
        <v>0</v>
      </c>
      <c r="F87" s="16">
        <f t="shared" si="2"/>
        <v>5</v>
      </c>
      <c r="P87" s="16">
        <f t="shared" si="19"/>
        <v>875</v>
      </c>
      <c r="Q87" s="16">
        <f t="shared" si="3"/>
        <v>541.42857142857144</v>
      </c>
      <c r="R87" s="16">
        <f t="shared" si="4"/>
        <v>3790</v>
      </c>
      <c r="S87" s="16">
        <f t="shared" si="20"/>
        <v>0</v>
      </c>
      <c r="T87" s="16">
        <f t="shared" si="21"/>
        <v>0</v>
      </c>
      <c r="U87" s="1">
        <v>34686</v>
      </c>
      <c r="V87" s="1">
        <v>34686</v>
      </c>
      <c r="W87" s="1">
        <v>6.21</v>
      </c>
      <c r="X87" s="1">
        <f t="shared" si="8"/>
        <v>3.2800000000000002</v>
      </c>
    </row>
    <row r="88" spans="1:24" ht="13" x14ac:dyDescent="0.15">
      <c r="A88" s="15">
        <v>44121</v>
      </c>
      <c r="B88" s="1">
        <v>279</v>
      </c>
      <c r="D88" s="1">
        <v>0</v>
      </c>
      <c r="E88" s="16">
        <f t="shared" si="1"/>
        <v>0</v>
      </c>
      <c r="F88" s="16">
        <f t="shared" si="2"/>
        <v>5</v>
      </c>
      <c r="P88" s="16">
        <f t="shared" si="19"/>
        <v>0</v>
      </c>
      <c r="Q88" s="16">
        <f t="shared" si="3"/>
        <v>541.42857142857144</v>
      </c>
      <c r="R88" s="16">
        <f t="shared" si="4"/>
        <v>3790</v>
      </c>
      <c r="S88" s="16">
        <f t="shared" si="20"/>
        <v>0</v>
      </c>
      <c r="T88" s="16">
        <f t="shared" si="21"/>
        <v>0</v>
      </c>
      <c r="U88" s="1">
        <v>34686</v>
      </c>
      <c r="V88" s="1">
        <v>34686</v>
      </c>
      <c r="W88" s="1">
        <v>1.86</v>
      </c>
      <c r="X88" s="1">
        <f t="shared" si="8"/>
        <v>3.28</v>
      </c>
    </row>
    <row r="89" spans="1:24" ht="13" x14ac:dyDescent="0.15">
      <c r="A89" s="15">
        <v>44122</v>
      </c>
      <c r="B89" s="1">
        <v>280</v>
      </c>
      <c r="D89" s="1">
        <v>0</v>
      </c>
      <c r="E89" s="16">
        <f t="shared" si="1"/>
        <v>0</v>
      </c>
      <c r="F89" s="16">
        <f t="shared" si="2"/>
        <v>5</v>
      </c>
      <c r="P89" s="16">
        <f t="shared" si="19"/>
        <v>0</v>
      </c>
      <c r="Q89" s="16">
        <f t="shared" si="3"/>
        <v>541.42857142857144</v>
      </c>
      <c r="R89" s="16">
        <f t="shared" si="4"/>
        <v>3790</v>
      </c>
      <c r="S89" s="16">
        <f t="shared" si="20"/>
        <v>0</v>
      </c>
      <c r="T89" s="16">
        <f t="shared" si="21"/>
        <v>0</v>
      </c>
      <c r="U89" s="1">
        <v>34686</v>
      </c>
      <c r="V89" s="1">
        <v>34686</v>
      </c>
      <c r="W89" s="1">
        <v>6.83</v>
      </c>
      <c r="X89" s="1">
        <f t="shared" si="8"/>
        <v>3.9014285714285717</v>
      </c>
    </row>
    <row r="90" spans="1:24" ht="13" x14ac:dyDescent="0.15">
      <c r="A90" s="15">
        <v>44123</v>
      </c>
      <c r="B90" s="1">
        <v>281</v>
      </c>
      <c r="D90" s="1">
        <v>0</v>
      </c>
      <c r="E90" s="16">
        <f t="shared" si="1"/>
        <v>0</v>
      </c>
      <c r="F90" s="16">
        <f t="shared" si="2"/>
        <v>5</v>
      </c>
      <c r="P90" s="16">
        <f t="shared" si="19"/>
        <v>1527</v>
      </c>
      <c r="Q90" s="16">
        <f t="shared" si="3"/>
        <v>548.42857142857144</v>
      </c>
      <c r="R90" s="16">
        <f t="shared" si="4"/>
        <v>3839</v>
      </c>
      <c r="S90" s="16">
        <f t="shared" si="20"/>
        <v>0</v>
      </c>
      <c r="T90" s="16">
        <f t="shared" si="21"/>
        <v>0</v>
      </c>
      <c r="U90" s="1">
        <v>36213</v>
      </c>
      <c r="V90" s="1">
        <v>36213</v>
      </c>
      <c r="W90" s="1">
        <v>0.62</v>
      </c>
      <c r="X90" s="1">
        <f t="shared" si="8"/>
        <v>3.7242857142857146</v>
      </c>
    </row>
    <row r="91" spans="1:24" ht="13" x14ac:dyDescent="0.15">
      <c r="A91" s="15">
        <v>44124</v>
      </c>
      <c r="B91" s="1">
        <v>282</v>
      </c>
      <c r="D91" s="1">
        <v>0</v>
      </c>
      <c r="E91" s="16">
        <f t="shared" si="1"/>
        <v>0</v>
      </c>
      <c r="F91" s="16">
        <f t="shared" si="2"/>
        <v>5</v>
      </c>
      <c r="P91" s="16">
        <f t="shared" si="19"/>
        <v>370</v>
      </c>
      <c r="Q91" s="16">
        <f t="shared" si="3"/>
        <v>553.42857142857144</v>
      </c>
      <c r="R91" s="16">
        <f t="shared" si="4"/>
        <v>3874</v>
      </c>
      <c r="S91" s="16">
        <f t="shared" si="20"/>
        <v>0</v>
      </c>
      <c r="T91" s="16">
        <f t="shared" si="21"/>
        <v>0</v>
      </c>
      <c r="U91" s="1">
        <v>36583</v>
      </c>
      <c r="V91" s="1">
        <v>36583</v>
      </c>
      <c r="W91" s="1">
        <v>6.83</v>
      </c>
      <c r="X91" s="1">
        <f t="shared" si="8"/>
        <v>4.257142857142858</v>
      </c>
    </row>
    <row r="92" spans="1:24" ht="13" x14ac:dyDescent="0.15">
      <c r="A92" s="15">
        <v>44125</v>
      </c>
      <c r="B92" s="1">
        <v>283</v>
      </c>
      <c r="D92" s="1">
        <v>0</v>
      </c>
      <c r="E92" s="16">
        <f t="shared" si="1"/>
        <v>0</v>
      </c>
      <c r="F92" s="16">
        <f t="shared" si="2"/>
        <v>5</v>
      </c>
      <c r="P92" s="16">
        <f t="shared" si="19"/>
        <v>859</v>
      </c>
      <c r="Q92" s="16">
        <f t="shared" si="3"/>
        <v>553.14285714285711</v>
      </c>
      <c r="R92" s="16">
        <f t="shared" si="4"/>
        <v>3872</v>
      </c>
      <c r="S92" s="16">
        <f t="shared" si="20"/>
        <v>0</v>
      </c>
      <c r="T92" s="16">
        <f t="shared" si="21"/>
        <v>0</v>
      </c>
      <c r="U92" s="1">
        <v>37442</v>
      </c>
      <c r="V92" s="1">
        <v>37442</v>
      </c>
      <c r="W92" s="1">
        <v>4.96</v>
      </c>
      <c r="X92" s="1">
        <f t="shared" si="8"/>
        <v>4.0785714285714292</v>
      </c>
    </row>
    <row r="93" spans="1:24" ht="13" x14ac:dyDescent="0.15">
      <c r="A93" s="15">
        <v>44126</v>
      </c>
      <c r="B93" s="1">
        <v>284</v>
      </c>
      <c r="D93" s="1">
        <v>0</v>
      </c>
      <c r="E93" s="16">
        <f t="shared" si="1"/>
        <v>0</v>
      </c>
      <c r="F93" s="16">
        <f t="shared" si="2"/>
        <v>5</v>
      </c>
      <c r="P93" s="16">
        <f t="shared" si="19"/>
        <v>241</v>
      </c>
      <c r="Q93" s="16">
        <f t="shared" si="3"/>
        <v>553.14285714285711</v>
      </c>
      <c r="R93" s="16">
        <f t="shared" si="4"/>
        <v>3872</v>
      </c>
      <c r="S93" s="16">
        <f t="shared" si="20"/>
        <v>0</v>
      </c>
      <c r="T93" s="16">
        <f t="shared" si="21"/>
        <v>0</v>
      </c>
      <c r="U93" s="1">
        <v>37683</v>
      </c>
      <c r="V93" s="1">
        <v>37683</v>
      </c>
      <c r="W93" s="1">
        <v>6.21</v>
      </c>
      <c r="X93" s="1">
        <f t="shared" si="8"/>
        <v>4.7885714285714291</v>
      </c>
    </row>
    <row r="94" spans="1:24" ht="13" x14ac:dyDescent="0.15">
      <c r="A94" s="15">
        <v>44127</v>
      </c>
      <c r="B94" s="1">
        <v>285</v>
      </c>
      <c r="D94" s="1">
        <v>0</v>
      </c>
      <c r="E94" s="16">
        <f t="shared" si="1"/>
        <v>0</v>
      </c>
      <c r="F94" s="16">
        <f t="shared" si="2"/>
        <v>5</v>
      </c>
      <c r="P94" s="16">
        <f t="shared" si="19"/>
        <v>903</v>
      </c>
      <c r="Q94" s="16">
        <f t="shared" si="3"/>
        <v>557.14285714285711</v>
      </c>
      <c r="R94" s="16">
        <f t="shared" si="4"/>
        <v>3900</v>
      </c>
      <c r="S94" s="16">
        <f t="shared" si="20"/>
        <v>0</v>
      </c>
      <c r="T94" s="16">
        <f t="shared" si="21"/>
        <v>0</v>
      </c>
      <c r="U94" s="1">
        <v>38586</v>
      </c>
      <c r="V94" s="1">
        <v>38586</v>
      </c>
      <c r="W94" s="1">
        <v>3.1</v>
      </c>
      <c r="X94" s="1">
        <f t="shared" si="8"/>
        <v>4.3442857142857152</v>
      </c>
    </row>
    <row r="95" spans="1:24" ht="13" x14ac:dyDescent="0.15">
      <c r="A95" s="15">
        <v>44128</v>
      </c>
      <c r="B95" s="1">
        <v>286</v>
      </c>
      <c r="D95" s="1">
        <v>0</v>
      </c>
      <c r="E95" s="16">
        <f t="shared" si="1"/>
        <v>0</v>
      </c>
      <c r="F95" s="16">
        <f t="shared" si="2"/>
        <v>5</v>
      </c>
      <c r="P95" s="16">
        <f t="shared" si="19"/>
        <v>0</v>
      </c>
      <c r="Q95" s="16">
        <f t="shared" si="3"/>
        <v>557.14285714285711</v>
      </c>
      <c r="R95" s="16">
        <f t="shared" si="4"/>
        <v>3900</v>
      </c>
      <c r="S95" s="16">
        <f t="shared" si="20"/>
        <v>0</v>
      </c>
      <c r="T95" s="16">
        <f t="shared" si="21"/>
        <v>0</v>
      </c>
      <c r="U95" s="1">
        <v>38586</v>
      </c>
      <c r="V95" s="1">
        <v>38586</v>
      </c>
      <c r="W95" s="1">
        <v>3.72</v>
      </c>
      <c r="X95" s="1">
        <f t="shared" si="8"/>
        <v>4.6100000000000003</v>
      </c>
    </row>
    <row r="96" spans="1:24" ht="13" x14ac:dyDescent="0.15">
      <c r="A96" s="15">
        <v>44129</v>
      </c>
      <c r="B96" s="1">
        <v>287</v>
      </c>
      <c r="D96" s="1">
        <v>0</v>
      </c>
      <c r="E96" s="16">
        <f t="shared" si="1"/>
        <v>0</v>
      </c>
      <c r="F96" s="16">
        <f t="shared" si="2"/>
        <v>5</v>
      </c>
      <c r="P96" s="16">
        <f t="shared" si="19"/>
        <v>0</v>
      </c>
      <c r="Q96" s="16">
        <f t="shared" si="3"/>
        <v>557.14285714285711</v>
      </c>
      <c r="R96" s="16">
        <f t="shared" si="4"/>
        <v>3900</v>
      </c>
      <c r="S96" s="16">
        <f t="shared" si="20"/>
        <v>0</v>
      </c>
      <c r="T96" s="16">
        <f t="shared" si="21"/>
        <v>0</v>
      </c>
      <c r="U96" s="1">
        <v>38586</v>
      </c>
      <c r="V96" s="1">
        <v>38586</v>
      </c>
      <c r="W96" s="1">
        <v>4.96</v>
      </c>
      <c r="X96" s="1">
        <f t="shared" si="8"/>
        <v>4.3428571428571434</v>
      </c>
    </row>
    <row r="97" spans="1:24" ht="13" x14ac:dyDescent="0.15">
      <c r="A97" s="15">
        <v>44130</v>
      </c>
      <c r="B97" s="1">
        <v>288</v>
      </c>
      <c r="D97" s="1">
        <v>0</v>
      </c>
      <c r="E97" s="16">
        <f t="shared" si="1"/>
        <v>0</v>
      </c>
      <c r="F97" s="16">
        <f t="shared" si="2"/>
        <v>5</v>
      </c>
      <c r="P97" s="16">
        <f t="shared" si="19"/>
        <v>1502</v>
      </c>
      <c r="Q97" s="16">
        <f t="shared" si="3"/>
        <v>553.57142857142856</v>
      </c>
      <c r="R97" s="16">
        <f t="shared" si="4"/>
        <v>3875</v>
      </c>
      <c r="S97" s="16">
        <f t="shared" si="20"/>
        <v>0</v>
      </c>
      <c r="T97" s="16">
        <f t="shared" si="21"/>
        <v>0</v>
      </c>
      <c r="U97" s="1">
        <v>40088</v>
      </c>
      <c r="V97" s="1">
        <v>40088</v>
      </c>
      <c r="W97" s="1">
        <v>5.58</v>
      </c>
      <c r="X97" s="1">
        <f t="shared" si="8"/>
        <v>5.0514285714285716</v>
      </c>
    </row>
    <row r="98" spans="1:24" ht="13" x14ac:dyDescent="0.15">
      <c r="A98" s="15">
        <v>44131</v>
      </c>
      <c r="B98" s="1">
        <v>289</v>
      </c>
      <c r="D98" s="1">
        <v>0</v>
      </c>
      <c r="E98" s="16">
        <f t="shared" si="1"/>
        <v>0</v>
      </c>
      <c r="F98" s="16">
        <f t="shared" si="2"/>
        <v>5</v>
      </c>
      <c r="P98" s="16">
        <f t="shared" si="19"/>
        <v>166</v>
      </c>
      <c r="Q98" s="16">
        <f t="shared" si="3"/>
        <v>524.42857142857144</v>
      </c>
      <c r="R98" s="16">
        <f t="shared" si="4"/>
        <v>3671</v>
      </c>
      <c r="S98" s="16">
        <f t="shared" si="20"/>
        <v>0</v>
      </c>
      <c r="T98" s="16">
        <f t="shared" si="21"/>
        <v>0</v>
      </c>
      <c r="U98" s="1">
        <v>40254</v>
      </c>
      <c r="V98" s="1">
        <v>40254</v>
      </c>
      <c r="W98" s="1">
        <v>4.34</v>
      </c>
      <c r="X98" s="1">
        <f t="shared" si="8"/>
        <v>4.6957142857142866</v>
      </c>
    </row>
    <row r="99" spans="1:24" ht="13" x14ac:dyDescent="0.15">
      <c r="A99" s="15">
        <v>44132</v>
      </c>
      <c r="B99" s="1">
        <v>290</v>
      </c>
      <c r="D99" s="1">
        <v>0</v>
      </c>
      <c r="E99" s="16">
        <f t="shared" si="1"/>
        <v>0</v>
      </c>
      <c r="F99" s="16">
        <f t="shared" si="2"/>
        <v>5</v>
      </c>
      <c r="P99" s="16">
        <f t="shared" si="19"/>
        <v>1211</v>
      </c>
      <c r="Q99" s="16">
        <f t="shared" si="3"/>
        <v>574.71428571428567</v>
      </c>
      <c r="R99" s="16">
        <f t="shared" si="4"/>
        <v>4023</v>
      </c>
      <c r="S99" s="16">
        <f t="shared" si="20"/>
        <v>0</v>
      </c>
      <c r="T99" s="16">
        <f t="shared" si="21"/>
        <v>0</v>
      </c>
      <c r="U99" s="1">
        <v>41465</v>
      </c>
      <c r="V99" s="1">
        <v>41465</v>
      </c>
      <c r="W99" s="1">
        <v>4.34</v>
      </c>
      <c r="X99" s="1">
        <f t="shared" si="8"/>
        <v>4.6071428571428568</v>
      </c>
    </row>
    <row r="100" spans="1:24" ht="13" x14ac:dyDescent="0.15">
      <c r="A100" s="15">
        <v>44133</v>
      </c>
      <c r="B100" s="1">
        <v>291</v>
      </c>
      <c r="D100" s="1">
        <v>0</v>
      </c>
      <c r="E100" s="16">
        <f t="shared" si="1"/>
        <v>0</v>
      </c>
      <c r="F100" s="16">
        <f t="shared" si="2"/>
        <v>5</v>
      </c>
      <c r="P100" s="16">
        <f t="shared" si="19"/>
        <v>61</v>
      </c>
      <c r="Q100" s="16">
        <f t="shared" si="3"/>
        <v>549</v>
      </c>
      <c r="R100" s="16">
        <f t="shared" si="4"/>
        <v>3843</v>
      </c>
      <c r="S100" s="16">
        <f t="shared" si="20"/>
        <v>0</v>
      </c>
      <c r="T100" s="16">
        <f t="shared" si="21"/>
        <v>0</v>
      </c>
      <c r="U100" s="1">
        <v>41526</v>
      </c>
      <c r="V100" s="1">
        <v>41526</v>
      </c>
      <c r="W100" s="1">
        <v>7.45</v>
      </c>
      <c r="X100" s="1">
        <f t="shared" si="8"/>
        <v>4.7842857142857147</v>
      </c>
    </row>
    <row r="101" spans="1:24" ht="13" x14ac:dyDescent="0.15">
      <c r="A101" s="15">
        <v>44134</v>
      </c>
      <c r="B101" s="1">
        <v>292</v>
      </c>
      <c r="D101" s="1">
        <v>0</v>
      </c>
      <c r="E101" s="16">
        <f t="shared" si="1"/>
        <v>0</v>
      </c>
      <c r="F101" s="16">
        <f t="shared" si="2"/>
        <v>5</v>
      </c>
      <c r="P101" s="16">
        <f t="shared" si="19"/>
        <v>850</v>
      </c>
      <c r="Q101" s="16">
        <f t="shared" si="3"/>
        <v>541.42857142857144</v>
      </c>
      <c r="R101" s="16">
        <f t="shared" si="4"/>
        <v>3790</v>
      </c>
      <c r="S101" s="16">
        <f t="shared" si="20"/>
        <v>0</v>
      </c>
      <c r="T101" s="16">
        <f t="shared" si="21"/>
        <v>0</v>
      </c>
      <c r="U101" s="1">
        <v>42376</v>
      </c>
      <c r="V101" s="1">
        <v>42376</v>
      </c>
      <c r="W101" s="1">
        <v>11.79</v>
      </c>
      <c r="X101" s="1">
        <f t="shared" si="8"/>
        <v>6.0257142857142858</v>
      </c>
    </row>
    <row r="102" spans="1:24" ht="13" x14ac:dyDescent="0.15">
      <c r="A102" s="15">
        <v>44135</v>
      </c>
      <c r="B102" s="1">
        <v>293</v>
      </c>
      <c r="D102" s="1">
        <v>0</v>
      </c>
      <c r="E102" s="16">
        <f t="shared" si="1"/>
        <v>0</v>
      </c>
      <c r="F102" s="16">
        <f t="shared" si="2"/>
        <v>5</v>
      </c>
      <c r="P102" s="16">
        <f t="shared" si="19"/>
        <v>0</v>
      </c>
      <c r="Q102" s="16">
        <f t="shared" si="3"/>
        <v>541.42857142857144</v>
      </c>
      <c r="R102" s="16">
        <f t="shared" si="4"/>
        <v>3790</v>
      </c>
      <c r="S102" s="16">
        <f t="shared" si="20"/>
        <v>0</v>
      </c>
      <c r="T102" s="16">
        <f t="shared" si="21"/>
        <v>0</v>
      </c>
      <c r="U102" s="1">
        <v>42376</v>
      </c>
      <c r="V102" s="1">
        <v>42376</v>
      </c>
      <c r="W102" s="1">
        <v>3.72</v>
      </c>
      <c r="X102" s="1">
        <f t="shared" si="8"/>
        <v>6.0257142857142849</v>
      </c>
    </row>
    <row r="103" spans="1:24" ht="13" x14ac:dyDescent="0.15">
      <c r="A103" s="15">
        <v>44136</v>
      </c>
      <c r="B103" s="1">
        <v>294</v>
      </c>
      <c r="D103" s="1">
        <v>0</v>
      </c>
      <c r="E103" s="16">
        <f t="shared" si="1"/>
        <v>0</v>
      </c>
      <c r="F103" s="16">
        <f t="shared" si="2"/>
        <v>5</v>
      </c>
      <c r="P103" s="16">
        <f t="shared" si="19"/>
        <v>0</v>
      </c>
      <c r="Q103" s="16">
        <f t="shared" si="3"/>
        <v>541.42857142857144</v>
      </c>
      <c r="R103" s="16">
        <f t="shared" si="4"/>
        <v>3790</v>
      </c>
      <c r="S103" s="16">
        <f t="shared" si="20"/>
        <v>0</v>
      </c>
      <c r="T103" s="16">
        <f t="shared" si="21"/>
        <v>0</v>
      </c>
      <c r="U103" s="1">
        <v>42376</v>
      </c>
      <c r="V103" s="1">
        <v>42376</v>
      </c>
      <c r="W103" s="1">
        <v>6.83</v>
      </c>
      <c r="X103" s="1">
        <f t="shared" si="8"/>
        <v>6.2928571428571427</v>
      </c>
    </row>
    <row r="104" spans="1:24" ht="13" x14ac:dyDescent="0.15">
      <c r="A104" s="15">
        <v>44137</v>
      </c>
      <c r="B104" s="1">
        <v>295</v>
      </c>
      <c r="D104" s="1">
        <v>0</v>
      </c>
      <c r="E104" s="16">
        <f t="shared" si="1"/>
        <v>0</v>
      </c>
      <c r="F104" s="16">
        <f t="shared" si="2"/>
        <v>5</v>
      </c>
      <c r="P104" s="16">
        <f t="shared" si="19"/>
        <v>1503</v>
      </c>
      <c r="Q104" s="16">
        <f t="shared" si="3"/>
        <v>541.57142857142856</v>
      </c>
      <c r="R104" s="16">
        <f t="shared" si="4"/>
        <v>3791</v>
      </c>
      <c r="S104" s="16">
        <f t="shared" si="20"/>
        <v>0</v>
      </c>
      <c r="T104" s="16">
        <f t="shared" si="21"/>
        <v>0</v>
      </c>
      <c r="U104" s="1">
        <v>43879</v>
      </c>
      <c r="V104" s="1">
        <v>43879</v>
      </c>
      <c r="W104" s="1">
        <v>0.62</v>
      </c>
      <c r="X104" s="1">
        <f t="shared" si="8"/>
        <v>5.5842857142857136</v>
      </c>
    </row>
    <row r="105" spans="1:24" ht="13" x14ac:dyDescent="0.15">
      <c r="A105" s="15">
        <v>44138</v>
      </c>
      <c r="B105" s="1">
        <v>296</v>
      </c>
      <c r="D105" s="1">
        <v>0</v>
      </c>
      <c r="E105" s="16">
        <f t="shared" si="1"/>
        <v>0</v>
      </c>
      <c r="F105" s="16">
        <f t="shared" si="2"/>
        <v>5</v>
      </c>
      <c r="P105" s="16">
        <f t="shared" si="19"/>
        <v>357</v>
      </c>
      <c r="Q105" s="16">
        <f t="shared" si="3"/>
        <v>568.85714285714289</v>
      </c>
      <c r="R105" s="16">
        <f t="shared" si="4"/>
        <v>3982</v>
      </c>
      <c r="S105" s="16">
        <f t="shared" si="20"/>
        <v>0</v>
      </c>
      <c r="T105" s="16">
        <f t="shared" si="21"/>
        <v>0</v>
      </c>
      <c r="U105" s="1">
        <v>44236</v>
      </c>
      <c r="V105" s="1">
        <v>44236</v>
      </c>
      <c r="W105" s="1">
        <v>9.93</v>
      </c>
      <c r="X105" s="1">
        <f t="shared" si="8"/>
        <v>6.3828571428571417</v>
      </c>
    </row>
    <row r="106" spans="1:24" ht="13" x14ac:dyDescent="0.15">
      <c r="A106" s="15">
        <v>44139</v>
      </c>
      <c r="B106" s="1">
        <v>297</v>
      </c>
      <c r="D106" s="1">
        <v>0</v>
      </c>
      <c r="E106" s="16">
        <f t="shared" si="1"/>
        <v>0</v>
      </c>
      <c r="F106" s="16">
        <f t="shared" si="2"/>
        <v>5</v>
      </c>
      <c r="P106" s="16">
        <f t="shared" si="19"/>
        <v>687</v>
      </c>
      <c r="Q106" s="16">
        <f t="shared" si="3"/>
        <v>494</v>
      </c>
      <c r="R106" s="16">
        <f t="shared" si="4"/>
        <v>3458</v>
      </c>
      <c r="S106" s="16">
        <f t="shared" si="20"/>
        <v>0</v>
      </c>
      <c r="T106" s="16">
        <f t="shared" si="21"/>
        <v>0</v>
      </c>
      <c r="U106" s="1">
        <v>44923</v>
      </c>
      <c r="V106" s="1">
        <v>44923</v>
      </c>
      <c r="W106" s="1">
        <v>13.65</v>
      </c>
      <c r="X106" s="1">
        <f t="shared" si="8"/>
        <v>7.7128571428571435</v>
      </c>
    </row>
    <row r="107" spans="1:24" ht="13" x14ac:dyDescent="0.15">
      <c r="A107" s="15">
        <v>44140</v>
      </c>
      <c r="B107" s="1">
        <v>298</v>
      </c>
      <c r="D107" s="1">
        <v>0</v>
      </c>
      <c r="E107" s="16">
        <f t="shared" si="1"/>
        <v>0</v>
      </c>
      <c r="F107" s="16">
        <f t="shared" si="2"/>
        <v>5</v>
      </c>
      <c r="P107" s="16">
        <f t="shared" si="19"/>
        <v>388</v>
      </c>
      <c r="Q107" s="16">
        <f t="shared" si="3"/>
        <v>540.71428571428567</v>
      </c>
      <c r="R107" s="16">
        <f t="shared" si="4"/>
        <v>3785</v>
      </c>
      <c r="S107" s="16">
        <f t="shared" si="20"/>
        <v>0</v>
      </c>
      <c r="T107" s="16">
        <f t="shared" si="21"/>
        <v>0</v>
      </c>
      <c r="U107" s="1">
        <v>45311</v>
      </c>
      <c r="V107" s="1">
        <v>45311</v>
      </c>
      <c r="W107" s="1">
        <v>13.03</v>
      </c>
      <c r="X107" s="1">
        <f t="shared" si="8"/>
        <v>8.51</v>
      </c>
    </row>
    <row r="108" spans="1:24" ht="13" x14ac:dyDescent="0.15">
      <c r="A108" s="15">
        <v>44141</v>
      </c>
      <c r="B108" s="1">
        <v>299</v>
      </c>
      <c r="D108" s="1">
        <v>0</v>
      </c>
      <c r="E108" s="16">
        <f t="shared" si="1"/>
        <v>0</v>
      </c>
      <c r="F108" s="16">
        <f t="shared" si="2"/>
        <v>5</v>
      </c>
      <c r="P108" s="16">
        <f t="shared" si="19"/>
        <v>622</v>
      </c>
      <c r="Q108" s="16">
        <f t="shared" si="3"/>
        <v>508.14285714285717</v>
      </c>
      <c r="R108" s="16">
        <f t="shared" si="4"/>
        <v>3557</v>
      </c>
      <c r="S108" s="16">
        <f t="shared" si="20"/>
        <v>0</v>
      </c>
      <c r="T108" s="16">
        <f t="shared" si="21"/>
        <v>0</v>
      </c>
      <c r="U108" s="1">
        <v>45933</v>
      </c>
      <c r="V108" s="1">
        <v>45933</v>
      </c>
      <c r="W108" s="1">
        <v>14.89</v>
      </c>
      <c r="X108" s="1">
        <f t="shared" si="8"/>
        <v>8.9528571428571428</v>
      </c>
    </row>
    <row r="109" spans="1:24" ht="13" x14ac:dyDescent="0.15">
      <c r="A109" s="15">
        <v>44142</v>
      </c>
      <c r="B109" s="1">
        <v>300</v>
      </c>
      <c r="D109" s="1">
        <v>0</v>
      </c>
      <c r="E109" s="16">
        <f t="shared" si="1"/>
        <v>0</v>
      </c>
      <c r="F109" s="16">
        <f t="shared" si="2"/>
        <v>5</v>
      </c>
      <c r="P109" s="16">
        <f t="shared" si="19"/>
        <v>0</v>
      </c>
      <c r="Q109" s="16">
        <f t="shared" si="3"/>
        <v>508.14285714285717</v>
      </c>
      <c r="R109" s="16">
        <f t="shared" si="4"/>
        <v>3557</v>
      </c>
      <c r="S109" s="16">
        <f t="shared" si="20"/>
        <v>0</v>
      </c>
      <c r="T109" s="16">
        <f t="shared" si="21"/>
        <v>0</v>
      </c>
      <c r="U109" s="1">
        <v>45933</v>
      </c>
      <c r="V109" s="1">
        <v>45933</v>
      </c>
      <c r="W109" s="1">
        <v>21.1</v>
      </c>
      <c r="X109" s="1">
        <f t="shared" si="8"/>
        <v>11.435714285714287</v>
      </c>
    </row>
    <row r="110" spans="1:24" ht="13" x14ac:dyDescent="0.15">
      <c r="A110" s="15">
        <v>44143</v>
      </c>
      <c r="B110" s="1">
        <v>301</v>
      </c>
      <c r="D110" s="1">
        <v>0</v>
      </c>
      <c r="E110" s="16">
        <f t="shared" si="1"/>
        <v>0</v>
      </c>
      <c r="F110" s="16">
        <f t="shared" si="2"/>
        <v>5</v>
      </c>
      <c r="P110" s="16">
        <f t="shared" si="19"/>
        <v>0</v>
      </c>
      <c r="Q110" s="16">
        <f t="shared" si="3"/>
        <v>508.14285714285717</v>
      </c>
      <c r="R110" s="16">
        <f t="shared" si="4"/>
        <v>3557</v>
      </c>
      <c r="S110" s="16">
        <f t="shared" si="20"/>
        <v>0</v>
      </c>
      <c r="T110" s="16">
        <f t="shared" si="21"/>
        <v>0</v>
      </c>
      <c r="U110" s="1">
        <v>45933</v>
      </c>
      <c r="V110" s="1">
        <v>45933</v>
      </c>
      <c r="W110" s="1">
        <v>13.03</v>
      </c>
      <c r="X110" s="1">
        <f t="shared" si="8"/>
        <v>12.321428571428571</v>
      </c>
    </row>
    <row r="111" spans="1:24" ht="13" x14ac:dyDescent="0.15">
      <c r="A111" s="15">
        <v>44144</v>
      </c>
      <c r="B111" s="1">
        <v>302</v>
      </c>
      <c r="D111" s="1">
        <v>0</v>
      </c>
      <c r="E111" s="16">
        <f t="shared" si="1"/>
        <v>0</v>
      </c>
      <c r="F111" s="16">
        <f t="shared" si="2"/>
        <v>5</v>
      </c>
      <c r="P111" s="16">
        <f t="shared" si="19"/>
        <v>1735</v>
      </c>
      <c r="Q111" s="16">
        <f t="shared" si="3"/>
        <v>541.28571428571433</v>
      </c>
      <c r="R111" s="16">
        <f t="shared" si="4"/>
        <v>3789</v>
      </c>
      <c r="S111" s="16">
        <f t="shared" si="20"/>
        <v>0</v>
      </c>
      <c r="T111" s="16">
        <f t="shared" si="21"/>
        <v>0</v>
      </c>
      <c r="U111" s="1">
        <v>47668</v>
      </c>
      <c r="V111" s="1">
        <v>47668</v>
      </c>
      <c r="W111" s="1">
        <v>9.31</v>
      </c>
      <c r="X111" s="1">
        <f t="shared" si="8"/>
        <v>13.562857142857142</v>
      </c>
    </row>
    <row r="112" spans="1:24" ht="13" x14ac:dyDescent="0.15">
      <c r="A112" s="15">
        <v>44145</v>
      </c>
      <c r="B112" s="1">
        <v>303</v>
      </c>
      <c r="D112" s="1">
        <v>0</v>
      </c>
      <c r="E112" s="16">
        <f t="shared" si="1"/>
        <v>0</v>
      </c>
      <c r="F112" s="16">
        <f t="shared" si="2"/>
        <v>5</v>
      </c>
      <c r="P112" s="16">
        <f t="shared" si="19"/>
        <v>0</v>
      </c>
      <c r="Q112" s="16">
        <f t="shared" si="3"/>
        <v>490.28571428571428</v>
      </c>
      <c r="R112" s="16">
        <f t="shared" si="4"/>
        <v>3432</v>
      </c>
      <c r="S112" s="16">
        <f t="shared" si="20"/>
        <v>0</v>
      </c>
      <c r="T112" s="16">
        <f t="shared" si="21"/>
        <v>0</v>
      </c>
      <c r="U112" s="1">
        <v>47668</v>
      </c>
      <c r="V112" s="1">
        <v>47668</v>
      </c>
      <c r="W112" s="1">
        <v>11.79</v>
      </c>
      <c r="X112" s="1">
        <f t="shared" si="8"/>
        <v>13.828571428571431</v>
      </c>
    </row>
    <row r="113" spans="1:24" ht="13" x14ac:dyDescent="0.15">
      <c r="A113" s="15">
        <v>44146</v>
      </c>
      <c r="B113" s="1">
        <v>304</v>
      </c>
      <c r="D113" s="1">
        <v>1</v>
      </c>
      <c r="E113" s="16">
        <f t="shared" si="1"/>
        <v>0.14285714285714285</v>
      </c>
      <c r="F113" s="16">
        <f t="shared" si="2"/>
        <v>6</v>
      </c>
      <c r="P113" s="16">
        <f t="shared" si="19"/>
        <v>806</v>
      </c>
      <c r="Q113" s="16">
        <f t="shared" si="3"/>
        <v>507.28571428571428</v>
      </c>
      <c r="R113" s="16">
        <f t="shared" si="4"/>
        <v>3551</v>
      </c>
      <c r="S113" s="16">
        <f t="shared" si="20"/>
        <v>2.8161081385525203E-2</v>
      </c>
      <c r="T113" s="16">
        <f t="shared" si="21"/>
        <v>1.5181175949070191</v>
      </c>
      <c r="U113" s="1">
        <v>48474</v>
      </c>
      <c r="V113" s="1">
        <v>48474</v>
      </c>
      <c r="W113" s="1">
        <v>22.96</v>
      </c>
      <c r="X113" s="1">
        <f t="shared" si="8"/>
        <v>15.158571428571431</v>
      </c>
    </row>
    <row r="114" spans="1:24" ht="13" x14ac:dyDescent="0.15">
      <c r="A114" s="15">
        <v>44147</v>
      </c>
      <c r="B114" s="1">
        <v>305</v>
      </c>
      <c r="D114" s="1">
        <v>0</v>
      </c>
      <c r="E114" s="16">
        <f t="shared" si="1"/>
        <v>0.14285714285714285</v>
      </c>
      <c r="F114" s="16">
        <f t="shared" si="2"/>
        <v>6</v>
      </c>
      <c r="P114" s="16">
        <f t="shared" si="19"/>
        <v>606</v>
      </c>
      <c r="Q114" s="16">
        <f t="shared" si="3"/>
        <v>538.42857142857144</v>
      </c>
      <c r="R114" s="16">
        <f t="shared" si="4"/>
        <v>3769</v>
      </c>
      <c r="S114" s="16">
        <f t="shared" si="20"/>
        <v>2.6532236667551071E-2</v>
      </c>
      <c r="T114" s="16">
        <f t="shared" si="21"/>
        <v>1.4303092543154214</v>
      </c>
      <c r="U114" s="1">
        <v>49080</v>
      </c>
      <c r="V114" s="1">
        <v>49080</v>
      </c>
      <c r="W114" s="1">
        <v>19.239999999999998</v>
      </c>
      <c r="X114" s="1">
        <f t="shared" si="8"/>
        <v>16.045714285714286</v>
      </c>
    </row>
    <row r="115" spans="1:24" ht="13" x14ac:dyDescent="0.15">
      <c r="A115" s="15">
        <v>44148</v>
      </c>
      <c r="B115" s="1">
        <v>306</v>
      </c>
      <c r="D115" s="1">
        <v>0</v>
      </c>
      <c r="E115" s="16">
        <f t="shared" si="1"/>
        <v>0.14285714285714285</v>
      </c>
      <c r="F115" s="16">
        <f t="shared" si="2"/>
        <v>6</v>
      </c>
      <c r="P115" s="16">
        <f t="shared" si="19"/>
        <v>105</v>
      </c>
      <c r="Q115" s="16">
        <f t="shared" si="3"/>
        <v>464.57142857142856</v>
      </c>
      <c r="R115" s="16">
        <f t="shared" si="4"/>
        <v>3252</v>
      </c>
      <c r="S115" s="16">
        <f t="shared" si="20"/>
        <v>3.0750307503075031E-2</v>
      </c>
      <c r="T115" s="16">
        <f t="shared" si="21"/>
        <v>1.6576985176859855</v>
      </c>
      <c r="U115" s="1">
        <v>49185</v>
      </c>
      <c r="V115" s="1">
        <v>49185</v>
      </c>
      <c r="W115" s="1">
        <v>33.51</v>
      </c>
      <c r="X115" s="1">
        <f t="shared" si="8"/>
        <v>18.705714285714286</v>
      </c>
    </row>
    <row r="116" spans="1:24" ht="13" x14ac:dyDescent="0.15">
      <c r="A116" s="15">
        <v>44149</v>
      </c>
      <c r="B116" s="1">
        <v>307</v>
      </c>
      <c r="D116" s="1">
        <v>0</v>
      </c>
      <c r="E116" s="16">
        <f t="shared" si="1"/>
        <v>0.14285714285714285</v>
      </c>
      <c r="F116" s="16">
        <f t="shared" si="2"/>
        <v>6</v>
      </c>
      <c r="P116" s="16">
        <f t="shared" si="19"/>
        <v>0</v>
      </c>
      <c r="Q116" s="16">
        <f t="shared" si="3"/>
        <v>464.57142857142856</v>
      </c>
      <c r="R116" s="16">
        <f t="shared" si="4"/>
        <v>3252</v>
      </c>
      <c r="S116" s="16">
        <f t="shared" si="20"/>
        <v>3.0750307503075031E-2</v>
      </c>
      <c r="T116" s="16">
        <f t="shared" si="21"/>
        <v>1.6576985176859855</v>
      </c>
      <c r="U116" s="1">
        <v>49185</v>
      </c>
      <c r="V116" s="1">
        <v>49185</v>
      </c>
      <c r="W116" s="1">
        <v>21.72</v>
      </c>
      <c r="X116" s="1">
        <f t="shared" si="8"/>
        <v>18.794285714285714</v>
      </c>
    </row>
    <row r="117" spans="1:24" ht="13" x14ac:dyDescent="0.15">
      <c r="A117" s="15">
        <v>44150</v>
      </c>
      <c r="B117" s="1">
        <v>308</v>
      </c>
      <c r="D117" s="1">
        <v>0</v>
      </c>
      <c r="E117" s="16">
        <f t="shared" si="1"/>
        <v>0.14285714285714285</v>
      </c>
      <c r="F117" s="16">
        <f t="shared" si="2"/>
        <v>6</v>
      </c>
      <c r="P117" s="16">
        <f t="shared" si="19"/>
        <v>0</v>
      </c>
      <c r="Q117" s="16">
        <f t="shared" si="3"/>
        <v>464.57142857142856</v>
      </c>
      <c r="R117" s="16">
        <f t="shared" si="4"/>
        <v>3252</v>
      </c>
      <c r="S117" s="16">
        <f t="shared" si="20"/>
        <v>3.0750307503075031E-2</v>
      </c>
      <c r="T117" s="16">
        <f t="shared" si="21"/>
        <v>1.6576985176859855</v>
      </c>
      <c r="U117" s="1">
        <v>49185</v>
      </c>
      <c r="V117" s="1">
        <v>49185</v>
      </c>
      <c r="W117" s="1">
        <v>14.89</v>
      </c>
      <c r="X117" s="1">
        <f t="shared" si="8"/>
        <v>19.060000000000002</v>
      </c>
    </row>
    <row r="118" spans="1:24" ht="13" x14ac:dyDescent="0.15">
      <c r="A118" s="15">
        <v>44151</v>
      </c>
      <c r="B118" s="1">
        <v>309</v>
      </c>
      <c r="D118" s="1">
        <v>3</v>
      </c>
      <c r="E118" s="16">
        <f t="shared" si="1"/>
        <v>0.5714285714285714</v>
      </c>
      <c r="F118" s="16">
        <f t="shared" si="2"/>
        <v>9</v>
      </c>
      <c r="P118" s="16">
        <f t="shared" si="19"/>
        <v>2235</v>
      </c>
      <c r="Q118" s="16">
        <f t="shared" si="3"/>
        <v>536</v>
      </c>
      <c r="R118" s="16">
        <f t="shared" si="4"/>
        <v>3752</v>
      </c>
      <c r="S118" s="16">
        <f t="shared" si="20"/>
        <v>0.10660980810234541</v>
      </c>
      <c r="T118" s="16">
        <f t="shared" si="21"/>
        <v>5.7471594664337147</v>
      </c>
      <c r="U118" s="1">
        <v>51420</v>
      </c>
      <c r="V118" s="1">
        <v>51420</v>
      </c>
      <c r="W118" s="1">
        <v>13.03</v>
      </c>
      <c r="X118" s="1">
        <f t="shared" si="8"/>
        <v>19.591428571428569</v>
      </c>
    </row>
    <row r="119" spans="1:24" ht="13" x14ac:dyDescent="0.15">
      <c r="A119" s="15">
        <v>44152</v>
      </c>
      <c r="B119" s="1">
        <v>310</v>
      </c>
      <c r="D119" s="1">
        <v>0</v>
      </c>
      <c r="E119" s="16">
        <f t="shared" si="1"/>
        <v>0.5714285714285714</v>
      </c>
      <c r="F119" s="16">
        <f t="shared" si="2"/>
        <v>9</v>
      </c>
      <c r="P119" s="16">
        <f t="shared" si="19"/>
        <v>0</v>
      </c>
      <c r="Q119" s="16">
        <f t="shared" si="3"/>
        <v>536</v>
      </c>
      <c r="R119" s="16">
        <f t="shared" si="4"/>
        <v>3752</v>
      </c>
      <c r="S119" s="16">
        <f t="shared" si="20"/>
        <v>0.10660980810234541</v>
      </c>
      <c r="T119" s="16">
        <f t="shared" si="21"/>
        <v>5.7471594664337147</v>
      </c>
      <c r="U119" s="1">
        <v>51420</v>
      </c>
      <c r="V119" s="1">
        <v>51420</v>
      </c>
      <c r="W119" s="1">
        <v>14.27</v>
      </c>
      <c r="X119" s="1">
        <f t="shared" si="8"/>
        <v>19.945714285714285</v>
      </c>
    </row>
    <row r="120" spans="1:24" ht="13" x14ac:dyDescent="0.15">
      <c r="A120" s="15">
        <v>44153</v>
      </c>
      <c r="B120" s="1">
        <v>311</v>
      </c>
      <c r="D120" s="1">
        <v>3</v>
      </c>
      <c r="E120" s="16">
        <f t="shared" si="1"/>
        <v>0.8571428571428571</v>
      </c>
      <c r="F120" s="16">
        <f t="shared" si="2"/>
        <v>12</v>
      </c>
      <c r="P120" s="16">
        <f t="shared" si="19"/>
        <v>1140</v>
      </c>
      <c r="Q120" s="16">
        <f t="shared" si="3"/>
        <v>583.71428571428567</v>
      </c>
      <c r="R120" s="16">
        <f t="shared" si="4"/>
        <v>4086</v>
      </c>
      <c r="S120" s="16">
        <f t="shared" si="20"/>
        <v>0.14684287812041116</v>
      </c>
      <c r="T120" s="16">
        <f t="shared" si="21"/>
        <v>7.9160581196987154</v>
      </c>
      <c r="U120" s="1">
        <v>52560</v>
      </c>
      <c r="V120" s="1">
        <v>52560</v>
      </c>
      <c r="W120" s="1">
        <v>37.85</v>
      </c>
      <c r="X120" s="1">
        <f t="shared" si="8"/>
        <v>22.072857142857142</v>
      </c>
    </row>
    <row r="121" spans="1:24" ht="13" x14ac:dyDescent="0.15">
      <c r="A121" s="15">
        <v>44154</v>
      </c>
      <c r="B121" s="1">
        <v>312</v>
      </c>
      <c r="D121" s="1">
        <v>1</v>
      </c>
      <c r="E121" s="16">
        <f t="shared" si="1"/>
        <v>1</v>
      </c>
      <c r="F121" s="16">
        <f t="shared" si="2"/>
        <v>13</v>
      </c>
      <c r="P121" s="16">
        <f t="shared" si="19"/>
        <v>269</v>
      </c>
      <c r="Q121" s="16">
        <f t="shared" si="3"/>
        <v>535.57142857142856</v>
      </c>
      <c r="R121" s="16">
        <f t="shared" si="4"/>
        <v>3749</v>
      </c>
      <c r="S121" s="16">
        <f t="shared" si="20"/>
        <v>0.18671645772205922</v>
      </c>
      <c r="T121" s="16">
        <f t="shared" si="21"/>
        <v>10.065577235690522</v>
      </c>
      <c r="U121" s="1">
        <v>52829</v>
      </c>
      <c r="V121" s="1">
        <v>52829</v>
      </c>
      <c r="W121" s="1">
        <v>19.239999999999998</v>
      </c>
      <c r="X121" s="1">
        <f t="shared" si="8"/>
        <v>22.072857142857146</v>
      </c>
    </row>
    <row r="122" spans="1:24" ht="13" x14ac:dyDescent="0.15">
      <c r="A122" s="15">
        <v>44155</v>
      </c>
      <c r="B122" s="1">
        <v>313</v>
      </c>
      <c r="C122" s="1" t="s">
        <v>103</v>
      </c>
      <c r="D122" s="1">
        <v>0</v>
      </c>
      <c r="E122" s="16">
        <f t="shared" si="1"/>
        <v>1</v>
      </c>
      <c r="F122" s="16">
        <f t="shared" si="2"/>
        <v>13</v>
      </c>
      <c r="P122" s="16">
        <f t="shared" si="19"/>
        <v>22</v>
      </c>
      <c r="Q122" s="16">
        <f t="shared" si="3"/>
        <v>523.71428571428567</v>
      </c>
      <c r="R122" s="16">
        <f t="shared" si="4"/>
        <v>3666</v>
      </c>
      <c r="S122" s="16">
        <f t="shared" si="20"/>
        <v>0.19094380796508459</v>
      </c>
      <c r="T122" s="16">
        <f t="shared" si="21"/>
        <v>10.293466736662243</v>
      </c>
      <c r="U122" s="1">
        <v>52851</v>
      </c>
      <c r="V122" s="1">
        <v>52851</v>
      </c>
      <c r="W122" s="1">
        <v>16.75</v>
      </c>
      <c r="X122" s="1">
        <f t="shared" si="8"/>
        <v>19.678571428571427</v>
      </c>
    </row>
    <row r="123" spans="1:24" ht="13" x14ac:dyDescent="0.15">
      <c r="A123" s="15">
        <v>44156</v>
      </c>
      <c r="B123" s="1">
        <v>314</v>
      </c>
      <c r="D123" s="1">
        <v>0</v>
      </c>
      <c r="E123" s="16">
        <f t="shared" si="1"/>
        <v>1</v>
      </c>
      <c r="F123" s="16">
        <f t="shared" si="2"/>
        <v>13</v>
      </c>
      <c r="P123" s="16">
        <f t="shared" si="19"/>
        <v>0</v>
      </c>
      <c r="Q123" s="16">
        <f t="shared" si="3"/>
        <v>523.71428571428567</v>
      </c>
      <c r="R123" s="16">
        <f t="shared" si="4"/>
        <v>3666</v>
      </c>
      <c r="S123" s="16">
        <f t="shared" si="20"/>
        <v>0.19094380796508459</v>
      </c>
      <c r="T123" s="16">
        <f t="shared" si="21"/>
        <v>10.293466736662243</v>
      </c>
      <c r="U123" s="1">
        <v>52851</v>
      </c>
      <c r="V123" s="1">
        <v>52851</v>
      </c>
      <c r="W123" s="1">
        <v>22.96</v>
      </c>
      <c r="X123" s="1">
        <f t="shared" si="8"/>
        <v>19.855714285714281</v>
      </c>
    </row>
    <row r="124" spans="1:24" ht="13" x14ac:dyDescent="0.15">
      <c r="A124" s="15">
        <v>44157</v>
      </c>
      <c r="B124" s="1">
        <v>315</v>
      </c>
      <c r="D124" s="1">
        <v>0</v>
      </c>
      <c r="E124" s="16">
        <f t="shared" si="1"/>
        <v>1</v>
      </c>
      <c r="F124" s="16">
        <f t="shared" si="2"/>
        <v>13</v>
      </c>
      <c r="P124" s="16">
        <f t="shared" si="19"/>
        <v>0</v>
      </c>
      <c r="Q124" s="16">
        <f t="shared" si="3"/>
        <v>523.71428571428567</v>
      </c>
      <c r="R124" s="16">
        <f t="shared" si="4"/>
        <v>3666</v>
      </c>
      <c r="S124" s="16">
        <f t="shared" si="20"/>
        <v>0.19094380796508459</v>
      </c>
      <c r="T124" s="16">
        <f t="shared" si="21"/>
        <v>10.293466736662243</v>
      </c>
      <c r="U124" s="1">
        <v>52851</v>
      </c>
      <c r="V124" s="1">
        <v>52851</v>
      </c>
      <c r="W124" s="1">
        <v>19.239999999999998</v>
      </c>
      <c r="X124" s="1">
        <f t="shared" si="8"/>
        <v>20.477142857142859</v>
      </c>
    </row>
    <row r="125" spans="1:24" ht="13" x14ac:dyDescent="0.15">
      <c r="A125" s="15">
        <v>44158</v>
      </c>
      <c r="B125" s="1">
        <v>316</v>
      </c>
      <c r="D125" s="1">
        <v>1</v>
      </c>
      <c r="E125" s="16">
        <f t="shared" si="1"/>
        <v>0.7142857142857143</v>
      </c>
      <c r="F125" s="16">
        <f t="shared" si="2"/>
        <v>14</v>
      </c>
      <c r="P125" s="16">
        <f t="shared" si="19"/>
        <v>1377</v>
      </c>
      <c r="Q125" s="16">
        <f t="shared" si="3"/>
        <v>401.14285714285717</v>
      </c>
      <c r="R125" s="16">
        <f t="shared" si="4"/>
        <v>2808</v>
      </c>
      <c r="S125" s="16">
        <f t="shared" si="20"/>
        <v>0.17806267806267806</v>
      </c>
      <c r="T125" s="16">
        <f t="shared" si="21"/>
        <v>9.5990662028397882</v>
      </c>
      <c r="U125" s="1">
        <v>54228</v>
      </c>
      <c r="V125" s="1">
        <v>54228</v>
      </c>
      <c r="W125" s="1">
        <v>8.69</v>
      </c>
      <c r="X125" s="1">
        <f t="shared" si="8"/>
        <v>19.857142857142858</v>
      </c>
    </row>
    <row r="126" spans="1:24" ht="13" x14ac:dyDescent="0.15">
      <c r="A126" s="15">
        <v>44159</v>
      </c>
      <c r="B126" s="1">
        <v>317</v>
      </c>
      <c r="D126" s="1">
        <v>0</v>
      </c>
      <c r="E126" s="16">
        <f t="shared" si="1"/>
        <v>0.7142857142857143</v>
      </c>
      <c r="F126" s="16">
        <f t="shared" si="2"/>
        <v>14</v>
      </c>
      <c r="P126" s="16">
        <f t="shared" si="19"/>
        <v>328</v>
      </c>
      <c r="Q126" s="16">
        <f t="shared" si="3"/>
        <v>448</v>
      </c>
      <c r="R126" s="16">
        <f t="shared" si="4"/>
        <v>3136</v>
      </c>
      <c r="S126" s="16">
        <f t="shared" si="20"/>
        <v>0.15943877551020408</v>
      </c>
      <c r="T126" s="16">
        <f t="shared" si="21"/>
        <v>8.5950822377468512</v>
      </c>
      <c r="U126" s="1">
        <v>54556</v>
      </c>
      <c r="V126" s="1">
        <v>54556</v>
      </c>
      <c r="W126" s="1">
        <v>19.239999999999998</v>
      </c>
      <c r="X126" s="1">
        <f t="shared" si="8"/>
        <v>20.567142857142859</v>
      </c>
    </row>
    <row r="127" spans="1:24" ht="13" x14ac:dyDescent="0.15">
      <c r="A127" s="15">
        <v>44160</v>
      </c>
      <c r="B127" s="1">
        <v>318</v>
      </c>
      <c r="D127" s="1">
        <v>0</v>
      </c>
      <c r="E127" s="16">
        <f t="shared" si="1"/>
        <v>0.2857142857142857</v>
      </c>
      <c r="F127" s="16">
        <f t="shared" si="2"/>
        <v>14</v>
      </c>
      <c r="P127" s="16">
        <f t="shared" si="19"/>
        <v>428</v>
      </c>
      <c r="Q127" s="16">
        <f t="shared" si="3"/>
        <v>346.28571428571428</v>
      </c>
      <c r="R127" s="16">
        <f t="shared" si="4"/>
        <v>2424</v>
      </c>
      <c r="S127" s="16">
        <f t="shared" si="20"/>
        <v>8.2508250825082508E-2</v>
      </c>
      <c r="T127" s="16">
        <f t="shared" si="21"/>
        <v>4.4478841415138817</v>
      </c>
      <c r="U127" s="1">
        <v>54984</v>
      </c>
      <c r="V127" s="1">
        <v>54984</v>
      </c>
      <c r="W127" s="20">
        <v>21.72</v>
      </c>
      <c r="X127" s="1">
        <f t="shared" si="8"/>
        <v>18.26285714285714</v>
      </c>
    </row>
    <row r="128" spans="1:24" ht="13" x14ac:dyDescent="0.15">
      <c r="A128" s="15">
        <v>44161</v>
      </c>
      <c r="B128" s="1">
        <v>319</v>
      </c>
      <c r="D128" s="1">
        <v>0</v>
      </c>
      <c r="E128" s="16">
        <f t="shared" si="1"/>
        <v>0.14285714285714285</v>
      </c>
      <c r="F128" s="16">
        <f t="shared" si="2"/>
        <v>14</v>
      </c>
      <c r="P128" s="16">
        <f t="shared" si="19"/>
        <v>0</v>
      </c>
      <c r="Q128" s="16">
        <f t="shared" si="3"/>
        <v>307.85714285714283</v>
      </c>
      <c r="R128" s="16">
        <f t="shared" si="4"/>
        <v>2155</v>
      </c>
      <c r="S128" s="16">
        <f t="shared" si="20"/>
        <v>4.6403712296983757E-2</v>
      </c>
      <c r="T128" s="16">
        <f t="shared" si="21"/>
        <v>2.5015478327214966</v>
      </c>
      <c r="U128" s="1">
        <v>54984</v>
      </c>
      <c r="V128" s="1">
        <v>54984</v>
      </c>
      <c r="W128" s="20">
        <v>0</v>
      </c>
      <c r="X128" s="1">
        <f t="shared" si="8"/>
        <v>15.514285714285714</v>
      </c>
    </row>
    <row r="129" spans="1:24" ht="13" x14ac:dyDescent="0.15">
      <c r="A129" s="15">
        <v>44162</v>
      </c>
      <c r="B129" s="1">
        <v>320</v>
      </c>
      <c r="D129" s="1">
        <v>0</v>
      </c>
      <c r="E129" s="16">
        <f t="shared" si="1"/>
        <v>0.14285714285714285</v>
      </c>
      <c r="F129" s="16">
        <f t="shared" si="2"/>
        <v>14</v>
      </c>
      <c r="P129" s="16">
        <f t="shared" si="19"/>
        <v>0</v>
      </c>
      <c r="Q129" s="16">
        <f t="shared" si="3"/>
        <v>304.71428571428572</v>
      </c>
      <c r="R129" s="16">
        <f t="shared" si="4"/>
        <v>2133</v>
      </c>
      <c r="S129" s="16">
        <f t="shared" si="20"/>
        <v>4.6882325363338022E-2</v>
      </c>
      <c r="T129" s="16">
        <f t="shared" si="21"/>
        <v>2.5273490761907289</v>
      </c>
      <c r="U129" s="1">
        <v>54984</v>
      </c>
      <c r="V129" s="1">
        <v>54984</v>
      </c>
      <c r="W129" s="20">
        <v>28.54</v>
      </c>
      <c r="X129" s="1">
        <f t="shared" si="8"/>
        <v>17.198571428571427</v>
      </c>
    </row>
    <row r="130" spans="1:24" ht="13" x14ac:dyDescent="0.15">
      <c r="A130" s="15">
        <v>44163</v>
      </c>
      <c r="B130" s="1">
        <v>321</v>
      </c>
      <c r="D130" s="1">
        <v>0</v>
      </c>
      <c r="E130" s="16">
        <f t="shared" si="1"/>
        <v>0.14285714285714285</v>
      </c>
      <c r="F130" s="16">
        <f t="shared" si="2"/>
        <v>14</v>
      </c>
      <c r="P130" s="16">
        <f t="shared" si="19"/>
        <v>0</v>
      </c>
      <c r="Q130" s="16">
        <f t="shared" si="3"/>
        <v>304.71428571428572</v>
      </c>
      <c r="R130" s="16">
        <f t="shared" si="4"/>
        <v>2133</v>
      </c>
      <c r="S130" s="16">
        <f t="shared" si="20"/>
        <v>4.6882325363338022E-2</v>
      </c>
      <c r="T130" s="16">
        <f t="shared" si="21"/>
        <v>2.5273490761907289</v>
      </c>
      <c r="U130" s="1">
        <v>54984</v>
      </c>
      <c r="V130" s="1">
        <v>54984</v>
      </c>
      <c r="W130" s="20">
        <v>23.58</v>
      </c>
      <c r="X130" s="1">
        <f t="shared" si="8"/>
        <v>17.287142857142857</v>
      </c>
    </row>
    <row r="131" spans="1:24" ht="13" x14ac:dyDescent="0.15">
      <c r="A131" s="15">
        <v>44164</v>
      </c>
      <c r="B131" s="1">
        <v>322</v>
      </c>
      <c r="D131" s="1">
        <v>0</v>
      </c>
      <c r="E131" s="16">
        <f t="shared" si="1"/>
        <v>0.14285714285714285</v>
      </c>
      <c r="F131" s="16">
        <f t="shared" si="2"/>
        <v>14</v>
      </c>
      <c r="P131" s="16">
        <f t="shared" si="19"/>
        <v>0</v>
      </c>
      <c r="Q131" s="16">
        <f t="shared" si="3"/>
        <v>304.71428571428572</v>
      </c>
      <c r="R131" s="16">
        <f t="shared" si="4"/>
        <v>2133</v>
      </c>
      <c r="S131" s="16">
        <f t="shared" si="20"/>
        <v>4.6882325363338022E-2</v>
      </c>
      <c r="T131" s="16">
        <f t="shared" si="21"/>
        <v>2.5273490761907289</v>
      </c>
      <c r="U131" s="1">
        <v>54984</v>
      </c>
      <c r="V131" s="1">
        <v>54984</v>
      </c>
      <c r="W131" s="20">
        <v>21.72</v>
      </c>
      <c r="X131" s="1">
        <f t="shared" si="8"/>
        <v>17.64142857142857</v>
      </c>
    </row>
    <row r="132" spans="1:24" ht="13" x14ac:dyDescent="0.15">
      <c r="A132" s="15">
        <v>44165</v>
      </c>
      <c r="B132" s="1">
        <v>323</v>
      </c>
      <c r="D132" s="1">
        <v>0</v>
      </c>
      <c r="E132" s="16">
        <f t="shared" si="1"/>
        <v>0</v>
      </c>
      <c r="F132" s="16">
        <f t="shared" si="2"/>
        <v>14</v>
      </c>
      <c r="P132" s="16">
        <f t="shared" si="19"/>
        <v>0</v>
      </c>
      <c r="Q132" s="16">
        <f t="shared" si="3"/>
        <v>108</v>
      </c>
      <c r="R132" s="16">
        <f t="shared" si="4"/>
        <v>756</v>
      </c>
      <c r="S132" s="16">
        <f t="shared" si="20"/>
        <v>0</v>
      </c>
      <c r="T132" s="16">
        <f t="shared" si="21"/>
        <v>0</v>
      </c>
      <c r="U132" s="1">
        <v>54984</v>
      </c>
      <c r="V132" s="1">
        <v>54984</v>
      </c>
      <c r="W132" s="20">
        <v>11.17</v>
      </c>
      <c r="X132" s="1">
        <f t="shared" si="8"/>
        <v>17.995714285714286</v>
      </c>
    </row>
    <row r="133" spans="1:24" ht="13" x14ac:dyDescent="0.15">
      <c r="A133" s="15">
        <v>44166</v>
      </c>
      <c r="B133" s="1">
        <v>324</v>
      </c>
      <c r="D133" s="1">
        <v>1</v>
      </c>
      <c r="E133" s="16">
        <f t="shared" si="1"/>
        <v>0.14285714285714285</v>
      </c>
      <c r="F133" s="16">
        <f t="shared" si="2"/>
        <v>15</v>
      </c>
      <c r="P133" s="16">
        <f t="shared" si="19"/>
        <v>527</v>
      </c>
      <c r="Q133" s="16">
        <f t="shared" si="3"/>
        <v>136.42857142857142</v>
      </c>
      <c r="R133" s="16">
        <f t="shared" si="4"/>
        <v>955</v>
      </c>
      <c r="S133" s="16">
        <f t="shared" si="20"/>
        <v>0.10471204188481677</v>
      </c>
      <c r="T133" s="16">
        <f t="shared" si="21"/>
        <v>5.6448540099631686</v>
      </c>
      <c r="U133" s="1">
        <v>55511</v>
      </c>
      <c r="V133" s="1">
        <v>55511</v>
      </c>
      <c r="W133" s="20">
        <v>14.27</v>
      </c>
      <c r="X133" s="1">
        <f t="shared" si="8"/>
        <v>17.285714285714285</v>
      </c>
    </row>
    <row r="134" spans="1:24" ht="13" x14ac:dyDescent="0.15">
      <c r="A134" s="15">
        <v>44167</v>
      </c>
      <c r="B134" s="1">
        <v>325</v>
      </c>
      <c r="D134" s="1">
        <v>0</v>
      </c>
      <c r="E134" s="16">
        <f t="shared" si="1"/>
        <v>0.14285714285714285</v>
      </c>
      <c r="F134" s="16">
        <f t="shared" si="2"/>
        <v>15</v>
      </c>
      <c r="P134" s="16">
        <f t="shared" si="19"/>
        <v>350</v>
      </c>
      <c r="Q134" s="16">
        <f t="shared" si="3"/>
        <v>125.28571428571429</v>
      </c>
      <c r="R134" s="16">
        <f t="shared" si="4"/>
        <v>877</v>
      </c>
      <c r="S134" s="16">
        <f t="shared" si="20"/>
        <v>0.11402508551881411</v>
      </c>
      <c r="T134" s="16">
        <f t="shared" si="21"/>
        <v>6.146904879720438</v>
      </c>
      <c r="U134" s="1">
        <v>55861</v>
      </c>
      <c r="V134" s="1">
        <v>55861</v>
      </c>
      <c r="W134" s="20">
        <v>27.92</v>
      </c>
      <c r="X134" s="1">
        <f t="shared" si="8"/>
        <v>18.171428571428571</v>
      </c>
    </row>
    <row r="135" spans="1:24" ht="13" x14ac:dyDescent="0.15">
      <c r="A135" s="15">
        <v>44168</v>
      </c>
      <c r="B135" s="1">
        <v>326</v>
      </c>
      <c r="D135" s="1">
        <v>0</v>
      </c>
      <c r="E135" s="16">
        <f t="shared" si="1"/>
        <v>0.14285714285714285</v>
      </c>
      <c r="F135" s="16">
        <f t="shared" si="2"/>
        <v>15</v>
      </c>
      <c r="P135" s="16">
        <f t="shared" si="19"/>
        <v>0</v>
      </c>
      <c r="Q135" s="16">
        <f t="shared" si="3"/>
        <v>125.28571428571429</v>
      </c>
      <c r="R135" s="16">
        <f t="shared" si="4"/>
        <v>877</v>
      </c>
      <c r="S135" s="16">
        <f t="shared" si="20"/>
        <v>0.11402508551881411</v>
      </c>
      <c r="T135" s="16">
        <f t="shared" si="21"/>
        <v>6.146904879720438</v>
      </c>
      <c r="U135" s="1">
        <v>55861</v>
      </c>
      <c r="V135" s="1">
        <v>55861</v>
      </c>
      <c r="W135" s="1">
        <v>37.229999999999997</v>
      </c>
      <c r="X135" s="1">
        <f t="shared" si="8"/>
        <v>23.490000000000002</v>
      </c>
    </row>
    <row r="136" spans="1:24" ht="13" x14ac:dyDescent="0.15">
      <c r="A136" s="15">
        <v>44169</v>
      </c>
      <c r="B136" s="1">
        <v>327</v>
      </c>
      <c r="D136" s="1">
        <v>0</v>
      </c>
      <c r="E136" s="16">
        <f t="shared" si="1"/>
        <v>0.14285714285714285</v>
      </c>
      <c r="F136" s="16">
        <f t="shared" si="2"/>
        <v>15</v>
      </c>
      <c r="P136" s="16">
        <f t="shared" si="19"/>
        <v>196</v>
      </c>
      <c r="Q136" s="16">
        <f t="shared" si="3"/>
        <v>153.28571428571428</v>
      </c>
      <c r="R136" s="16">
        <f t="shared" si="4"/>
        <v>1073</v>
      </c>
      <c r="S136" s="16">
        <f t="shared" si="20"/>
        <v>9.3196644920782848E-2</v>
      </c>
      <c r="T136" s="16">
        <f t="shared" si="21"/>
        <v>5.0240778933036578</v>
      </c>
      <c r="U136" s="1">
        <v>56057</v>
      </c>
      <c r="V136" s="1">
        <v>56057</v>
      </c>
      <c r="W136" s="1">
        <v>26.06</v>
      </c>
      <c r="X136" s="1">
        <f t="shared" si="8"/>
        <v>23.135714285714283</v>
      </c>
    </row>
    <row r="137" spans="1:24" ht="13" x14ac:dyDescent="0.15">
      <c r="A137" s="15">
        <v>44170</v>
      </c>
      <c r="B137" s="1">
        <v>328</v>
      </c>
      <c r="D137" s="1">
        <v>0</v>
      </c>
      <c r="E137" s="16">
        <f t="shared" si="1"/>
        <v>0.14285714285714285</v>
      </c>
      <c r="F137" s="16">
        <f t="shared" si="2"/>
        <v>15</v>
      </c>
      <c r="P137" s="16">
        <f t="shared" si="19"/>
        <v>0</v>
      </c>
      <c r="Q137" s="16">
        <f t="shared" si="3"/>
        <v>153.28571428571428</v>
      </c>
      <c r="R137" s="16">
        <f t="shared" si="4"/>
        <v>1073</v>
      </c>
      <c r="S137" s="16">
        <f t="shared" si="20"/>
        <v>9.3196644920782848E-2</v>
      </c>
      <c r="T137" s="16">
        <f t="shared" si="21"/>
        <v>5.0240778933036578</v>
      </c>
      <c r="U137" s="1">
        <v>56057</v>
      </c>
      <c r="V137" s="1">
        <v>56057</v>
      </c>
      <c r="W137" s="20">
        <v>27.3</v>
      </c>
      <c r="X137" s="1">
        <f t="shared" si="8"/>
        <v>23.66714285714286</v>
      </c>
    </row>
    <row r="138" spans="1:24" ht="13" x14ac:dyDescent="0.15">
      <c r="A138" s="15">
        <v>44171</v>
      </c>
      <c r="B138" s="1">
        <v>329</v>
      </c>
      <c r="D138" s="1">
        <v>0</v>
      </c>
      <c r="E138" s="16">
        <f t="shared" si="1"/>
        <v>0.14285714285714285</v>
      </c>
      <c r="F138" s="16">
        <f t="shared" si="2"/>
        <v>15</v>
      </c>
      <c r="P138" s="16">
        <f t="shared" si="19"/>
        <v>0</v>
      </c>
      <c r="Q138" s="16">
        <f t="shared" si="3"/>
        <v>153.28571428571428</v>
      </c>
      <c r="R138" s="16">
        <f t="shared" si="4"/>
        <v>1073</v>
      </c>
      <c r="S138" s="16">
        <f t="shared" si="20"/>
        <v>9.3196644920782848E-2</v>
      </c>
      <c r="T138" s="16">
        <f t="shared" si="21"/>
        <v>5.0240778933036578</v>
      </c>
      <c r="U138" s="1">
        <v>56057</v>
      </c>
      <c r="V138" s="1">
        <v>56057</v>
      </c>
      <c r="W138" s="20">
        <v>19.239999999999998</v>
      </c>
      <c r="X138" s="1">
        <f t="shared" si="8"/>
        <v>23.312857142857148</v>
      </c>
    </row>
    <row r="139" spans="1:24" ht="13" x14ac:dyDescent="0.15">
      <c r="A139" s="15">
        <v>44172</v>
      </c>
      <c r="B139" s="1">
        <v>330</v>
      </c>
      <c r="D139" s="1">
        <v>0</v>
      </c>
      <c r="E139" s="16">
        <f t="shared" si="1"/>
        <v>0.14285714285714285</v>
      </c>
      <c r="F139" s="16">
        <f t="shared" si="2"/>
        <v>15</v>
      </c>
      <c r="P139" s="16">
        <f t="shared" si="19"/>
        <v>255</v>
      </c>
      <c r="Q139" s="16">
        <f t="shared" si="3"/>
        <v>189.71428571428572</v>
      </c>
      <c r="R139" s="16">
        <f t="shared" si="4"/>
        <v>1328</v>
      </c>
      <c r="S139" s="16">
        <f t="shared" ref="S139:S202" si="22">E139/Q139*100</f>
        <v>7.5301204819277101E-2</v>
      </c>
      <c r="T139" s="16">
        <f t="shared" si="21"/>
        <v>4.0593641412009216</v>
      </c>
      <c r="U139" s="1">
        <v>56312</v>
      </c>
      <c r="V139" s="1">
        <v>56312</v>
      </c>
      <c r="W139" s="20">
        <v>18.62</v>
      </c>
      <c r="X139" s="1">
        <f t="shared" si="8"/>
        <v>24.377142857142861</v>
      </c>
    </row>
    <row r="140" spans="1:24" ht="13" x14ac:dyDescent="0.15">
      <c r="A140" s="15">
        <v>44173</v>
      </c>
      <c r="B140" s="1">
        <v>331</v>
      </c>
      <c r="D140" s="1">
        <v>0</v>
      </c>
      <c r="E140" s="16">
        <f t="shared" si="1"/>
        <v>0</v>
      </c>
      <c r="F140" s="16">
        <f t="shared" si="2"/>
        <v>15</v>
      </c>
      <c r="P140" s="16">
        <f t="shared" si="19"/>
        <v>345</v>
      </c>
      <c r="Q140" s="16">
        <f t="shared" si="3"/>
        <v>163.71428571428572</v>
      </c>
      <c r="R140" s="16">
        <f t="shared" si="4"/>
        <v>1146</v>
      </c>
      <c r="S140" s="16">
        <f t="shared" si="22"/>
        <v>0</v>
      </c>
      <c r="T140" s="16">
        <f t="shared" ref="T140:T203" si="23">S140*100000/1855</f>
        <v>0</v>
      </c>
      <c r="U140" s="1">
        <v>56657</v>
      </c>
      <c r="V140" s="1">
        <v>56657</v>
      </c>
      <c r="W140" s="20">
        <v>32.89</v>
      </c>
      <c r="X140" s="1">
        <f t="shared" si="8"/>
        <v>27.037142857142857</v>
      </c>
    </row>
    <row r="141" spans="1:24" ht="13" x14ac:dyDescent="0.15">
      <c r="A141" s="15">
        <v>44174</v>
      </c>
      <c r="B141" s="1">
        <v>332</v>
      </c>
      <c r="D141" s="1">
        <v>0</v>
      </c>
      <c r="E141" s="16">
        <f t="shared" si="1"/>
        <v>0</v>
      </c>
      <c r="F141" s="16">
        <f t="shared" si="2"/>
        <v>15</v>
      </c>
      <c r="P141" s="16">
        <f t="shared" si="19"/>
        <v>193</v>
      </c>
      <c r="Q141" s="16">
        <f t="shared" si="3"/>
        <v>141.28571428571428</v>
      </c>
      <c r="R141" s="16">
        <f t="shared" si="4"/>
        <v>989</v>
      </c>
      <c r="S141" s="16">
        <f t="shared" si="22"/>
        <v>0</v>
      </c>
      <c r="T141" s="16">
        <f t="shared" si="23"/>
        <v>0</v>
      </c>
      <c r="U141" s="1">
        <v>56850</v>
      </c>
      <c r="V141" s="1">
        <v>56850</v>
      </c>
      <c r="W141" s="20">
        <v>31.65</v>
      </c>
      <c r="X141" s="1">
        <f t="shared" si="8"/>
        <v>27.569999999999997</v>
      </c>
    </row>
    <row r="142" spans="1:24" ht="13" x14ac:dyDescent="0.15">
      <c r="A142" s="15">
        <v>44175</v>
      </c>
      <c r="B142" s="1">
        <v>333</v>
      </c>
      <c r="D142" s="1">
        <v>0</v>
      </c>
      <c r="E142" s="16">
        <f t="shared" si="1"/>
        <v>0</v>
      </c>
      <c r="F142" s="16">
        <f t="shared" si="2"/>
        <v>15</v>
      </c>
      <c r="P142" s="16">
        <f t="shared" si="19"/>
        <v>0</v>
      </c>
      <c r="Q142" s="16">
        <f t="shared" si="3"/>
        <v>141.28571428571428</v>
      </c>
      <c r="R142" s="16">
        <f t="shared" si="4"/>
        <v>989</v>
      </c>
      <c r="S142" s="16">
        <f t="shared" si="22"/>
        <v>0</v>
      </c>
      <c r="T142" s="16">
        <f t="shared" si="23"/>
        <v>0</v>
      </c>
      <c r="U142" s="1">
        <v>56850</v>
      </c>
      <c r="V142" s="1">
        <v>56850</v>
      </c>
      <c r="W142" s="20">
        <v>45.3</v>
      </c>
      <c r="X142" s="1">
        <f t="shared" si="8"/>
        <v>28.722857142857144</v>
      </c>
    </row>
    <row r="143" spans="1:24" ht="13" x14ac:dyDescent="0.15">
      <c r="A143" s="15">
        <v>44176</v>
      </c>
      <c r="B143" s="1">
        <v>334</v>
      </c>
      <c r="D143" s="1">
        <v>0</v>
      </c>
      <c r="E143" s="16">
        <f t="shared" si="1"/>
        <v>0</v>
      </c>
      <c r="F143" s="16">
        <f t="shared" si="2"/>
        <v>15</v>
      </c>
      <c r="P143" s="16">
        <f t="shared" si="19"/>
        <v>267</v>
      </c>
      <c r="Q143" s="16">
        <f t="shared" si="3"/>
        <v>151.42857142857142</v>
      </c>
      <c r="R143" s="16">
        <f t="shared" si="4"/>
        <v>1060</v>
      </c>
      <c r="S143" s="16">
        <f t="shared" si="22"/>
        <v>0</v>
      </c>
      <c r="T143" s="16">
        <f t="shared" si="23"/>
        <v>0</v>
      </c>
      <c r="U143" s="1">
        <v>57117</v>
      </c>
      <c r="V143" s="1">
        <v>57117</v>
      </c>
      <c r="W143" s="20">
        <v>34.130000000000003</v>
      </c>
      <c r="X143" s="1">
        <f t="shared" si="8"/>
        <v>29.875714285714285</v>
      </c>
    </row>
    <row r="144" spans="1:24" ht="13" x14ac:dyDescent="0.15">
      <c r="A144" s="15">
        <v>44177</v>
      </c>
      <c r="B144" s="1">
        <v>335</v>
      </c>
      <c r="D144" s="1">
        <v>0</v>
      </c>
      <c r="E144" s="16">
        <f t="shared" si="1"/>
        <v>0</v>
      </c>
      <c r="F144" s="16">
        <f t="shared" si="2"/>
        <v>15</v>
      </c>
      <c r="P144" s="16">
        <f t="shared" si="19"/>
        <v>0</v>
      </c>
      <c r="Q144" s="16">
        <f t="shared" si="3"/>
        <v>151.42857142857142</v>
      </c>
      <c r="R144" s="16">
        <f t="shared" si="4"/>
        <v>1060</v>
      </c>
      <c r="S144" s="16">
        <f t="shared" si="22"/>
        <v>0</v>
      </c>
      <c r="T144" s="16">
        <f t="shared" si="23"/>
        <v>0</v>
      </c>
      <c r="U144" s="1">
        <v>57117</v>
      </c>
      <c r="V144" s="1">
        <v>57117</v>
      </c>
      <c r="W144" s="20">
        <v>39.090000000000003</v>
      </c>
      <c r="X144" s="1">
        <f t="shared" si="8"/>
        <v>31.56</v>
      </c>
    </row>
    <row r="145" spans="1:24" ht="13" x14ac:dyDescent="0.15">
      <c r="A145" s="15">
        <v>44178</v>
      </c>
      <c r="B145" s="1">
        <v>336</v>
      </c>
      <c r="D145" s="1">
        <v>0</v>
      </c>
      <c r="E145" s="16">
        <f t="shared" si="1"/>
        <v>0</v>
      </c>
      <c r="F145" s="16">
        <f t="shared" si="2"/>
        <v>15</v>
      </c>
      <c r="P145" s="16">
        <f t="shared" si="19"/>
        <v>0</v>
      </c>
      <c r="Q145" s="16">
        <f t="shared" si="3"/>
        <v>151.42857142857142</v>
      </c>
      <c r="R145" s="16">
        <f t="shared" si="4"/>
        <v>1060</v>
      </c>
      <c r="S145" s="16">
        <f t="shared" si="22"/>
        <v>0</v>
      </c>
      <c r="T145" s="16">
        <f t="shared" si="23"/>
        <v>0</v>
      </c>
      <c r="U145" s="1">
        <v>57117</v>
      </c>
      <c r="V145" s="1">
        <v>57117</v>
      </c>
      <c r="W145" s="20">
        <v>26.68</v>
      </c>
      <c r="X145" s="1">
        <f t="shared" si="8"/>
        <v>32.622857142857143</v>
      </c>
    </row>
    <row r="146" spans="1:24" ht="13" x14ac:dyDescent="0.15">
      <c r="A146" s="15">
        <v>44179</v>
      </c>
      <c r="B146" s="1">
        <v>337</v>
      </c>
      <c r="D146" s="1">
        <v>0</v>
      </c>
      <c r="E146" s="16">
        <f t="shared" si="1"/>
        <v>0</v>
      </c>
      <c r="F146" s="16">
        <f t="shared" si="2"/>
        <v>15</v>
      </c>
      <c r="P146" s="16">
        <f t="shared" si="19"/>
        <v>200</v>
      </c>
      <c r="Q146" s="16">
        <f t="shared" si="3"/>
        <v>143.57142857142858</v>
      </c>
      <c r="R146" s="16">
        <f t="shared" si="4"/>
        <v>1005</v>
      </c>
      <c r="S146" s="16">
        <f t="shared" si="22"/>
        <v>0</v>
      </c>
      <c r="T146" s="16">
        <f t="shared" si="23"/>
        <v>0</v>
      </c>
      <c r="U146" s="1">
        <v>57317</v>
      </c>
      <c r="V146" s="1">
        <v>57317</v>
      </c>
      <c r="W146" s="20">
        <v>19.239999999999998</v>
      </c>
      <c r="X146" s="1">
        <f t="shared" si="8"/>
        <v>32.711428571428577</v>
      </c>
    </row>
    <row r="147" spans="1:24" ht="13" x14ac:dyDescent="0.15">
      <c r="A147" s="15">
        <v>44180</v>
      </c>
      <c r="B147" s="1">
        <v>338</v>
      </c>
      <c r="D147" s="1">
        <v>0</v>
      </c>
      <c r="E147" s="16">
        <f t="shared" si="1"/>
        <v>0</v>
      </c>
      <c r="F147" s="16">
        <f t="shared" si="2"/>
        <v>15</v>
      </c>
      <c r="P147" s="16">
        <f t="shared" si="19"/>
        <v>306</v>
      </c>
      <c r="Q147" s="16">
        <f t="shared" si="3"/>
        <v>138</v>
      </c>
      <c r="R147" s="16">
        <f t="shared" si="4"/>
        <v>966</v>
      </c>
      <c r="S147" s="16">
        <f t="shared" si="22"/>
        <v>0</v>
      </c>
      <c r="T147" s="16">
        <f t="shared" si="23"/>
        <v>0</v>
      </c>
      <c r="U147" s="1">
        <v>57623</v>
      </c>
      <c r="V147" s="1">
        <v>57623</v>
      </c>
      <c r="W147" s="20">
        <v>16.13</v>
      </c>
      <c r="X147" s="1">
        <f t="shared" si="8"/>
        <v>30.317142857142859</v>
      </c>
    </row>
    <row r="148" spans="1:24" ht="13" x14ac:dyDescent="0.15">
      <c r="A148" s="15">
        <v>44181</v>
      </c>
      <c r="B148" s="1">
        <v>339</v>
      </c>
      <c r="D148" s="1">
        <v>0</v>
      </c>
      <c r="E148" s="16">
        <f t="shared" si="1"/>
        <v>0</v>
      </c>
      <c r="F148" s="16">
        <f t="shared" si="2"/>
        <v>15</v>
      </c>
      <c r="P148" s="16">
        <f t="shared" si="19"/>
        <v>197</v>
      </c>
      <c r="Q148" s="16">
        <f t="shared" si="3"/>
        <v>138.57142857142858</v>
      </c>
      <c r="R148" s="16">
        <f t="shared" si="4"/>
        <v>970</v>
      </c>
      <c r="S148" s="16">
        <f t="shared" si="22"/>
        <v>0</v>
      </c>
      <c r="T148" s="16">
        <f t="shared" si="23"/>
        <v>0</v>
      </c>
      <c r="U148" s="1">
        <v>57820</v>
      </c>
      <c r="V148" s="1">
        <v>57820</v>
      </c>
      <c r="W148" s="20">
        <v>28.54</v>
      </c>
      <c r="X148" s="1">
        <f t="shared" si="8"/>
        <v>29.872857142857146</v>
      </c>
    </row>
    <row r="149" spans="1:24" ht="13" x14ac:dyDescent="0.15">
      <c r="A149" s="15">
        <v>44182</v>
      </c>
      <c r="B149" s="1">
        <v>340</v>
      </c>
      <c r="D149" s="1">
        <v>0</v>
      </c>
      <c r="E149" s="16">
        <f t="shared" si="1"/>
        <v>0</v>
      </c>
      <c r="F149" s="16">
        <f t="shared" si="2"/>
        <v>15</v>
      </c>
      <c r="P149" s="16">
        <f t="shared" si="19"/>
        <v>0</v>
      </c>
      <c r="Q149" s="16">
        <f t="shared" si="3"/>
        <v>138.57142857142858</v>
      </c>
      <c r="R149" s="16">
        <f t="shared" si="4"/>
        <v>970</v>
      </c>
      <c r="S149" s="16">
        <f t="shared" si="22"/>
        <v>0</v>
      </c>
      <c r="T149" s="16">
        <f t="shared" si="23"/>
        <v>0</v>
      </c>
      <c r="U149" s="1">
        <v>57820</v>
      </c>
      <c r="V149" s="1">
        <v>57820</v>
      </c>
      <c r="W149" s="20">
        <v>32.270000000000003</v>
      </c>
      <c r="X149" s="1">
        <f t="shared" si="8"/>
        <v>28.011428571428574</v>
      </c>
    </row>
    <row r="150" spans="1:24" ht="13" x14ac:dyDescent="0.15">
      <c r="A150" s="15">
        <v>44183</v>
      </c>
      <c r="B150" s="1">
        <v>341</v>
      </c>
      <c r="D150" s="1">
        <v>0</v>
      </c>
      <c r="E150" s="16">
        <f t="shared" si="1"/>
        <v>0</v>
      </c>
      <c r="F150" s="16">
        <f t="shared" si="2"/>
        <v>15</v>
      </c>
      <c r="P150" s="16">
        <f t="shared" si="19"/>
        <v>0</v>
      </c>
      <c r="Q150" s="16">
        <f t="shared" si="3"/>
        <v>100.42857142857143</v>
      </c>
      <c r="R150" s="16">
        <f t="shared" si="4"/>
        <v>703</v>
      </c>
      <c r="S150" s="16">
        <f t="shared" si="22"/>
        <v>0</v>
      </c>
      <c r="T150" s="16">
        <f t="shared" si="23"/>
        <v>0</v>
      </c>
      <c r="U150" s="1">
        <v>57820</v>
      </c>
      <c r="V150" s="1">
        <v>57820</v>
      </c>
      <c r="W150" s="20">
        <v>35.99</v>
      </c>
      <c r="X150" s="1">
        <f t="shared" si="8"/>
        <v>28.277142857142859</v>
      </c>
    </row>
    <row r="151" spans="1:24" ht="13" x14ac:dyDescent="0.15">
      <c r="A151" s="15">
        <v>44184</v>
      </c>
      <c r="B151" s="1">
        <v>342</v>
      </c>
      <c r="D151" s="1">
        <v>0</v>
      </c>
      <c r="E151" s="16">
        <f t="shared" si="1"/>
        <v>0</v>
      </c>
      <c r="F151" s="16">
        <f t="shared" si="2"/>
        <v>15</v>
      </c>
      <c r="P151" s="16">
        <f t="shared" si="19"/>
        <v>0</v>
      </c>
      <c r="Q151" s="16">
        <f t="shared" si="3"/>
        <v>100.42857142857143</v>
      </c>
      <c r="R151" s="16">
        <f t="shared" si="4"/>
        <v>703</v>
      </c>
      <c r="S151" s="16">
        <f t="shared" si="22"/>
        <v>0</v>
      </c>
      <c r="T151" s="16">
        <f t="shared" si="23"/>
        <v>0</v>
      </c>
      <c r="U151" s="1">
        <v>57820</v>
      </c>
      <c r="V151" s="1">
        <v>57820</v>
      </c>
      <c r="W151" s="20">
        <v>22.96</v>
      </c>
      <c r="X151" s="1">
        <f t="shared" si="8"/>
        <v>25.972857142857148</v>
      </c>
    </row>
    <row r="152" spans="1:24" ht="13" x14ac:dyDescent="0.15">
      <c r="A152" s="15">
        <v>44185</v>
      </c>
      <c r="B152" s="1">
        <v>343</v>
      </c>
      <c r="D152" s="21">
        <v>0</v>
      </c>
      <c r="E152" s="21">
        <f t="shared" si="1"/>
        <v>0</v>
      </c>
      <c r="F152" s="21">
        <f t="shared" si="2"/>
        <v>15</v>
      </c>
      <c r="G152" s="22"/>
      <c r="H152" s="22"/>
      <c r="I152" s="22"/>
      <c r="J152" s="22"/>
      <c r="K152" s="22"/>
      <c r="L152" s="22"/>
      <c r="M152" s="22"/>
      <c r="N152" s="22"/>
      <c r="O152" s="22"/>
      <c r="P152" s="21">
        <f t="shared" si="19"/>
        <v>0</v>
      </c>
      <c r="Q152" s="21">
        <f t="shared" si="3"/>
        <v>100.42857142857143</v>
      </c>
      <c r="R152" s="16">
        <f t="shared" si="4"/>
        <v>703</v>
      </c>
      <c r="S152" s="16">
        <f t="shared" si="22"/>
        <v>0</v>
      </c>
      <c r="T152" s="16">
        <f t="shared" si="23"/>
        <v>0</v>
      </c>
      <c r="U152" s="21">
        <v>57820</v>
      </c>
      <c r="V152" s="21">
        <v>57820</v>
      </c>
      <c r="W152" s="20">
        <v>26.68</v>
      </c>
      <c r="X152" s="1">
        <f t="shared" si="8"/>
        <v>25.972857142857148</v>
      </c>
    </row>
    <row r="153" spans="1:24" ht="13" x14ac:dyDescent="0.15">
      <c r="A153" s="15">
        <v>44186</v>
      </c>
      <c r="B153" s="1">
        <v>344</v>
      </c>
      <c r="D153" s="21">
        <v>0</v>
      </c>
      <c r="E153" s="21">
        <f t="shared" si="1"/>
        <v>0</v>
      </c>
      <c r="F153" s="21">
        <f t="shared" si="2"/>
        <v>15</v>
      </c>
      <c r="G153" s="22"/>
      <c r="H153" s="22"/>
      <c r="I153" s="22"/>
      <c r="J153" s="22"/>
      <c r="K153" s="22"/>
      <c r="L153" s="22"/>
      <c r="M153" s="22"/>
      <c r="N153" s="22"/>
      <c r="O153" s="22"/>
      <c r="P153" s="21">
        <f t="shared" si="19"/>
        <v>0</v>
      </c>
      <c r="Q153" s="21">
        <f t="shared" si="3"/>
        <v>71.857142857142861</v>
      </c>
      <c r="R153" s="16">
        <f t="shared" si="4"/>
        <v>503</v>
      </c>
      <c r="S153" s="16">
        <f t="shared" si="22"/>
        <v>0</v>
      </c>
      <c r="T153" s="16">
        <f t="shared" si="23"/>
        <v>0</v>
      </c>
      <c r="U153" s="21">
        <v>57820</v>
      </c>
      <c r="V153" s="21">
        <v>57820</v>
      </c>
      <c r="W153" s="20">
        <v>24.2</v>
      </c>
      <c r="X153" s="1">
        <f t="shared" si="8"/>
        <v>26.681428571428572</v>
      </c>
    </row>
    <row r="154" spans="1:24" ht="13" x14ac:dyDescent="0.15">
      <c r="A154" s="15">
        <v>44187</v>
      </c>
      <c r="B154" s="1">
        <v>345</v>
      </c>
      <c r="D154" s="21">
        <v>0</v>
      </c>
      <c r="E154" s="21">
        <f t="shared" si="1"/>
        <v>0</v>
      </c>
      <c r="F154" s="21">
        <f t="shared" si="2"/>
        <v>15</v>
      </c>
      <c r="G154" s="22"/>
      <c r="H154" s="22"/>
      <c r="I154" s="22"/>
      <c r="J154" s="22"/>
      <c r="K154" s="22"/>
      <c r="L154" s="22"/>
      <c r="M154" s="22"/>
      <c r="N154" s="22"/>
      <c r="O154" s="22"/>
      <c r="P154" s="21">
        <f t="shared" si="19"/>
        <v>635</v>
      </c>
      <c r="Q154" s="21">
        <f t="shared" si="3"/>
        <v>118.85714285714286</v>
      </c>
      <c r="R154" s="16">
        <f t="shared" si="4"/>
        <v>832</v>
      </c>
      <c r="S154" s="16">
        <f t="shared" si="22"/>
        <v>0</v>
      </c>
      <c r="T154" s="16">
        <f t="shared" si="23"/>
        <v>0</v>
      </c>
      <c r="U154" s="19">
        <v>58455</v>
      </c>
      <c r="V154" s="19">
        <v>58455</v>
      </c>
      <c r="W154" s="20">
        <v>34.75</v>
      </c>
      <c r="X154" s="1">
        <f t="shared" si="8"/>
        <v>29.341428571428573</v>
      </c>
    </row>
    <row r="155" spans="1:24" ht="13" x14ac:dyDescent="0.15">
      <c r="A155" s="15">
        <v>44188</v>
      </c>
      <c r="B155" s="1">
        <v>346</v>
      </c>
      <c r="D155" s="21">
        <v>0</v>
      </c>
      <c r="E155" s="21">
        <f t="shared" si="1"/>
        <v>0</v>
      </c>
      <c r="F155" s="21">
        <f t="shared" si="2"/>
        <v>15</v>
      </c>
      <c r="G155" s="22"/>
      <c r="H155" s="22"/>
      <c r="I155" s="22"/>
      <c r="J155" s="22"/>
      <c r="K155" s="22"/>
      <c r="L155" s="22"/>
      <c r="M155" s="22"/>
      <c r="N155" s="22"/>
      <c r="O155" s="22"/>
      <c r="P155" s="21">
        <f t="shared" si="19"/>
        <v>143</v>
      </c>
      <c r="Q155" s="21">
        <f t="shared" si="3"/>
        <v>111.14285714285714</v>
      </c>
      <c r="R155" s="16">
        <f t="shared" si="4"/>
        <v>778</v>
      </c>
      <c r="S155" s="16">
        <f t="shared" si="22"/>
        <v>0</v>
      </c>
      <c r="T155" s="16">
        <f t="shared" si="23"/>
        <v>0</v>
      </c>
      <c r="U155" s="19">
        <v>58598</v>
      </c>
      <c r="V155" s="19">
        <v>58598</v>
      </c>
      <c r="W155" s="20">
        <v>26.68</v>
      </c>
      <c r="X155" s="1">
        <f t="shared" si="8"/>
        <v>29.075714285714287</v>
      </c>
    </row>
    <row r="156" spans="1:24" ht="13" x14ac:dyDescent="0.15">
      <c r="A156" s="15">
        <v>44189</v>
      </c>
      <c r="B156" s="1">
        <v>347</v>
      </c>
      <c r="D156" s="21">
        <v>0</v>
      </c>
      <c r="E156" s="21">
        <f t="shared" si="1"/>
        <v>0</v>
      </c>
      <c r="F156" s="21">
        <f t="shared" si="2"/>
        <v>15</v>
      </c>
      <c r="G156" s="22"/>
      <c r="H156" s="22"/>
      <c r="I156" s="22"/>
      <c r="J156" s="22"/>
      <c r="K156" s="22"/>
      <c r="L156" s="22"/>
      <c r="M156" s="22"/>
      <c r="N156" s="22"/>
      <c r="O156" s="22"/>
      <c r="P156" s="21">
        <f t="shared" si="19"/>
        <v>0</v>
      </c>
      <c r="Q156" s="21">
        <f t="shared" si="3"/>
        <v>111.14285714285714</v>
      </c>
      <c r="R156" s="16">
        <f t="shared" si="4"/>
        <v>778</v>
      </c>
      <c r="S156" s="16">
        <f t="shared" si="22"/>
        <v>0</v>
      </c>
      <c r="T156" s="16">
        <f t="shared" si="23"/>
        <v>0</v>
      </c>
      <c r="U156" s="19">
        <v>58598</v>
      </c>
      <c r="V156" s="19">
        <v>58598</v>
      </c>
      <c r="W156" s="20">
        <v>40.33</v>
      </c>
      <c r="X156" s="1">
        <f t="shared" si="8"/>
        <v>30.227142857142855</v>
      </c>
    </row>
    <row r="157" spans="1:24" ht="13" x14ac:dyDescent="0.15">
      <c r="A157" s="15">
        <v>44190</v>
      </c>
      <c r="B157" s="1">
        <v>348</v>
      </c>
      <c r="D157" s="21">
        <v>0</v>
      </c>
      <c r="E157" s="21">
        <f t="shared" si="1"/>
        <v>0</v>
      </c>
      <c r="F157" s="21">
        <f t="shared" si="2"/>
        <v>15</v>
      </c>
      <c r="G157" s="22"/>
      <c r="H157" s="22"/>
      <c r="I157" s="22"/>
      <c r="J157" s="22"/>
      <c r="K157" s="22"/>
      <c r="L157" s="22"/>
      <c r="M157" s="22"/>
      <c r="N157" s="22"/>
      <c r="O157" s="22"/>
      <c r="P157" s="21">
        <f t="shared" si="19"/>
        <v>0</v>
      </c>
      <c r="Q157" s="21">
        <f t="shared" si="3"/>
        <v>111.14285714285714</v>
      </c>
      <c r="R157" s="16">
        <f t="shared" si="4"/>
        <v>778</v>
      </c>
      <c r="S157" s="16">
        <f t="shared" si="22"/>
        <v>0</v>
      </c>
      <c r="T157" s="16">
        <f t="shared" si="23"/>
        <v>0</v>
      </c>
      <c r="U157" s="19">
        <v>58598</v>
      </c>
      <c r="V157" s="19">
        <v>58598</v>
      </c>
      <c r="W157" s="20">
        <v>0</v>
      </c>
      <c r="X157" s="1">
        <f t="shared" si="8"/>
        <v>25.085714285714289</v>
      </c>
    </row>
    <row r="158" spans="1:24" ht="13" x14ac:dyDescent="0.15">
      <c r="A158" s="15">
        <v>44191</v>
      </c>
      <c r="B158" s="1">
        <v>349</v>
      </c>
      <c r="D158" s="21">
        <v>0</v>
      </c>
      <c r="E158" s="21">
        <f t="shared" si="1"/>
        <v>0</v>
      </c>
      <c r="F158" s="21">
        <f t="shared" si="2"/>
        <v>15</v>
      </c>
      <c r="G158" s="22"/>
      <c r="H158" s="22"/>
      <c r="I158" s="22"/>
      <c r="J158" s="22"/>
      <c r="K158" s="22"/>
      <c r="L158" s="22"/>
      <c r="M158" s="22"/>
      <c r="N158" s="22"/>
      <c r="O158" s="22"/>
      <c r="P158" s="21">
        <f t="shared" si="19"/>
        <v>0</v>
      </c>
      <c r="Q158" s="21">
        <f t="shared" si="3"/>
        <v>111.14285714285714</v>
      </c>
      <c r="R158" s="16">
        <f t="shared" si="4"/>
        <v>778</v>
      </c>
      <c r="S158" s="16">
        <f t="shared" si="22"/>
        <v>0</v>
      </c>
      <c r="T158" s="16">
        <f t="shared" si="23"/>
        <v>0</v>
      </c>
      <c r="U158" s="21">
        <v>58598</v>
      </c>
      <c r="V158" s="21">
        <v>58598</v>
      </c>
      <c r="W158" s="20">
        <v>57.71</v>
      </c>
      <c r="X158" s="1">
        <f t="shared" si="8"/>
        <v>30.05</v>
      </c>
    </row>
    <row r="159" spans="1:24" ht="13" x14ac:dyDescent="0.15">
      <c r="A159" s="15">
        <v>44192</v>
      </c>
      <c r="B159" s="1">
        <v>350</v>
      </c>
      <c r="D159" s="21">
        <v>0</v>
      </c>
      <c r="E159" s="21">
        <f t="shared" si="1"/>
        <v>0</v>
      </c>
      <c r="F159" s="21">
        <f t="shared" si="2"/>
        <v>15</v>
      </c>
      <c r="G159" s="22"/>
      <c r="H159" s="22"/>
      <c r="I159" s="22"/>
      <c r="J159" s="22"/>
      <c r="K159" s="22"/>
      <c r="L159" s="22"/>
      <c r="M159" s="22"/>
      <c r="N159" s="22"/>
      <c r="O159" s="22"/>
      <c r="P159" s="21">
        <f t="shared" si="19"/>
        <v>0</v>
      </c>
      <c r="Q159" s="21">
        <f t="shared" si="3"/>
        <v>111.14285714285714</v>
      </c>
      <c r="R159" s="16">
        <f t="shared" si="4"/>
        <v>778</v>
      </c>
      <c r="S159" s="16">
        <f t="shared" si="22"/>
        <v>0</v>
      </c>
      <c r="T159" s="16">
        <f t="shared" si="23"/>
        <v>0</v>
      </c>
      <c r="U159" s="21">
        <v>58598</v>
      </c>
      <c r="V159" s="21">
        <v>58598</v>
      </c>
      <c r="W159" s="20">
        <v>34.130000000000003</v>
      </c>
      <c r="X159" s="1">
        <f t="shared" si="8"/>
        <v>31.11428571428571</v>
      </c>
    </row>
    <row r="160" spans="1:24" ht="13" x14ac:dyDescent="0.15">
      <c r="A160" s="15">
        <v>44193</v>
      </c>
      <c r="B160" s="1">
        <v>351</v>
      </c>
      <c r="D160" s="19">
        <v>2</v>
      </c>
      <c r="E160" s="21">
        <f t="shared" si="1"/>
        <v>0.2857142857142857</v>
      </c>
      <c r="F160" s="21">
        <f t="shared" si="2"/>
        <v>17</v>
      </c>
      <c r="G160" s="22"/>
      <c r="H160" s="22"/>
      <c r="I160" s="22"/>
      <c r="J160" s="22"/>
      <c r="K160" s="22"/>
      <c r="L160" s="22"/>
      <c r="M160" s="22"/>
      <c r="N160" s="22"/>
      <c r="O160" s="22"/>
      <c r="P160" s="21">
        <f t="shared" si="19"/>
        <v>71</v>
      </c>
      <c r="Q160" s="21">
        <f t="shared" si="3"/>
        <v>121.28571428571429</v>
      </c>
      <c r="R160" s="16">
        <f t="shared" si="4"/>
        <v>849</v>
      </c>
      <c r="S160" s="16">
        <f t="shared" si="22"/>
        <v>0.23557126030624262</v>
      </c>
      <c r="T160" s="16">
        <f t="shared" si="23"/>
        <v>12.699259315700411</v>
      </c>
      <c r="U160" s="19">
        <v>58669</v>
      </c>
      <c r="V160" s="19">
        <v>58669</v>
      </c>
      <c r="W160" s="20">
        <v>22.96</v>
      </c>
      <c r="X160" s="1">
        <f t="shared" si="8"/>
        <v>30.937142857142856</v>
      </c>
    </row>
    <row r="161" spans="1:24" ht="13" x14ac:dyDescent="0.15">
      <c r="A161" s="15">
        <v>44194</v>
      </c>
      <c r="B161" s="1">
        <v>352</v>
      </c>
      <c r="D161" s="1">
        <v>1</v>
      </c>
      <c r="E161" s="21">
        <f t="shared" si="1"/>
        <v>0.42857142857142855</v>
      </c>
      <c r="F161" s="21">
        <f t="shared" si="2"/>
        <v>18</v>
      </c>
      <c r="P161" s="21">
        <f t="shared" si="19"/>
        <v>330</v>
      </c>
      <c r="Q161" s="21">
        <f t="shared" si="3"/>
        <v>77.714285714285708</v>
      </c>
      <c r="R161" s="16">
        <f t="shared" si="4"/>
        <v>544</v>
      </c>
      <c r="S161" s="16">
        <f t="shared" si="22"/>
        <v>0.55147058823529416</v>
      </c>
      <c r="T161" s="16">
        <f t="shared" si="23"/>
        <v>29.72887268114793</v>
      </c>
      <c r="U161" s="19">
        <v>58999</v>
      </c>
      <c r="V161" s="19">
        <v>58999</v>
      </c>
      <c r="W161" s="20">
        <v>28.54</v>
      </c>
      <c r="X161" s="1">
        <f t="shared" si="8"/>
        <v>30.05</v>
      </c>
    </row>
    <row r="162" spans="1:24" ht="13" x14ac:dyDescent="0.15">
      <c r="A162" s="15">
        <v>44195</v>
      </c>
      <c r="B162" s="1">
        <v>353</v>
      </c>
      <c r="D162" s="1">
        <v>1</v>
      </c>
      <c r="E162" s="21">
        <f t="shared" si="1"/>
        <v>0.5714285714285714</v>
      </c>
      <c r="F162" s="21">
        <f t="shared" si="2"/>
        <v>19</v>
      </c>
      <c r="P162" s="21">
        <f t="shared" si="19"/>
        <v>223</v>
      </c>
      <c r="Q162" s="21">
        <f t="shared" si="3"/>
        <v>89.142857142857139</v>
      </c>
      <c r="R162" s="16">
        <f t="shared" si="4"/>
        <v>624</v>
      </c>
      <c r="S162" s="16">
        <f t="shared" si="22"/>
        <v>0.64102564102564097</v>
      </c>
      <c r="T162" s="16">
        <f t="shared" si="23"/>
        <v>34.55663833022323</v>
      </c>
      <c r="U162" s="19">
        <v>59222</v>
      </c>
      <c r="V162" s="19">
        <v>59222</v>
      </c>
      <c r="W162" s="20">
        <v>49.64</v>
      </c>
      <c r="X162" s="1">
        <f t="shared" si="8"/>
        <v>33.33</v>
      </c>
    </row>
    <row r="163" spans="1:24" ht="13" x14ac:dyDescent="0.15">
      <c r="A163" s="15">
        <v>44196</v>
      </c>
      <c r="B163" s="1">
        <v>354</v>
      </c>
      <c r="D163" s="1">
        <v>0</v>
      </c>
      <c r="E163" s="21">
        <f t="shared" si="1"/>
        <v>0.5714285714285714</v>
      </c>
      <c r="F163" s="21">
        <f t="shared" si="2"/>
        <v>19</v>
      </c>
      <c r="P163" s="21">
        <f t="shared" si="19"/>
        <v>0</v>
      </c>
      <c r="Q163" s="21">
        <f t="shared" si="3"/>
        <v>89.142857142857139</v>
      </c>
      <c r="R163" s="16">
        <f t="shared" si="4"/>
        <v>624</v>
      </c>
      <c r="S163" s="16">
        <f t="shared" si="22"/>
        <v>0.64102564102564097</v>
      </c>
      <c r="T163" s="16">
        <f t="shared" si="23"/>
        <v>34.55663833022323</v>
      </c>
      <c r="U163" s="19">
        <v>59222</v>
      </c>
      <c r="V163" s="19">
        <v>59222</v>
      </c>
      <c r="W163" s="20">
        <v>55.85</v>
      </c>
      <c r="X163" s="1">
        <f t="shared" si="8"/>
        <v>35.547142857142859</v>
      </c>
    </row>
    <row r="164" spans="1:24" ht="13" x14ac:dyDescent="0.15">
      <c r="A164" s="15">
        <v>44197</v>
      </c>
      <c r="B164" s="1">
        <f t="shared" ref="B164:B314" si="24">B163+1</f>
        <v>355</v>
      </c>
      <c r="D164" s="1">
        <v>0</v>
      </c>
      <c r="E164" s="21">
        <f t="shared" si="1"/>
        <v>0.5714285714285714</v>
      </c>
      <c r="F164" s="21">
        <f t="shared" si="2"/>
        <v>19</v>
      </c>
      <c r="G164" s="16">
        <f>D164</f>
        <v>0</v>
      </c>
      <c r="P164" s="21">
        <f t="shared" si="19"/>
        <v>0</v>
      </c>
      <c r="Q164" s="21">
        <f t="shared" si="3"/>
        <v>89.142857142857139</v>
      </c>
      <c r="R164" s="16">
        <f t="shared" si="4"/>
        <v>624</v>
      </c>
      <c r="S164" s="16">
        <f t="shared" si="22"/>
        <v>0.64102564102564097</v>
      </c>
      <c r="T164" s="16">
        <f t="shared" si="23"/>
        <v>34.55663833022323</v>
      </c>
      <c r="U164" s="19">
        <v>59222</v>
      </c>
      <c r="V164" s="19">
        <v>59222</v>
      </c>
      <c r="W164" s="20">
        <v>0</v>
      </c>
      <c r="X164" s="1">
        <f t="shared" si="8"/>
        <v>35.547142857142859</v>
      </c>
    </row>
    <row r="165" spans="1:24" ht="13" x14ac:dyDescent="0.15">
      <c r="A165" s="15">
        <v>44198</v>
      </c>
      <c r="B165" s="1">
        <f t="shared" si="24"/>
        <v>356</v>
      </c>
      <c r="D165" s="21">
        <v>0</v>
      </c>
      <c r="E165" s="21">
        <f t="shared" si="1"/>
        <v>0.5714285714285714</v>
      </c>
      <c r="F165" s="21">
        <f t="shared" si="2"/>
        <v>19</v>
      </c>
      <c r="G165" s="22">
        <f t="shared" ref="G165:G215" si="25">D165+G164</f>
        <v>0</v>
      </c>
      <c r="H165" s="22"/>
      <c r="I165" s="22"/>
      <c r="J165" s="22"/>
      <c r="K165" s="22"/>
      <c r="L165" s="22"/>
      <c r="M165" s="22"/>
      <c r="N165" s="22"/>
      <c r="O165" s="22"/>
      <c r="P165" s="21">
        <f t="shared" si="19"/>
        <v>0</v>
      </c>
      <c r="Q165" s="21">
        <f t="shared" si="3"/>
        <v>89.142857142857139</v>
      </c>
      <c r="R165" s="16">
        <f t="shared" si="4"/>
        <v>624</v>
      </c>
      <c r="S165" s="16">
        <f t="shared" si="22"/>
        <v>0.64102564102564097</v>
      </c>
      <c r="T165" s="16">
        <f t="shared" si="23"/>
        <v>34.55663833022323</v>
      </c>
      <c r="U165" s="21">
        <v>59222</v>
      </c>
      <c r="V165" s="21">
        <v>59222</v>
      </c>
      <c r="W165" s="20">
        <v>67.010000000000005</v>
      </c>
      <c r="X165" s="1">
        <f t="shared" si="8"/>
        <v>36.875714285714288</v>
      </c>
    </row>
    <row r="166" spans="1:24" ht="13" x14ac:dyDescent="0.15">
      <c r="A166" s="15">
        <v>44199</v>
      </c>
      <c r="B166" s="1">
        <f t="shared" si="24"/>
        <v>357</v>
      </c>
      <c r="D166" s="21">
        <v>0</v>
      </c>
      <c r="E166" s="21">
        <f t="shared" si="1"/>
        <v>0.5714285714285714</v>
      </c>
      <c r="F166" s="21">
        <f t="shared" si="2"/>
        <v>19</v>
      </c>
      <c r="G166" s="22">
        <f t="shared" si="25"/>
        <v>0</v>
      </c>
      <c r="H166" s="22"/>
      <c r="I166" s="22"/>
      <c r="J166" s="22"/>
      <c r="K166" s="22"/>
      <c r="L166" s="22"/>
      <c r="M166" s="22"/>
      <c r="N166" s="22"/>
      <c r="O166" s="22"/>
      <c r="P166" s="21">
        <f t="shared" si="19"/>
        <v>0</v>
      </c>
      <c r="Q166" s="21">
        <f t="shared" si="3"/>
        <v>89.142857142857139</v>
      </c>
      <c r="R166" s="16">
        <f t="shared" si="4"/>
        <v>624</v>
      </c>
      <c r="S166" s="16">
        <f t="shared" si="22"/>
        <v>0.64102564102564097</v>
      </c>
      <c r="T166" s="16">
        <f t="shared" si="23"/>
        <v>34.55663833022323</v>
      </c>
      <c r="U166" s="21">
        <v>59222</v>
      </c>
      <c r="V166" s="21">
        <v>59222</v>
      </c>
      <c r="W166" s="20">
        <v>29.78</v>
      </c>
      <c r="X166" s="1">
        <f t="shared" si="8"/>
        <v>36.254285714285714</v>
      </c>
    </row>
    <row r="167" spans="1:24" ht="13" x14ac:dyDescent="0.15">
      <c r="A167" s="15">
        <v>44200</v>
      </c>
      <c r="B167" s="1">
        <f t="shared" si="24"/>
        <v>358</v>
      </c>
      <c r="D167" s="21">
        <v>0</v>
      </c>
      <c r="E167" s="21">
        <f t="shared" si="1"/>
        <v>0.2857142857142857</v>
      </c>
      <c r="F167" s="21">
        <f t="shared" si="2"/>
        <v>19</v>
      </c>
      <c r="G167" s="22">
        <f t="shared" si="25"/>
        <v>0</v>
      </c>
      <c r="H167" s="22"/>
      <c r="I167" s="22"/>
      <c r="J167" s="22"/>
      <c r="K167" s="22"/>
      <c r="L167" s="22"/>
      <c r="M167" s="22"/>
      <c r="N167" s="22"/>
      <c r="O167" s="22"/>
      <c r="P167" s="21">
        <f t="shared" si="19"/>
        <v>120</v>
      </c>
      <c r="Q167" s="21">
        <f t="shared" si="3"/>
        <v>96.142857142857139</v>
      </c>
      <c r="R167" s="16">
        <f t="shared" si="4"/>
        <v>673</v>
      </c>
      <c r="S167" s="16">
        <f t="shared" si="22"/>
        <v>0.29717682020802377</v>
      </c>
      <c r="T167" s="16">
        <f t="shared" si="23"/>
        <v>16.020313757844949</v>
      </c>
      <c r="U167" s="19">
        <v>59342</v>
      </c>
      <c r="V167" s="19">
        <v>59342</v>
      </c>
      <c r="W167" s="20">
        <v>34.130000000000003</v>
      </c>
      <c r="X167" s="1">
        <f t="shared" si="8"/>
        <v>37.850000000000009</v>
      </c>
    </row>
    <row r="168" spans="1:24" ht="13" x14ac:dyDescent="0.15">
      <c r="A168" s="15">
        <v>44201</v>
      </c>
      <c r="B168" s="1">
        <f t="shared" si="24"/>
        <v>359</v>
      </c>
      <c r="D168" s="21">
        <v>0</v>
      </c>
      <c r="E168" s="21">
        <f t="shared" si="1"/>
        <v>0.14285714285714285</v>
      </c>
      <c r="F168" s="21">
        <f t="shared" si="2"/>
        <v>19</v>
      </c>
      <c r="G168" s="22">
        <f t="shared" si="25"/>
        <v>0</v>
      </c>
      <c r="H168" s="22"/>
      <c r="I168" s="22"/>
      <c r="J168" s="22"/>
      <c r="K168" s="22"/>
      <c r="L168" s="22"/>
      <c r="M168" s="22"/>
      <c r="N168" s="22"/>
      <c r="O168" s="22"/>
      <c r="P168" s="21">
        <f t="shared" si="19"/>
        <v>10</v>
      </c>
      <c r="Q168" s="21">
        <f t="shared" si="3"/>
        <v>50.428571428571431</v>
      </c>
      <c r="R168" s="16">
        <f t="shared" si="4"/>
        <v>353</v>
      </c>
      <c r="S168" s="16">
        <f t="shared" si="22"/>
        <v>0.28328611898016992</v>
      </c>
      <c r="T168" s="16">
        <f t="shared" si="23"/>
        <v>15.2714888938097</v>
      </c>
      <c r="U168" s="19">
        <v>59352</v>
      </c>
      <c r="V168" s="19">
        <v>59352</v>
      </c>
      <c r="W168" s="20">
        <v>42.19</v>
      </c>
      <c r="X168" s="1">
        <f t="shared" si="8"/>
        <v>39.800000000000004</v>
      </c>
    </row>
    <row r="169" spans="1:24" ht="13" x14ac:dyDescent="0.15">
      <c r="A169" s="15">
        <v>44202</v>
      </c>
      <c r="B169" s="1">
        <f t="shared" si="24"/>
        <v>360</v>
      </c>
      <c r="D169" s="19">
        <v>1</v>
      </c>
      <c r="E169" s="21">
        <f t="shared" si="1"/>
        <v>0.14285714285714285</v>
      </c>
      <c r="F169" s="21">
        <f t="shared" si="2"/>
        <v>20</v>
      </c>
      <c r="G169" s="22">
        <f t="shared" si="25"/>
        <v>1</v>
      </c>
      <c r="H169" s="22"/>
      <c r="I169" s="22"/>
      <c r="J169" s="22"/>
      <c r="K169" s="22"/>
      <c r="L169" s="22"/>
      <c r="M169" s="22"/>
      <c r="N169" s="22"/>
      <c r="O169" s="22"/>
      <c r="P169" s="21">
        <f t="shared" si="19"/>
        <v>344</v>
      </c>
      <c r="Q169" s="21">
        <f t="shared" si="3"/>
        <v>67.714285714285708</v>
      </c>
      <c r="R169" s="16">
        <f t="shared" si="4"/>
        <v>474</v>
      </c>
      <c r="S169" s="16">
        <f t="shared" si="22"/>
        <v>0.21097046413502113</v>
      </c>
      <c r="T169" s="16">
        <f t="shared" si="23"/>
        <v>11.373070842858283</v>
      </c>
      <c r="U169" s="19">
        <v>59696</v>
      </c>
      <c r="V169" s="19">
        <v>59696</v>
      </c>
      <c r="W169" s="20">
        <v>53.98</v>
      </c>
      <c r="X169" s="1">
        <f t="shared" si="8"/>
        <v>40.42</v>
      </c>
    </row>
    <row r="170" spans="1:24" ht="13" x14ac:dyDescent="0.15">
      <c r="A170" s="15">
        <v>44203</v>
      </c>
      <c r="B170" s="1">
        <f t="shared" si="24"/>
        <v>361</v>
      </c>
      <c r="D170" s="19">
        <v>0</v>
      </c>
      <c r="E170" s="21">
        <f t="shared" si="1"/>
        <v>0.14285714285714285</v>
      </c>
      <c r="F170" s="21">
        <f t="shared" si="2"/>
        <v>20</v>
      </c>
      <c r="G170" s="22">
        <f t="shared" si="25"/>
        <v>1</v>
      </c>
      <c r="P170" s="21">
        <f t="shared" si="19"/>
        <v>141</v>
      </c>
      <c r="Q170" s="21">
        <f t="shared" si="3"/>
        <v>87.857142857142861</v>
      </c>
      <c r="R170" s="16">
        <f t="shared" si="4"/>
        <v>615</v>
      </c>
      <c r="S170" s="16">
        <f t="shared" si="22"/>
        <v>0.16260162601626013</v>
      </c>
      <c r="T170" s="16">
        <f t="shared" si="23"/>
        <v>8.7655863081541838</v>
      </c>
      <c r="U170" s="1">
        <v>59837</v>
      </c>
      <c r="V170" s="1">
        <v>59837</v>
      </c>
      <c r="W170" s="20">
        <v>58.33</v>
      </c>
      <c r="X170" s="1">
        <f t="shared" si="8"/>
        <v>40.774285714285718</v>
      </c>
    </row>
    <row r="171" spans="1:24" ht="13" x14ac:dyDescent="0.15">
      <c r="A171" s="15">
        <v>44204</v>
      </c>
      <c r="B171" s="1">
        <f t="shared" si="24"/>
        <v>362</v>
      </c>
      <c r="D171" s="19">
        <v>3</v>
      </c>
      <c r="E171" s="21">
        <f t="shared" si="1"/>
        <v>0.5714285714285714</v>
      </c>
      <c r="F171" s="21">
        <f t="shared" si="2"/>
        <v>23</v>
      </c>
      <c r="G171" s="22">
        <f t="shared" si="25"/>
        <v>4</v>
      </c>
      <c r="P171" s="21">
        <f t="shared" si="19"/>
        <v>282</v>
      </c>
      <c r="Q171" s="21">
        <f t="shared" si="3"/>
        <v>128.14285714285714</v>
      </c>
      <c r="R171" s="16">
        <f t="shared" si="4"/>
        <v>897</v>
      </c>
      <c r="S171" s="16">
        <f t="shared" si="22"/>
        <v>0.44593088071348941</v>
      </c>
      <c r="T171" s="16">
        <f t="shared" si="23"/>
        <v>24.039400577546598</v>
      </c>
      <c r="U171" s="1">
        <v>60119</v>
      </c>
      <c r="V171" s="1">
        <v>60119</v>
      </c>
      <c r="W171" s="20">
        <v>62.67</v>
      </c>
      <c r="X171" s="1">
        <f t="shared" si="8"/>
        <v>49.727142857142859</v>
      </c>
    </row>
    <row r="172" spans="1:24" ht="13" x14ac:dyDescent="0.15">
      <c r="A172" s="15">
        <v>44205</v>
      </c>
      <c r="B172" s="1">
        <f t="shared" si="24"/>
        <v>363</v>
      </c>
      <c r="D172" s="1">
        <v>0</v>
      </c>
      <c r="E172" s="21">
        <f t="shared" si="1"/>
        <v>0.5714285714285714</v>
      </c>
      <c r="F172" s="21">
        <f t="shared" si="2"/>
        <v>23</v>
      </c>
      <c r="G172" s="22">
        <f t="shared" si="25"/>
        <v>4</v>
      </c>
      <c r="P172" s="21">
        <f t="shared" si="19"/>
        <v>0</v>
      </c>
      <c r="Q172" s="21">
        <f t="shared" si="3"/>
        <v>128.14285714285714</v>
      </c>
      <c r="R172" s="16">
        <f t="shared" si="4"/>
        <v>897</v>
      </c>
      <c r="S172" s="16">
        <f t="shared" si="22"/>
        <v>0.44593088071348941</v>
      </c>
      <c r="T172" s="16">
        <f t="shared" si="23"/>
        <v>24.039400577546598</v>
      </c>
      <c r="U172" s="1">
        <v>60119</v>
      </c>
      <c r="V172" s="1">
        <v>60119</v>
      </c>
      <c r="W172" s="20">
        <v>59.57</v>
      </c>
      <c r="X172" s="1">
        <f t="shared" si="8"/>
        <v>48.664285714285711</v>
      </c>
    </row>
    <row r="173" spans="1:24" ht="13" x14ac:dyDescent="0.15">
      <c r="A173" s="15">
        <v>44206</v>
      </c>
      <c r="B173" s="1">
        <f t="shared" si="24"/>
        <v>364</v>
      </c>
      <c r="D173" s="1">
        <v>0</v>
      </c>
      <c r="E173" s="21">
        <f t="shared" si="1"/>
        <v>0.5714285714285714</v>
      </c>
      <c r="F173" s="21">
        <f t="shared" si="2"/>
        <v>23</v>
      </c>
      <c r="G173" s="22">
        <f t="shared" si="25"/>
        <v>4</v>
      </c>
      <c r="P173" s="21">
        <f t="shared" si="19"/>
        <v>0</v>
      </c>
      <c r="Q173" s="21">
        <f t="shared" si="3"/>
        <v>128.14285714285714</v>
      </c>
      <c r="R173" s="16">
        <f t="shared" si="4"/>
        <v>897</v>
      </c>
      <c r="S173" s="16">
        <f t="shared" si="22"/>
        <v>0.44593088071348941</v>
      </c>
      <c r="T173" s="16">
        <f t="shared" si="23"/>
        <v>24.039400577546598</v>
      </c>
      <c r="U173" s="1">
        <v>60119</v>
      </c>
      <c r="V173" s="1">
        <v>60119</v>
      </c>
      <c r="W173" s="20">
        <v>39.71</v>
      </c>
      <c r="X173" s="1">
        <f t="shared" si="8"/>
        <v>50.082857142857144</v>
      </c>
    </row>
    <row r="174" spans="1:24" ht="13" x14ac:dyDescent="0.15">
      <c r="A174" s="15">
        <v>44207</v>
      </c>
      <c r="B174" s="1">
        <f t="shared" si="24"/>
        <v>365</v>
      </c>
      <c r="D174" s="1">
        <v>1</v>
      </c>
      <c r="E174" s="21">
        <f t="shared" si="1"/>
        <v>0.7142857142857143</v>
      </c>
      <c r="F174" s="21">
        <f t="shared" si="2"/>
        <v>24</v>
      </c>
      <c r="G174" s="22">
        <f t="shared" si="25"/>
        <v>5</v>
      </c>
      <c r="P174" s="21">
        <f t="shared" si="19"/>
        <v>160</v>
      </c>
      <c r="Q174" s="21">
        <f t="shared" si="3"/>
        <v>133.85714285714286</v>
      </c>
      <c r="R174" s="16">
        <f t="shared" si="4"/>
        <v>937</v>
      </c>
      <c r="S174" s="16">
        <f t="shared" si="22"/>
        <v>0.53361792956243326</v>
      </c>
      <c r="T174" s="16">
        <f t="shared" si="23"/>
        <v>28.76646520552201</v>
      </c>
      <c r="U174" s="1">
        <v>60279</v>
      </c>
      <c r="V174" s="1">
        <v>60279</v>
      </c>
      <c r="W174" s="20">
        <v>29.16</v>
      </c>
      <c r="X174" s="1">
        <f t="shared" si="8"/>
        <v>49.372857142857143</v>
      </c>
    </row>
    <row r="175" spans="1:24" ht="13" x14ac:dyDescent="0.15">
      <c r="A175" s="15">
        <v>44208</v>
      </c>
      <c r="B175" s="1">
        <f t="shared" si="24"/>
        <v>366</v>
      </c>
      <c r="D175" s="1">
        <v>0</v>
      </c>
      <c r="E175" s="21">
        <f t="shared" si="1"/>
        <v>0.7142857142857143</v>
      </c>
      <c r="F175" s="21">
        <f t="shared" si="2"/>
        <v>24</v>
      </c>
      <c r="G175" s="22">
        <f t="shared" si="25"/>
        <v>5</v>
      </c>
      <c r="P175" s="21">
        <f t="shared" si="19"/>
        <v>251</v>
      </c>
      <c r="Q175" s="21">
        <f t="shared" si="3"/>
        <v>168.28571428571428</v>
      </c>
      <c r="R175" s="16">
        <f t="shared" si="4"/>
        <v>1178</v>
      </c>
      <c r="S175" s="16">
        <f t="shared" si="22"/>
        <v>0.42444821731748728</v>
      </c>
      <c r="T175" s="16">
        <f t="shared" si="23"/>
        <v>22.881305515767508</v>
      </c>
      <c r="U175" s="1">
        <v>60530</v>
      </c>
      <c r="V175" s="1">
        <v>60530</v>
      </c>
      <c r="W175" s="20">
        <v>40.33</v>
      </c>
      <c r="X175" s="1">
        <f t="shared" si="8"/>
        <v>49.107142857142854</v>
      </c>
    </row>
    <row r="176" spans="1:24" ht="13" x14ac:dyDescent="0.15">
      <c r="A176" s="15">
        <v>44209</v>
      </c>
      <c r="B176" s="1">
        <f t="shared" si="24"/>
        <v>367</v>
      </c>
      <c r="D176" s="1">
        <v>0</v>
      </c>
      <c r="E176" s="21">
        <f t="shared" si="1"/>
        <v>0.5714285714285714</v>
      </c>
      <c r="F176" s="21">
        <f t="shared" si="2"/>
        <v>24</v>
      </c>
      <c r="G176" s="22">
        <f t="shared" si="25"/>
        <v>5</v>
      </c>
      <c r="P176" s="21">
        <f t="shared" si="19"/>
        <v>277</v>
      </c>
      <c r="Q176" s="21">
        <f t="shared" si="3"/>
        <v>158.71428571428572</v>
      </c>
      <c r="R176" s="16">
        <f t="shared" si="4"/>
        <v>1111</v>
      </c>
      <c r="S176" s="16">
        <f t="shared" si="22"/>
        <v>0.36003600360035998</v>
      </c>
      <c r="T176" s="16">
        <f t="shared" si="23"/>
        <v>19.408948981151482</v>
      </c>
      <c r="U176" s="1">
        <v>60807</v>
      </c>
      <c r="V176" s="1">
        <v>60807</v>
      </c>
      <c r="W176" s="20">
        <v>52.12</v>
      </c>
      <c r="X176" s="1">
        <f t="shared" si="8"/>
        <v>48.841428571428573</v>
      </c>
    </row>
    <row r="177" spans="1:24" ht="13" x14ac:dyDescent="0.15">
      <c r="A177" s="15">
        <v>44210</v>
      </c>
      <c r="B177" s="1">
        <f t="shared" si="24"/>
        <v>368</v>
      </c>
      <c r="D177" s="1">
        <v>0</v>
      </c>
      <c r="E177" s="21">
        <f t="shared" si="1"/>
        <v>0.5714285714285714</v>
      </c>
      <c r="F177" s="21">
        <f t="shared" si="2"/>
        <v>24</v>
      </c>
      <c r="G177" s="22">
        <f t="shared" si="25"/>
        <v>5</v>
      </c>
      <c r="P177" s="21">
        <f t="shared" si="19"/>
        <v>52</v>
      </c>
      <c r="Q177" s="21">
        <f t="shared" si="3"/>
        <v>146</v>
      </c>
      <c r="R177" s="16">
        <f t="shared" si="4"/>
        <v>1022</v>
      </c>
      <c r="S177" s="16">
        <f t="shared" si="22"/>
        <v>0.39138943248532287</v>
      </c>
      <c r="T177" s="16">
        <f t="shared" si="23"/>
        <v>21.099160780879942</v>
      </c>
      <c r="U177" s="1">
        <v>60859</v>
      </c>
      <c r="V177" s="1">
        <v>60859</v>
      </c>
      <c r="W177" s="20">
        <v>47.16</v>
      </c>
      <c r="X177" s="1">
        <f t="shared" si="8"/>
        <v>47.245714285714293</v>
      </c>
    </row>
    <row r="178" spans="1:24" ht="13" x14ac:dyDescent="0.15">
      <c r="A178" s="15">
        <v>44211</v>
      </c>
      <c r="B178" s="1">
        <f t="shared" si="24"/>
        <v>369</v>
      </c>
      <c r="D178" s="1">
        <v>1</v>
      </c>
      <c r="E178" s="21">
        <f t="shared" si="1"/>
        <v>0.2857142857142857</v>
      </c>
      <c r="F178" s="21">
        <f t="shared" si="2"/>
        <v>25</v>
      </c>
      <c r="G178" s="22">
        <f t="shared" si="25"/>
        <v>6</v>
      </c>
      <c r="P178" s="21">
        <f t="shared" si="19"/>
        <v>286</v>
      </c>
      <c r="Q178" s="21">
        <f t="shared" si="3"/>
        <v>146.57142857142858</v>
      </c>
      <c r="R178" s="16">
        <f t="shared" si="4"/>
        <v>1026</v>
      </c>
      <c r="S178" s="16">
        <f t="shared" si="22"/>
        <v>0.19493177387914226</v>
      </c>
      <c r="T178" s="16">
        <f t="shared" si="23"/>
        <v>10.508451422056186</v>
      </c>
      <c r="U178" s="1">
        <v>61145</v>
      </c>
      <c r="V178" s="1">
        <v>61145</v>
      </c>
      <c r="W178" s="20">
        <v>38.47</v>
      </c>
      <c r="X178" s="1">
        <f t="shared" si="8"/>
        <v>43.788571428571423</v>
      </c>
    </row>
    <row r="179" spans="1:24" ht="13" x14ac:dyDescent="0.15">
      <c r="A179" s="15">
        <v>44212</v>
      </c>
      <c r="B179" s="1">
        <f t="shared" si="24"/>
        <v>370</v>
      </c>
      <c r="D179" s="1">
        <v>0</v>
      </c>
      <c r="E179" s="21">
        <f t="shared" si="1"/>
        <v>0.2857142857142857</v>
      </c>
      <c r="F179" s="21">
        <f t="shared" si="2"/>
        <v>25</v>
      </c>
      <c r="G179" s="22">
        <f t="shared" si="25"/>
        <v>6</v>
      </c>
      <c r="P179" s="21">
        <f t="shared" si="19"/>
        <v>0</v>
      </c>
      <c r="Q179" s="21">
        <f t="shared" si="3"/>
        <v>146.57142857142858</v>
      </c>
      <c r="R179" s="16">
        <f t="shared" si="4"/>
        <v>1026</v>
      </c>
      <c r="S179" s="16">
        <f t="shared" si="22"/>
        <v>0.19493177387914226</v>
      </c>
      <c r="T179" s="16">
        <f t="shared" si="23"/>
        <v>10.508451422056186</v>
      </c>
      <c r="U179" s="1">
        <v>61145</v>
      </c>
      <c r="V179" s="1">
        <v>61145</v>
      </c>
      <c r="W179" s="20">
        <v>40.33</v>
      </c>
      <c r="X179" s="1">
        <f t="shared" si="8"/>
        <v>41.04</v>
      </c>
    </row>
    <row r="180" spans="1:24" ht="13" x14ac:dyDescent="0.15">
      <c r="A180" s="15">
        <v>44213</v>
      </c>
      <c r="B180" s="1">
        <f t="shared" si="24"/>
        <v>371</v>
      </c>
      <c r="D180" s="19">
        <v>0</v>
      </c>
      <c r="E180" s="21">
        <f t="shared" si="1"/>
        <v>0.2857142857142857</v>
      </c>
      <c r="F180" s="21">
        <f t="shared" si="2"/>
        <v>25</v>
      </c>
      <c r="G180" s="22">
        <f t="shared" si="25"/>
        <v>6</v>
      </c>
      <c r="H180" s="22"/>
      <c r="I180" s="22"/>
      <c r="J180" s="22"/>
      <c r="K180" s="22"/>
      <c r="L180" s="22"/>
      <c r="M180" s="22"/>
      <c r="N180" s="22"/>
      <c r="O180" s="22"/>
      <c r="P180" s="21">
        <f t="shared" si="19"/>
        <v>0</v>
      </c>
      <c r="Q180" s="21">
        <f t="shared" si="3"/>
        <v>146.57142857142858</v>
      </c>
      <c r="R180" s="16">
        <f t="shared" si="4"/>
        <v>1026</v>
      </c>
      <c r="S180" s="16">
        <f t="shared" si="22"/>
        <v>0.19493177387914226</v>
      </c>
      <c r="T180" s="16">
        <f t="shared" si="23"/>
        <v>10.508451422056186</v>
      </c>
      <c r="U180" s="21">
        <v>61145</v>
      </c>
      <c r="V180" s="21">
        <v>61145</v>
      </c>
      <c r="W180" s="20">
        <v>27.3</v>
      </c>
      <c r="X180" s="1">
        <f t="shared" si="8"/>
        <v>39.267142857142858</v>
      </c>
    </row>
    <row r="181" spans="1:24" ht="13" x14ac:dyDescent="0.15">
      <c r="A181" s="15">
        <v>44214</v>
      </c>
      <c r="B181" s="1">
        <f t="shared" si="24"/>
        <v>372</v>
      </c>
      <c r="D181" s="19">
        <v>0</v>
      </c>
      <c r="E181" s="21">
        <f t="shared" si="1"/>
        <v>0.14285714285714285</v>
      </c>
      <c r="F181" s="21">
        <f t="shared" si="2"/>
        <v>25</v>
      </c>
      <c r="G181" s="22">
        <f t="shared" si="25"/>
        <v>6</v>
      </c>
      <c r="H181" s="22"/>
      <c r="I181" s="22"/>
      <c r="J181" s="22"/>
      <c r="K181" s="22"/>
      <c r="L181" s="22"/>
      <c r="M181" s="22"/>
      <c r="N181" s="22"/>
      <c r="O181" s="22"/>
      <c r="P181" s="21">
        <f t="shared" si="19"/>
        <v>0</v>
      </c>
      <c r="Q181" s="21">
        <f t="shared" si="3"/>
        <v>123.71428571428571</v>
      </c>
      <c r="R181" s="16">
        <f t="shared" si="4"/>
        <v>866</v>
      </c>
      <c r="S181" s="16">
        <f t="shared" si="22"/>
        <v>0.11547344110854503</v>
      </c>
      <c r="T181" s="16">
        <f t="shared" si="23"/>
        <v>6.2249833481695438</v>
      </c>
      <c r="U181" s="21">
        <v>61145</v>
      </c>
      <c r="V181" s="21">
        <v>61145</v>
      </c>
      <c r="W181" s="20">
        <v>27.3</v>
      </c>
      <c r="X181" s="1">
        <f t="shared" si="8"/>
        <v>39.001428571428569</v>
      </c>
    </row>
    <row r="182" spans="1:24" ht="13" x14ac:dyDescent="0.15">
      <c r="A182" s="15">
        <v>44215</v>
      </c>
      <c r="B182" s="1">
        <f t="shared" si="24"/>
        <v>373</v>
      </c>
      <c r="D182" s="19">
        <v>0</v>
      </c>
      <c r="E182" s="21">
        <f t="shared" si="1"/>
        <v>0.14285714285714285</v>
      </c>
      <c r="F182" s="21">
        <f t="shared" si="2"/>
        <v>25</v>
      </c>
      <c r="G182" s="22">
        <f t="shared" si="25"/>
        <v>6</v>
      </c>
      <c r="H182" s="22"/>
      <c r="I182" s="22"/>
      <c r="J182" s="22"/>
      <c r="K182" s="22"/>
      <c r="L182" s="22"/>
      <c r="M182" s="22"/>
      <c r="N182" s="22"/>
      <c r="O182" s="22"/>
      <c r="P182" s="21">
        <f t="shared" si="19"/>
        <v>472</v>
      </c>
      <c r="Q182" s="21">
        <f t="shared" si="3"/>
        <v>155.28571428571428</v>
      </c>
      <c r="R182" s="16">
        <f t="shared" si="4"/>
        <v>1087</v>
      </c>
      <c r="S182" s="16">
        <f t="shared" si="22"/>
        <v>9.1996320147194111E-2</v>
      </c>
      <c r="T182" s="16">
        <f t="shared" si="23"/>
        <v>4.9593703583393047</v>
      </c>
      <c r="U182" s="19">
        <v>61617</v>
      </c>
      <c r="V182" s="19">
        <v>61617</v>
      </c>
      <c r="W182" s="20">
        <v>25.44</v>
      </c>
      <c r="X182" s="1">
        <f t="shared" si="8"/>
        <v>36.874285714285712</v>
      </c>
    </row>
    <row r="183" spans="1:24" ht="13" x14ac:dyDescent="0.15">
      <c r="A183" s="15">
        <v>44216</v>
      </c>
      <c r="B183" s="1">
        <f t="shared" si="24"/>
        <v>374</v>
      </c>
      <c r="D183" s="19">
        <v>0</v>
      </c>
      <c r="E183" s="21">
        <f t="shared" si="1"/>
        <v>0.14285714285714285</v>
      </c>
      <c r="F183" s="21">
        <f t="shared" si="2"/>
        <v>25</v>
      </c>
      <c r="G183" s="22">
        <f t="shared" si="25"/>
        <v>6</v>
      </c>
      <c r="H183" s="22"/>
      <c r="I183" s="22"/>
      <c r="J183" s="22"/>
      <c r="K183" s="22"/>
      <c r="L183" s="22"/>
      <c r="M183" s="22"/>
      <c r="N183" s="22"/>
      <c r="O183" s="22"/>
      <c r="P183" s="21">
        <f t="shared" si="19"/>
        <v>144</v>
      </c>
      <c r="Q183" s="21">
        <f t="shared" si="3"/>
        <v>136.28571428571428</v>
      </c>
      <c r="R183" s="16">
        <f t="shared" si="4"/>
        <v>954</v>
      </c>
      <c r="S183" s="16">
        <f t="shared" si="22"/>
        <v>0.10482180293501049</v>
      </c>
      <c r="T183" s="16">
        <f t="shared" si="23"/>
        <v>5.6507710477094601</v>
      </c>
      <c r="U183" s="19">
        <v>61761</v>
      </c>
      <c r="V183" s="19">
        <v>61761</v>
      </c>
      <c r="W183" s="20">
        <v>35.99</v>
      </c>
      <c r="X183" s="1">
        <f t="shared" si="8"/>
        <v>34.57</v>
      </c>
    </row>
    <row r="184" spans="1:24" ht="13" x14ac:dyDescent="0.15">
      <c r="A184" s="15">
        <v>44217</v>
      </c>
      <c r="B184" s="1">
        <f t="shared" si="24"/>
        <v>375</v>
      </c>
      <c r="D184" s="19">
        <v>0</v>
      </c>
      <c r="E184" s="21">
        <f t="shared" si="1"/>
        <v>0.14285714285714285</v>
      </c>
      <c r="F184" s="21">
        <f t="shared" si="2"/>
        <v>25</v>
      </c>
      <c r="G184" s="22">
        <f t="shared" si="25"/>
        <v>6</v>
      </c>
      <c r="H184" s="22"/>
      <c r="I184" s="22"/>
      <c r="J184" s="22"/>
      <c r="K184" s="22"/>
      <c r="L184" s="22"/>
      <c r="M184" s="22"/>
      <c r="N184" s="22"/>
      <c r="O184" s="22"/>
      <c r="P184" s="21">
        <f t="shared" si="19"/>
        <v>145</v>
      </c>
      <c r="Q184" s="21">
        <f t="shared" si="3"/>
        <v>149.57142857142858</v>
      </c>
      <c r="R184" s="16">
        <f t="shared" si="4"/>
        <v>1047</v>
      </c>
      <c r="S184" s="16">
        <f t="shared" si="22"/>
        <v>9.5510983763132745E-2</v>
      </c>
      <c r="T184" s="16">
        <f t="shared" si="23"/>
        <v>5.1488400950475874</v>
      </c>
      <c r="U184" s="19">
        <v>61906</v>
      </c>
      <c r="V184" s="19">
        <v>61906</v>
      </c>
      <c r="W184" s="20">
        <v>22.34</v>
      </c>
      <c r="X184" s="1">
        <f t="shared" si="8"/>
        <v>31.024285714285718</v>
      </c>
    </row>
    <row r="185" spans="1:24" ht="13" x14ac:dyDescent="0.15">
      <c r="A185" s="15">
        <v>44218</v>
      </c>
      <c r="B185" s="1">
        <f t="shared" si="24"/>
        <v>376</v>
      </c>
      <c r="D185" s="19">
        <v>0</v>
      </c>
      <c r="E185" s="21">
        <f t="shared" si="1"/>
        <v>0</v>
      </c>
      <c r="F185" s="21">
        <f t="shared" si="2"/>
        <v>25</v>
      </c>
      <c r="G185" s="22">
        <f t="shared" si="25"/>
        <v>6</v>
      </c>
      <c r="H185" s="22"/>
      <c r="I185" s="22"/>
      <c r="J185" s="22"/>
      <c r="K185" s="22"/>
      <c r="L185" s="22"/>
      <c r="M185" s="22"/>
      <c r="N185" s="22"/>
      <c r="O185" s="22"/>
      <c r="P185" s="21">
        <f t="shared" si="19"/>
        <v>0</v>
      </c>
      <c r="Q185" s="21">
        <f t="shared" si="3"/>
        <v>108.71428571428571</v>
      </c>
      <c r="R185" s="16">
        <f t="shared" si="4"/>
        <v>761</v>
      </c>
      <c r="S185" s="16">
        <f t="shared" si="22"/>
        <v>0</v>
      </c>
      <c r="T185" s="16">
        <f t="shared" si="23"/>
        <v>0</v>
      </c>
      <c r="U185" s="19">
        <v>61906</v>
      </c>
      <c r="V185" s="19">
        <v>61906</v>
      </c>
      <c r="W185" s="20">
        <v>49.64</v>
      </c>
      <c r="X185" s="1">
        <f t="shared" si="8"/>
        <v>32.619999999999997</v>
      </c>
    </row>
    <row r="186" spans="1:24" ht="13" x14ac:dyDescent="0.15">
      <c r="A186" s="15">
        <v>44219</v>
      </c>
      <c r="B186" s="1">
        <f t="shared" si="24"/>
        <v>377</v>
      </c>
      <c r="D186" s="19">
        <v>0</v>
      </c>
      <c r="E186" s="21">
        <f t="shared" si="1"/>
        <v>0</v>
      </c>
      <c r="F186" s="21">
        <f t="shared" si="2"/>
        <v>25</v>
      </c>
      <c r="G186" s="22">
        <f t="shared" si="25"/>
        <v>6</v>
      </c>
      <c r="H186" s="22"/>
      <c r="I186" s="22"/>
      <c r="J186" s="22"/>
      <c r="K186" s="22"/>
      <c r="L186" s="22"/>
      <c r="M186" s="22"/>
      <c r="N186" s="22"/>
      <c r="O186" s="22"/>
      <c r="P186" s="21">
        <f t="shared" si="19"/>
        <v>0</v>
      </c>
      <c r="Q186" s="21">
        <f t="shared" si="3"/>
        <v>108.71428571428571</v>
      </c>
      <c r="R186" s="16">
        <f t="shared" si="4"/>
        <v>761</v>
      </c>
      <c r="S186" s="16">
        <f t="shared" si="22"/>
        <v>0</v>
      </c>
      <c r="T186" s="16">
        <f t="shared" si="23"/>
        <v>0</v>
      </c>
      <c r="U186" s="19">
        <v>61906</v>
      </c>
      <c r="V186" s="19">
        <v>61906</v>
      </c>
      <c r="W186" s="20">
        <v>35.369999999999997</v>
      </c>
      <c r="X186" s="1">
        <f t="shared" si="8"/>
        <v>31.911428571428569</v>
      </c>
    </row>
    <row r="187" spans="1:24" ht="13" x14ac:dyDescent="0.15">
      <c r="A187" s="15">
        <v>44220</v>
      </c>
      <c r="B187" s="1">
        <f t="shared" si="24"/>
        <v>378</v>
      </c>
      <c r="D187" s="19">
        <v>0</v>
      </c>
      <c r="E187" s="21">
        <f t="shared" si="1"/>
        <v>0</v>
      </c>
      <c r="F187" s="21">
        <f t="shared" si="2"/>
        <v>25</v>
      </c>
      <c r="G187" s="22">
        <f t="shared" si="25"/>
        <v>6</v>
      </c>
      <c r="H187" s="22"/>
      <c r="I187" s="22"/>
      <c r="J187" s="22"/>
      <c r="K187" s="22"/>
      <c r="L187" s="22"/>
      <c r="M187" s="22"/>
      <c r="N187" s="22"/>
      <c r="O187" s="22"/>
      <c r="P187" s="21">
        <f t="shared" si="19"/>
        <v>0</v>
      </c>
      <c r="Q187" s="21">
        <f t="shared" si="3"/>
        <v>108.71428571428571</v>
      </c>
      <c r="R187" s="16">
        <f t="shared" si="4"/>
        <v>761</v>
      </c>
      <c r="S187" s="16">
        <f t="shared" si="22"/>
        <v>0</v>
      </c>
      <c r="T187" s="16">
        <f t="shared" si="23"/>
        <v>0</v>
      </c>
      <c r="U187" s="19">
        <v>61906</v>
      </c>
      <c r="V187" s="19">
        <v>61906</v>
      </c>
      <c r="W187" s="20">
        <v>22.96</v>
      </c>
      <c r="X187" s="1">
        <f t="shared" si="8"/>
        <v>31.291428571428575</v>
      </c>
    </row>
    <row r="188" spans="1:24" ht="13" x14ac:dyDescent="0.15">
      <c r="A188" s="15">
        <v>44221</v>
      </c>
      <c r="B188" s="1">
        <f t="shared" si="24"/>
        <v>379</v>
      </c>
      <c r="D188" s="19">
        <v>2</v>
      </c>
      <c r="E188" s="21">
        <f t="shared" si="1"/>
        <v>0.2857142857142857</v>
      </c>
      <c r="F188" s="21">
        <f t="shared" si="2"/>
        <v>27</v>
      </c>
      <c r="G188" s="22">
        <f t="shared" si="25"/>
        <v>8</v>
      </c>
      <c r="H188" s="22"/>
      <c r="I188" s="22"/>
      <c r="J188" s="22"/>
      <c r="K188" s="22"/>
      <c r="L188" s="22"/>
      <c r="M188" s="22"/>
      <c r="N188" s="22"/>
      <c r="O188" s="22"/>
      <c r="P188" s="21">
        <f t="shared" si="19"/>
        <v>550</v>
      </c>
      <c r="Q188" s="21">
        <f t="shared" si="3"/>
        <v>187.28571428571428</v>
      </c>
      <c r="R188" s="16">
        <f t="shared" si="4"/>
        <v>1311</v>
      </c>
      <c r="S188" s="16">
        <f t="shared" si="22"/>
        <v>0.15255530129672007</v>
      </c>
      <c r="T188" s="16">
        <f t="shared" si="23"/>
        <v>8.224005460739626</v>
      </c>
      <c r="U188" s="19">
        <v>62456</v>
      </c>
      <c r="V188" s="19">
        <v>62456</v>
      </c>
      <c r="W188" s="1">
        <v>22.34</v>
      </c>
      <c r="X188" s="1">
        <f t="shared" si="8"/>
        <v>30.582857142857147</v>
      </c>
    </row>
    <row r="189" spans="1:24" ht="13" x14ac:dyDescent="0.15">
      <c r="A189" s="15">
        <v>44222</v>
      </c>
      <c r="B189" s="1">
        <f t="shared" si="24"/>
        <v>380</v>
      </c>
      <c r="D189" s="19">
        <v>1</v>
      </c>
      <c r="E189" s="21">
        <f t="shared" si="1"/>
        <v>0.42857142857142855</v>
      </c>
      <c r="F189" s="21">
        <f t="shared" si="2"/>
        <v>28</v>
      </c>
      <c r="G189" s="22">
        <f t="shared" si="25"/>
        <v>9</v>
      </c>
      <c r="H189" s="22"/>
      <c r="I189" s="22"/>
      <c r="J189" s="22"/>
      <c r="K189" s="22"/>
      <c r="L189" s="22"/>
      <c r="M189" s="22"/>
      <c r="N189" s="22"/>
      <c r="O189" s="22"/>
      <c r="P189" s="21">
        <f t="shared" si="19"/>
        <v>171</v>
      </c>
      <c r="Q189" s="21">
        <f t="shared" si="3"/>
        <v>144.28571428571428</v>
      </c>
      <c r="R189" s="16">
        <f t="shared" si="4"/>
        <v>1010</v>
      </c>
      <c r="S189" s="16">
        <f t="shared" si="22"/>
        <v>0.29702970297029702</v>
      </c>
      <c r="T189" s="16">
        <f t="shared" si="23"/>
        <v>16.012382909449972</v>
      </c>
      <c r="U189" s="19">
        <v>62627</v>
      </c>
      <c r="V189" s="19">
        <v>62627</v>
      </c>
      <c r="W189" s="1">
        <v>14.27</v>
      </c>
      <c r="X189" s="1">
        <f t="shared" si="8"/>
        <v>28.98714285714286</v>
      </c>
    </row>
    <row r="190" spans="1:24" ht="13" x14ac:dyDescent="0.15">
      <c r="A190" s="15">
        <v>44223</v>
      </c>
      <c r="B190" s="1">
        <f t="shared" si="24"/>
        <v>381</v>
      </c>
      <c r="D190" s="19">
        <v>0</v>
      </c>
      <c r="E190" s="21">
        <f t="shared" si="1"/>
        <v>0.42857142857142855</v>
      </c>
      <c r="F190" s="21">
        <f t="shared" si="2"/>
        <v>28</v>
      </c>
      <c r="G190" s="22">
        <f t="shared" si="25"/>
        <v>9</v>
      </c>
      <c r="H190" s="22"/>
      <c r="I190" s="22"/>
      <c r="J190" s="22"/>
      <c r="K190" s="22"/>
      <c r="L190" s="22"/>
      <c r="M190" s="22"/>
      <c r="N190" s="22"/>
      <c r="O190" s="22"/>
      <c r="P190" s="21">
        <f t="shared" si="19"/>
        <v>4</v>
      </c>
      <c r="Q190" s="21">
        <f t="shared" si="3"/>
        <v>124.28571428571429</v>
      </c>
      <c r="R190" s="16">
        <f t="shared" si="4"/>
        <v>870</v>
      </c>
      <c r="S190" s="16">
        <f t="shared" si="22"/>
        <v>0.34482758620689652</v>
      </c>
      <c r="T190" s="16">
        <f t="shared" si="23"/>
        <v>18.589088205223533</v>
      </c>
      <c r="U190" s="19">
        <v>62631</v>
      </c>
      <c r="V190" s="19">
        <v>62631</v>
      </c>
      <c r="W190" s="1">
        <v>16.75</v>
      </c>
      <c r="X190" s="1">
        <f t="shared" si="8"/>
        <v>26.238571428571429</v>
      </c>
    </row>
    <row r="191" spans="1:24" ht="13" x14ac:dyDescent="0.15">
      <c r="A191" s="15">
        <v>44224</v>
      </c>
      <c r="B191" s="1">
        <f t="shared" si="24"/>
        <v>382</v>
      </c>
      <c r="D191" s="19">
        <v>3</v>
      </c>
      <c r="E191" s="21">
        <f t="shared" si="1"/>
        <v>0.8571428571428571</v>
      </c>
      <c r="F191" s="21">
        <f t="shared" si="2"/>
        <v>31</v>
      </c>
      <c r="G191" s="22">
        <f t="shared" si="25"/>
        <v>12</v>
      </c>
      <c r="H191" s="22"/>
      <c r="I191" s="22"/>
      <c r="J191" s="22"/>
      <c r="K191" s="22"/>
      <c r="L191" s="22"/>
      <c r="M191" s="22"/>
      <c r="N191" s="22"/>
      <c r="O191" s="22"/>
      <c r="P191" s="21">
        <f t="shared" si="19"/>
        <v>457</v>
      </c>
      <c r="Q191" s="21">
        <f t="shared" si="3"/>
        <v>168.85714285714286</v>
      </c>
      <c r="R191" s="16">
        <f t="shared" si="4"/>
        <v>1182</v>
      </c>
      <c r="S191" s="16">
        <f t="shared" si="22"/>
        <v>0.50761421319796951</v>
      </c>
      <c r="T191" s="16">
        <f t="shared" si="23"/>
        <v>27.364647611750378</v>
      </c>
      <c r="U191" s="19">
        <v>63088</v>
      </c>
      <c r="V191" s="19">
        <v>63088</v>
      </c>
      <c r="W191" s="1">
        <v>37.85</v>
      </c>
      <c r="X191" s="1">
        <f t="shared" si="8"/>
        <v>28.454285714285714</v>
      </c>
    </row>
    <row r="192" spans="1:24" ht="13" x14ac:dyDescent="0.15">
      <c r="A192" s="15">
        <v>44225</v>
      </c>
      <c r="B192" s="1">
        <f t="shared" si="24"/>
        <v>383</v>
      </c>
      <c r="D192" s="19">
        <v>0</v>
      </c>
      <c r="E192" s="21">
        <f t="shared" si="1"/>
        <v>0.8571428571428571</v>
      </c>
      <c r="F192" s="21">
        <f t="shared" si="2"/>
        <v>31</v>
      </c>
      <c r="G192" s="22">
        <f t="shared" si="25"/>
        <v>12</v>
      </c>
      <c r="H192" s="22"/>
      <c r="I192" s="22"/>
      <c r="J192" s="22"/>
      <c r="K192" s="22"/>
      <c r="L192" s="22"/>
      <c r="M192" s="22"/>
      <c r="N192" s="22"/>
      <c r="O192" s="22"/>
      <c r="P192" s="21">
        <f t="shared" si="19"/>
        <v>0</v>
      </c>
      <c r="Q192" s="21">
        <f t="shared" si="3"/>
        <v>168.85714285714286</v>
      </c>
      <c r="R192" s="16">
        <f t="shared" si="4"/>
        <v>1182</v>
      </c>
      <c r="S192" s="16">
        <f t="shared" si="22"/>
        <v>0.50761421319796951</v>
      </c>
      <c r="T192" s="16">
        <f t="shared" si="23"/>
        <v>27.364647611750378</v>
      </c>
      <c r="U192" s="19">
        <v>63088</v>
      </c>
      <c r="V192" s="19">
        <v>63088</v>
      </c>
      <c r="W192" s="1">
        <v>23.58</v>
      </c>
      <c r="X192" s="1">
        <f t="shared" si="8"/>
        <v>24.731428571428573</v>
      </c>
    </row>
    <row r="193" spans="1:24" ht="13" x14ac:dyDescent="0.15">
      <c r="A193" s="15">
        <v>44226</v>
      </c>
      <c r="B193" s="1">
        <f t="shared" si="24"/>
        <v>384</v>
      </c>
      <c r="D193" s="19">
        <v>0</v>
      </c>
      <c r="E193" s="21">
        <f t="shared" si="1"/>
        <v>0.8571428571428571</v>
      </c>
      <c r="F193" s="21">
        <f t="shared" si="2"/>
        <v>31</v>
      </c>
      <c r="G193" s="22">
        <f t="shared" si="25"/>
        <v>12</v>
      </c>
      <c r="H193" s="22"/>
      <c r="I193" s="22"/>
      <c r="J193" s="22"/>
      <c r="K193" s="22"/>
      <c r="L193" s="22"/>
      <c r="M193" s="22"/>
      <c r="N193" s="22"/>
      <c r="O193" s="22"/>
      <c r="P193" s="21">
        <f t="shared" si="19"/>
        <v>0</v>
      </c>
      <c r="Q193" s="21">
        <f t="shared" si="3"/>
        <v>168.85714285714286</v>
      </c>
      <c r="R193" s="16">
        <f t="shared" si="4"/>
        <v>1182</v>
      </c>
      <c r="S193" s="16">
        <f t="shared" si="22"/>
        <v>0.50761421319796951</v>
      </c>
      <c r="T193" s="16">
        <f t="shared" si="23"/>
        <v>27.364647611750378</v>
      </c>
      <c r="U193" s="19">
        <v>63088</v>
      </c>
      <c r="V193" s="19">
        <v>63088</v>
      </c>
      <c r="W193" s="1">
        <v>45.3</v>
      </c>
      <c r="X193" s="1">
        <f t="shared" si="8"/>
        <v>26.150000000000002</v>
      </c>
    </row>
    <row r="194" spans="1:24" ht="13" x14ac:dyDescent="0.15">
      <c r="A194" s="15">
        <v>44227</v>
      </c>
      <c r="B194" s="1">
        <f t="shared" si="24"/>
        <v>385</v>
      </c>
      <c r="D194" s="19">
        <v>0</v>
      </c>
      <c r="E194" s="21">
        <f t="shared" si="1"/>
        <v>0.8571428571428571</v>
      </c>
      <c r="F194" s="21">
        <f t="shared" si="2"/>
        <v>31</v>
      </c>
      <c r="G194" s="22">
        <f t="shared" si="25"/>
        <v>12</v>
      </c>
      <c r="H194" s="22"/>
      <c r="I194" s="22"/>
      <c r="J194" s="22"/>
      <c r="K194" s="22"/>
      <c r="L194" s="22"/>
      <c r="M194" s="22"/>
      <c r="N194" s="22"/>
      <c r="O194" s="22"/>
      <c r="P194" s="21">
        <f t="shared" si="19"/>
        <v>0</v>
      </c>
      <c r="Q194" s="21">
        <f t="shared" si="3"/>
        <v>168.85714285714286</v>
      </c>
      <c r="R194" s="16">
        <f t="shared" si="4"/>
        <v>1182</v>
      </c>
      <c r="S194" s="16">
        <f t="shared" si="22"/>
        <v>0.50761421319796951</v>
      </c>
      <c r="T194" s="16">
        <f t="shared" si="23"/>
        <v>27.364647611750378</v>
      </c>
      <c r="U194" s="19">
        <v>63088</v>
      </c>
      <c r="V194" s="19">
        <v>63088</v>
      </c>
      <c r="W194" s="1">
        <v>29.16</v>
      </c>
      <c r="X194" s="1">
        <f t="shared" si="8"/>
        <v>27.035714285714285</v>
      </c>
    </row>
    <row r="195" spans="1:24" ht="13" x14ac:dyDescent="0.15">
      <c r="A195" s="15">
        <v>44228</v>
      </c>
      <c r="B195" s="1">
        <f t="shared" si="24"/>
        <v>386</v>
      </c>
      <c r="D195" s="19">
        <v>13</v>
      </c>
      <c r="E195" s="21">
        <f t="shared" si="1"/>
        <v>2.4285714285714284</v>
      </c>
      <c r="F195" s="21">
        <f t="shared" si="2"/>
        <v>44</v>
      </c>
      <c r="G195" s="22">
        <f t="shared" si="25"/>
        <v>25</v>
      </c>
      <c r="H195" s="22"/>
      <c r="I195" s="22"/>
      <c r="J195" s="22"/>
      <c r="K195" s="22"/>
      <c r="L195" s="22"/>
      <c r="M195" s="22"/>
      <c r="N195" s="22"/>
      <c r="O195" s="22"/>
      <c r="P195" s="21">
        <f t="shared" si="19"/>
        <v>599</v>
      </c>
      <c r="Q195" s="21">
        <f t="shared" si="3"/>
        <v>175.85714285714286</v>
      </c>
      <c r="R195" s="16">
        <f t="shared" si="4"/>
        <v>1231</v>
      </c>
      <c r="S195" s="16">
        <f t="shared" si="22"/>
        <v>1.380991064175467</v>
      </c>
      <c r="T195" s="16">
        <f t="shared" si="23"/>
        <v>74.446957637491479</v>
      </c>
      <c r="U195" s="1">
        <v>63687</v>
      </c>
      <c r="V195" s="1">
        <v>63687</v>
      </c>
      <c r="W195" s="1">
        <v>42.19</v>
      </c>
      <c r="X195" s="1">
        <f t="shared" si="8"/>
        <v>29.87142857142857</v>
      </c>
    </row>
    <row r="196" spans="1:24" ht="13" x14ac:dyDescent="0.15">
      <c r="A196" s="15">
        <v>44229</v>
      </c>
      <c r="B196" s="1">
        <f t="shared" si="24"/>
        <v>387</v>
      </c>
      <c r="D196" s="19">
        <v>2</v>
      </c>
      <c r="E196" s="21">
        <f t="shared" si="1"/>
        <v>2.5714285714285716</v>
      </c>
      <c r="F196" s="21">
        <f t="shared" si="2"/>
        <v>46</v>
      </c>
      <c r="G196" s="22">
        <f t="shared" si="25"/>
        <v>27</v>
      </c>
      <c r="H196" s="22"/>
      <c r="I196" s="22"/>
      <c r="J196" s="22"/>
      <c r="K196" s="22"/>
      <c r="L196" s="22"/>
      <c r="M196" s="22"/>
      <c r="N196" s="22"/>
      <c r="O196" s="22"/>
      <c r="P196" s="21">
        <f t="shared" si="19"/>
        <v>433</v>
      </c>
      <c r="Q196" s="21">
        <f t="shared" si="3"/>
        <v>213.28571428571428</v>
      </c>
      <c r="R196" s="16">
        <f t="shared" si="4"/>
        <v>1493</v>
      </c>
      <c r="S196" s="16">
        <f t="shared" si="22"/>
        <v>1.2056262558606832</v>
      </c>
      <c r="T196" s="16">
        <f t="shared" si="23"/>
        <v>64.99332915691015</v>
      </c>
      <c r="U196" s="1">
        <v>433</v>
      </c>
      <c r="V196" s="1">
        <f t="shared" ref="V196:V314" si="26">63687+U196</f>
        <v>64120</v>
      </c>
      <c r="W196" s="1">
        <v>23.58</v>
      </c>
      <c r="X196" s="1">
        <f t="shared" si="8"/>
        <v>31.201428571428576</v>
      </c>
    </row>
    <row r="197" spans="1:24" ht="13" x14ac:dyDescent="0.15">
      <c r="A197" s="15">
        <v>44230</v>
      </c>
      <c r="B197" s="1">
        <f t="shared" si="24"/>
        <v>388</v>
      </c>
      <c r="D197" s="19">
        <v>0</v>
      </c>
      <c r="E197" s="21">
        <f t="shared" si="1"/>
        <v>2.5714285714285716</v>
      </c>
      <c r="F197" s="21">
        <f t="shared" si="2"/>
        <v>46</v>
      </c>
      <c r="G197" s="22">
        <f t="shared" si="25"/>
        <v>27</v>
      </c>
      <c r="H197" s="22"/>
      <c r="I197" s="22"/>
      <c r="J197" s="22"/>
      <c r="K197" s="22"/>
      <c r="L197" s="22"/>
      <c r="M197" s="22"/>
      <c r="N197" s="22"/>
      <c r="O197" s="22"/>
      <c r="P197" s="21">
        <f t="shared" si="19"/>
        <v>176</v>
      </c>
      <c r="Q197" s="21">
        <f t="shared" si="3"/>
        <v>237.85714285714286</v>
      </c>
      <c r="R197" s="16">
        <f t="shared" si="4"/>
        <v>1665</v>
      </c>
      <c r="S197" s="16">
        <f t="shared" si="22"/>
        <v>1.0810810810810811</v>
      </c>
      <c r="T197" s="16">
        <f t="shared" si="23"/>
        <v>58.27930356232244</v>
      </c>
      <c r="U197" s="1">
        <v>609</v>
      </c>
      <c r="V197" s="1">
        <f t="shared" si="26"/>
        <v>64296</v>
      </c>
      <c r="W197" s="1">
        <v>19.239999999999998</v>
      </c>
      <c r="X197" s="1">
        <f t="shared" si="8"/>
        <v>31.557142857142853</v>
      </c>
    </row>
    <row r="198" spans="1:24" ht="13" x14ac:dyDescent="0.15">
      <c r="A198" s="15">
        <v>44231</v>
      </c>
      <c r="B198" s="1">
        <f t="shared" si="24"/>
        <v>389</v>
      </c>
      <c r="D198" s="19">
        <v>0</v>
      </c>
      <c r="E198" s="21">
        <f t="shared" si="1"/>
        <v>2.1428571428571428</v>
      </c>
      <c r="F198" s="21">
        <f t="shared" si="2"/>
        <v>46</v>
      </c>
      <c r="G198" s="22">
        <f t="shared" si="25"/>
        <v>27</v>
      </c>
      <c r="H198" s="22"/>
      <c r="I198" s="22"/>
      <c r="J198" s="22"/>
      <c r="K198" s="22"/>
      <c r="L198" s="22"/>
      <c r="M198" s="22"/>
      <c r="N198" s="22"/>
      <c r="O198" s="22"/>
      <c r="P198" s="21">
        <f t="shared" si="19"/>
        <v>5</v>
      </c>
      <c r="Q198" s="21">
        <f t="shared" si="3"/>
        <v>173.28571428571428</v>
      </c>
      <c r="R198" s="16">
        <f t="shared" si="4"/>
        <v>1213</v>
      </c>
      <c r="S198" s="16">
        <f t="shared" si="22"/>
        <v>1.2366034624896949</v>
      </c>
      <c r="T198" s="16">
        <f t="shared" si="23"/>
        <v>66.663259433406736</v>
      </c>
      <c r="U198" s="1">
        <v>614</v>
      </c>
      <c r="V198" s="1">
        <f t="shared" si="26"/>
        <v>64301</v>
      </c>
      <c r="W198" s="1">
        <v>70.739999999999995</v>
      </c>
      <c r="X198" s="1">
        <f t="shared" si="8"/>
        <v>36.255714285714291</v>
      </c>
    </row>
    <row r="199" spans="1:24" ht="13" x14ac:dyDescent="0.15">
      <c r="A199" s="15">
        <v>44232</v>
      </c>
      <c r="B199" s="1">
        <f t="shared" si="24"/>
        <v>390</v>
      </c>
      <c r="D199" s="19">
        <v>0</v>
      </c>
      <c r="E199" s="21">
        <f t="shared" si="1"/>
        <v>2.1428571428571428</v>
      </c>
      <c r="F199" s="21">
        <f t="shared" si="2"/>
        <v>46</v>
      </c>
      <c r="G199" s="22">
        <f t="shared" si="25"/>
        <v>27</v>
      </c>
      <c r="H199" s="22"/>
      <c r="I199" s="22"/>
      <c r="J199" s="22"/>
      <c r="K199" s="22"/>
      <c r="L199" s="22"/>
      <c r="M199" s="22"/>
      <c r="N199" s="22"/>
      <c r="O199" s="22"/>
      <c r="P199" s="21">
        <f t="shared" si="19"/>
        <v>427</v>
      </c>
      <c r="Q199" s="21">
        <f t="shared" si="3"/>
        <v>234.28571428571428</v>
      </c>
      <c r="R199" s="16">
        <f t="shared" si="4"/>
        <v>1640</v>
      </c>
      <c r="S199" s="16">
        <f t="shared" si="22"/>
        <v>0.91463414634146334</v>
      </c>
      <c r="T199" s="16">
        <f t="shared" si="23"/>
        <v>49.306422983367298</v>
      </c>
      <c r="U199" s="1">
        <v>1041</v>
      </c>
      <c r="V199" s="1">
        <f t="shared" si="26"/>
        <v>64728</v>
      </c>
      <c r="W199" s="1">
        <v>71.36</v>
      </c>
      <c r="X199" s="1">
        <f t="shared" si="8"/>
        <v>43.081428571428567</v>
      </c>
    </row>
    <row r="200" spans="1:24" ht="13" x14ac:dyDescent="0.15">
      <c r="A200" s="15">
        <v>44233</v>
      </c>
      <c r="B200" s="1">
        <f t="shared" si="24"/>
        <v>391</v>
      </c>
      <c r="D200" s="19">
        <v>0</v>
      </c>
      <c r="E200" s="21">
        <f t="shared" si="1"/>
        <v>2.1428571428571428</v>
      </c>
      <c r="F200" s="21">
        <f t="shared" si="2"/>
        <v>46</v>
      </c>
      <c r="G200" s="22">
        <f t="shared" si="25"/>
        <v>27</v>
      </c>
      <c r="H200" s="22"/>
      <c r="I200" s="22"/>
      <c r="J200" s="22"/>
      <c r="K200" s="22"/>
      <c r="L200" s="22"/>
      <c r="M200" s="22"/>
      <c r="N200" s="22"/>
      <c r="O200" s="22"/>
      <c r="P200" s="21">
        <f t="shared" si="19"/>
        <v>0</v>
      </c>
      <c r="Q200" s="21">
        <f t="shared" si="3"/>
        <v>234.28571428571428</v>
      </c>
      <c r="R200" s="16">
        <f t="shared" si="4"/>
        <v>1640</v>
      </c>
      <c r="S200" s="16">
        <f t="shared" si="22"/>
        <v>0.91463414634146334</v>
      </c>
      <c r="T200" s="16">
        <f t="shared" si="23"/>
        <v>49.306422983367298</v>
      </c>
      <c r="U200" s="1">
        <v>1041</v>
      </c>
      <c r="V200" s="1">
        <f t="shared" si="26"/>
        <v>64728</v>
      </c>
      <c r="W200" s="1">
        <v>94.94</v>
      </c>
      <c r="X200" s="1">
        <f t="shared" si="8"/>
        <v>50.17285714285714</v>
      </c>
    </row>
    <row r="201" spans="1:24" ht="13" x14ac:dyDescent="0.15">
      <c r="A201" s="15">
        <v>44234</v>
      </c>
      <c r="B201" s="1">
        <f t="shared" si="24"/>
        <v>392</v>
      </c>
      <c r="D201" s="1">
        <v>2</v>
      </c>
      <c r="E201" s="21">
        <f t="shared" si="1"/>
        <v>2.4285714285714284</v>
      </c>
      <c r="F201" s="21">
        <f t="shared" si="2"/>
        <v>48</v>
      </c>
      <c r="G201" s="22">
        <f t="shared" si="25"/>
        <v>29</v>
      </c>
      <c r="H201" s="22"/>
      <c r="I201" s="22"/>
      <c r="J201" s="22"/>
      <c r="K201" s="22"/>
      <c r="L201" s="22"/>
      <c r="M201" s="22"/>
      <c r="N201" s="22"/>
      <c r="O201" s="22"/>
      <c r="P201" s="21">
        <f t="shared" si="19"/>
        <v>254</v>
      </c>
      <c r="Q201" s="21">
        <f t="shared" si="3"/>
        <v>270.57142857142856</v>
      </c>
      <c r="R201" s="16">
        <f t="shared" si="4"/>
        <v>1894</v>
      </c>
      <c r="S201" s="16">
        <f t="shared" si="22"/>
        <v>0.89757127771911294</v>
      </c>
      <c r="T201" s="16">
        <f t="shared" si="23"/>
        <v>48.386591790787762</v>
      </c>
      <c r="U201" s="1">
        <v>1295</v>
      </c>
      <c r="V201" s="1">
        <f t="shared" si="26"/>
        <v>64982</v>
      </c>
      <c r="W201" s="1">
        <v>64.53</v>
      </c>
      <c r="X201" s="1">
        <f t="shared" si="8"/>
        <v>55.22571428571429</v>
      </c>
    </row>
    <row r="202" spans="1:24" ht="13" x14ac:dyDescent="0.15">
      <c r="A202" s="15">
        <v>44235</v>
      </c>
      <c r="B202" s="1">
        <f t="shared" si="24"/>
        <v>393</v>
      </c>
      <c r="D202" s="1">
        <v>0</v>
      </c>
      <c r="E202" s="21">
        <f t="shared" si="1"/>
        <v>0.5714285714285714</v>
      </c>
      <c r="F202" s="21">
        <f t="shared" si="2"/>
        <v>48</v>
      </c>
      <c r="G202" s="22">
        <f t="shared" si="25"/>
        <v>29</v>
      </c>
      <c r="H202" s="22"/>
      <c r="I202" s="22"/>
      <c r="J202" s="22"/>
      <c r="K202" s="22"/>
      <c r="L202" s="22"/>
      <c r="M202" s="22"/>
      <c r="N202" s="22"/>
      <c r="O202" s="22"/>
      <c r="P202" s="21">
        <f t="shared" si="19"/>
        <v>500</v>
      </c>
      <c r="Q202" s="21">
        <f t="shared" si="3"/>
        <v>256.42857142857144</v>
      </c>
      <c r="R202" s="16">
        <f t="shared" si="4"/>
        <v>1795</v>
      </c>
      <c r="S202" s="16">
        <f t="shared" si="22"/>
        <v>0.22284122562674091</v>
      </c>
      <c r="T202" s="16">
        <f t="shared" si="23"/>
        <v>12.013004076913257</v>
      </c>
      <c r="U202" s="1">
        <v>1795</v>
      </c>
      <c r="V202" s="1">
        <f t="shared" si="26"/>
        <v>65482</v>
      </c>
      <c r="W202" s="1">
        <v>29.16</v>
      </c>
      <c r="X202" s="1">
        <f t="shared" si="8"/>
        <v>53.364285714285714</v>
      </c>
    </row>
    <row r="203" spans="1:24" ht="13" x14ac:dyDescent="0.15">
      <c r="A203" s="15">
        <v>44236</v>
      </c>
      <c r="B203" s="1">
        <f t="shared" si="24"/>
        <v>394</v>
      </c>
      <c r="D203" s="1">
        <v>0</v>
      </c>
      <c r="E203" s="21">
        <f t="shared" si="1"/>
        <v>0.2857142857142857</v>
      </c>
      <c r="F203" s="21">
        <f t="shared" si="2"/>
        <v>48</v>
      </c>
      <c r="G203" s="22">
        <f t="shared" si="25"/>
        <v>29</v>
      </c>
      <c r="H203" s="22"/>
      <c r="I203" s="22"/>
      <c r="J203" s="22"/>
      <c r="K203" s="22"/>
      <c r="L203" s="22"/>
      <c r="M203" s="22"/>
      <c r="N203" s="22"/>
      <c r="O203" s="22"/>
      <c r="P203" s="21">
        <f t="shared" si="19"/>
        <v>0</v>
      </c>
      <c r="Q203" s="21">
        <f t="shared" si="3"/>
        <v>194.57142857142858</v>
      </c>
      <c r="R203" s="16">
        <f t="shared" si="4"/>
        <v>1362</v>
      </c>
      <c r="S203" s="16">
        <f t="shared" ref="S203:S266" si="27">E203/Q203*100</f>
        <v>0.14684287812041116</v>
      </c>
      <c r="T203" s="16">
        <f t="shared" si="23"/>
        <v>7.9160581196987154</v>
      </c>
      <c r="U203" s="1">
        <v>1795</v>
      </c>
      <c r="V203" s="1">
        <f t="shared" si="26"/>
        <v>65482</v>
      </c>
      <c r="W203" s="1">
        <v>23.58</v>
      </c>
      <c r="X203" s="1">
        <f t="shared" si="8"/>
        <v>53.364285714285707</v>
      </c>
    </row>
    <row r="204" spans="1:24" ht="13" x14ac:dyDescent="0.15">
      <c r="A204" s="15">
        <v>44237</v>
      </c>
      <c r="B204" s="1">
        <f t="shared" si="24"/>
        <v>395</v>
      </c>
      <c r="D204" s="1">
        <v>0</v>
      </c>
      <c r="E204" s="21">
        <f t="shared" si="1"/>
        <v>0.2857142857142857</v>
      </c>
      <c r="F204" s="21">
        <f t="shared" si="2"/>
        <v>48</v>
      </c>
      <c r="G204" s="22">
        <f t="shared" si="25"/>
        <v>29</v>
      </c>
      <c r="H204" s="22"/>
      <c r="I204" s="22"/>
      <c r="J204" s="22"/>
      <c r="K204" s="22"/>
      <c r="L204" s="22"/>
      <c r="M204" s="22"/>
      <c r="N204" s="22"/>
      <c r="O204" s="22"/>
      <c r="P204" s="21">
        <f t="shared" si="19"/>
        <v>6</v>
      </c>
      <c r="Q204" s="21">
        <f t="shared" si="3"/>
        <v>170.28571428571428</v>
      </c>
      <c r="R204" s="16">
        <f t="shared" si="4"/>
        <v>1192</v>
      </c>
      <c r="S204" s="16">
        <f t="shared" si="27"/>
        <v>0.16778523489932887</v>
      </c>
      <c r="T204" s="16">
        <f t="shared" ref="T204:T267" si="28">S204*100000/1855</f>
        <v>9.045026140125545</v>
      </c>
      <c r="U204" s="1">
        <v>1801</v>
      </c>
      <c r="V204" s="1">
        <f t="shared" si="26"/>
        <v>65488</v>
      </c>
      <c r="W204" s="1">
        <v>52.74</v>
      </c>
      <c r="X204" s="1">
        <f t="shared" si="8"/>
        <v>58.15</v>
      </c>
    </row>
    <row r="205" spans="1:24" ht="13" x14ac:dyDescent="0.15">
      <c r="A205" s="15">
        <v>44238</v>
      </c>
      <c r="B205" s="1">
        <f t="shared" si="24"/>
        <v>396</v>
      </c>
      <c r="C205" s="1" t="s">
        <v>102</v>
      </c>
      <c r="D205" s="1">
        <v>2</v>
      </c>
      <c r="E205" s="21">
        <f t="shared" si="1"/>
        <v>0.5714285714285714</v>
      </c>
      <c r="F205" s="21">
        <f t="shared" si="2"/>
        <v>50</v>
      </c>
      <c r="G205" s="22">
        <f t="shared" si="25"/>
        <v>31</v>
      </c>
      <c r="H205" s="22"/>
      <c r="I205" s="22"/>
      <c r="J205" s="22"/>
      <c r="K205" s="22"/>
      <c r="L205" s="22"/>
      <c r="M205" s="22"/>
      <c r="N205" s="22"/>
      <c r="O205" s="22"/>
      <c r="P205" s="21">
        <f t="shared" si="19"/>
        <v>223</v>
      </c>
      <c r="Q205" s="21">
        <f t="shared" si="3"/>
        <v>201.42857142857142</v>
      </c>
      <c r="R205" s="16">
        <f t="shared" si="4"/>
        <v>1410</v>
      </c>
      <c r="S205" s="16">
        <f t="shared" si="27"/>
        <v>0.28368794326241137</v>
      </c>
      <c r="T205" s="16">
        <f t="shared" si="28"/>
        <v>15.2931505801839</v>
      </c>
      <c r="U205" s="1">
        <v>2024</v>
      </c>
      <c r="V205" s="1">
        <f t="shared" si="26"/>
        <v>65711</v>
      </c>
      <c r="W205" s="1">
        <v>52.12</v>
      </c>
      <c r="X205" s="1">
        <f t="shared" si="8"/>
        <v>55.49</v>
      </c>
    </row>
    <row r="206" spans="1:24" ht="13" x14ac:dyDescent="0.15">
      <c r="A206" s="15">
        <v>44239</v>
      </c>
      <c r="B206" s="1">
        <f t="shared" si="24"/>
        <v>397</v>
      </c>
      <c r="D206" s="1">
        <v>0</v>
      </c>
      <c r="E206" s="21">
        <f t="shared" si="1"/>
        <v>0.5714285714285714</v>
      </c>
      <c r="F206" s="21">
        <f t="shared" si="2"/>
        <v>50</v>
      </c>
      <c r="G206" s="22">
        <f t="shared" si="25"/>
        <v>31</v>
      </c>
      <c r="H206" s="22"/>
      <c r="I206" s="22"/>
      <c r="J206" s="22"/>
      <c r="K206" s="22"/>
      <c r="L206" s="22"/>
      <c r="M206" s="22"/>
      <c r="N206" s="22"/>
      <c r="O206" s="22"/>
      <c r="P206" s="21">
        <f t="shared" si="19"/>
        <v>423</v>
      </c>
      <c r="Q206" s="21">
        <f t="shared" si="3"/>
        <v>200.85714285714286</v>
      </c>
      <c r="R206" s="16">
        <f t="shared" si="4"/>
        <v>1406</v>
      </c>
      <c r="S206" s="16">
        <f t="shared" si="27"/>
        <v>0.28449502133712656</v>
      </c>
      <c r="T206" s="16">
        <f t="shared" si="28"/>
        <v>15.336658832190111</v>
      </c>
      <c r="U206" s="1">
        <v>2447</v>
      </c>
      <c r="V206" s="1">
        <f t="shared" si="26"/>
        <v>66134</v>
      </c>
      <c r="W206" s="1">
        <v>34.130000000000003</v>
      </c>
      <c r="X206" s="1">
        <f t="shared" si="8"/>
        <v>50.171428571428571</v>
      </c>
    </row>
    <row r="207" spans="1:24" ht="13" x14ac:dyDescent="0.15">
      <c r="A207" s="15">
        <v>44240</v>
      </c>
      <c r="B207" s="1">
        <f t="shared" si="24"/>
        <v>398</v>
      </c>
      <c r="D207" s="1">
        <v>0</v>
      </c>
      <c r="E207" s="21">
        <f t="shared" si="1"/>
        <v>0.5714285714285714</v>
      </c>
      <c r="F207" s="21">
        <f t="shared" si="2"/>
        <v>50</v>
      </c>
      <c r="G207" s="22">
        <f t="shared" si="25"/>
        <v>31</v>
      </c>
      <c r="H207" s="22"/>
      <c r="I207" s="22"/>
      <c r="J207" s="22"/>
      <c r="K207" s="22"/>
      <c r="L207" s="22"/>
      <c r="M207" s="22"/>
      <c r="N207" s="22"/>
      <c r="O207" s="22"/>
      <c r="P207" s="21">
        <f t="shared" si="19"/>
        <v>165</v>
      </c>
      <c r="Q207" s="21">
        <f t="shared" si="3"/>
        <v>224.42857142857142</v>
      </c>
      <c r="R207" s="16">
        <f t="shared" si="4"/>
        <v>1571</v>
      </c>
      <c r="S207" s="16">
        <f t="shared" si="27"/>
        <v>0.25461489497135581</v>
      </c>
      <c r="T207" s="16">
        <f t="shared" si="28"/>
        <v>13.725870348860152</v>
      </c>
      <c r="U207" s="1">
        <v>2612</v>
      </c>
      <c r="V207" s="1">
        <f t="shared" si="26"/>
        <v>66299</v>
      </c>
      <c r="W207" s="1">
        <v>36.61</v>
      </c>
      <c r="X207" s="1">
        <f t="shared" si="8"/>
        <v>41.838571428571427</v>
      </c>
    </row>
    <row r="208" spans="1:24" ht="13" x14ac:dyDescent="0.15">
      <c r="A208" s="15">
        <v>44241</v>
      </c>
      <c r="B208" s="1">
        <f t="shared" si="24"/>
        <v>399</v>
      </c>
      <c r="D208" s="1">
        <v>1</v>
      </c>
      <c r="E208" s="21">
        <f t="shared" si="1"/>
        <v>0.42857142857142855</v>
      </c>
      <c r="F208" s="21">
        <f t="shared" si="2"/>
        <v>51</v>
      </c>
      <c r="G208" s="22">
        <f t="shared" si="25"/>
        <v>32</v>
      </c>
      <c r="H208" s="22"/>
      <c r="I208" s="22"/>
      <c r="J208" s="22"/>
      <c r="K208" s="22"/>
      <c r="L208" s="22"/>
      <c r="M208" s="22"/>
      <c r="N208" s="22"/>
      <c r="O208" s="22"/>
      <c r="P208" s="21">
        <f t="shared" si="19"/>
        <v>890</v>
      </c>
      <c r="Q208" s="21">
        <f t="shared" si="3"/>
        <v>315.28571428571428</v>
      </c>
      <c r="R208" s="16">
        <f t="shared" si="4"/>
        <v>2207</v>
      </c>
      <c r="S208" s="16">
        <f t="shared" si="27"/>
        <v>0.13593112822836428</v>
      </c>
      <c r="T208" s="16">
        <f t="shared" si="28"/>
        <v>7.3278236241705814</v>
      </c>
      <c r="U208" s="1">
        <v>3502</v>
      </c>
      <c r="V208" s="1">
        <f t="shared" si="26"/>
        <v>67189</v>
      </c>
      <c r="W208" s="1">
        <v>65.77</v>
      </c>
      <c r="X208" s="1">
        <f t="shared" si="8"/>
        <v>42.015714285714282</v>
      </c>
    </row>
    <row r="209" spans="1:24" ht="13" x14ac:dyDescent="0.15">
      <c r="A209" s="15">
        <v>44242</v>
      </c>
      <c r="B209" s="1">
        <f t="shared" si="24"/>
        <v>400</v>
      </c>
      <c r="D209" s="1">
        <v>2</v>
      </c>
      <c r="E209" s="21">
        <f t="shared" si="1"/>
        <v>0.7142857142857143</v>
      </c>
      <c r="F209" s="21">
        <f t="shared" si="2"/>
        <v>53</v>
      </c>
      <c r="G209" s="22">
        <f t="shared" si="25"/>
        <v>34</v>
      </c>
      <c r="H209" s="22"/>
      <c r="I209" s="22"/>
      <c r="J209" s="22"/>
      <c r="K209" s="22"/>
      <c r="L209" s="22"/>
      <c r="M209" s="22"/>
      <c r="N209" s="22"/>
      <c r="O209" s="22"/>
      <c r="P209" s="21">
        <f t="shared" si="19"/>
        <v>876</v>
      </c>
      <c r="Q209" s="21">
        <f t="shared" si="3"/>
        <v>369</v>
      </c>
      <c r="R209" s="16">
        <f t="shared" si="4"/>
        <v>2583</v>
      </c>
      <c r="S209" s="16">
        <f t="shared" si="27"/>
        <v>0.19357336430507163</v>
      </c>
      <c r="T209" s="16">
        <f t="shared" si="28"/>
        <v>10.435221795421651</v>
      </c>
      <c r="U209" s="1">
        <v>4378</v>
      </c>
      <c r="V209" s="1">
        <f t="shared" si="26"/>
        <v>68065</v>
      </c>
      <c r="W209" s="1">
        <v>24.2</v>
      </c>
      <c r="X209" s="1">
        <f t="shared" si="8"/>
        <v>41.307142857142857</v>
      </c>
    </row>
    <row r="210" spans="1:24" ht="13" x14ac:dyDescent="0.15">
      <c r="A210" s="15">
        <v>44243</v>
      </c>
      <c r="B210" s="1">
        <f t="shared" si="24"/>
        <v>401</v>
      </c>
      <c r="D210" s="1">
        <v>0</v>
      </c>
      <c r="E210" s="21">
        <f t="shared" si="1"/>
        <v>0.7142857142857143</v>
      </c>
      <c r="F210" s="21">
        <f t="shared" si="2"/>
        <v>53</v>
      </c>
      <c r="G210" s="22">
        <f t="shared" si="25"/>
        <v>34</v>
      </c>
      <c r="H210" s="22"/>
      <c r="I210" s="22"/>
      <c r="J210" s="22"/>
      <c r="K210" s="22"/>
      <c r="L210" s="22"/>
      <c r="M210" s="22"/>
      <c r="N210" s="22"/>
      <c r="O210" s="22"/>
      <c r="P210" s="21">
        <f t="shared" si="19"/>
        <v>429</v>
      </c>
      <c r="Q210" s="21">
        <f t="shared" si="3"/>
        <v>430.28571428571428</v>
      </c>
      <c r="R210" s="16">
        <f t="shared" si="4"/>
        <v>3012</v>
      </c>
      <c r="S210" s="16">
        <f t="shared" si="27"/>
        <v>0.16600265604249667</v>
      </c>
      <c r="T210" s="16">
        <f t="shared" si="28"/>
        <v>8.9489302448785271</v>
      </c>
      <c r="U210" s="1">
        <v>4807</v>
      </c>
      <c r="V210" s="1">
        <f t="shared" si="26"/>
        <v>68494</v>
      </c>
      <c r="W210" s="1">
        <v>13.65</v>
      </c>
      <c r="X210" s="1">
        <f t="shared" si="8"/>
        <v>39.888571428571424</v>
      </c>
    </row>
    <row r="211" spans="1:24" ht="13" x14ac:dyDescent="0.15">
      <c r="A211" s="15">
        <v>44244</v>
      </c>
      <c r="B211" s="1">
        <f t="shared" si="24"/>
        <v>402</v>
      </c>
      <c r="D211" s="1">
        <v>0</v>
      </c>
      <c r="E211" s="21">
        <f t="shared" si="1"/>
        <v>0.7142857142857143</v>
      </c>
      <c r="F211" s="21">
        <f t="shared" si="2"/>
        <v>53</v>
      </c>
      <c r="G211" s="22">
        <f t="shared" si="25"/>
        <v>34</v>
      </c>
      <c r="H211" s="22"/>
      <c r="I211" s="22"/>
      <c r="J211" s="22"/>
      <c r="K211" s="22"/>
      <c r="L211" s="22"/>
      <c r="M211" s="22"/>
      <c r="N211" s="22"/>
      <c r="O211" s="22"/>
      <c r="P211" s="21">
        <f t="shared" si="19"/>
        <v>1069</v>
      </c>
      <c r="Q211" s="21">
        <f t="shared" si="3"/>
        <v>582.14285714285711</v>
      </c>
      <c r="R211" s="16">
        <f t="shared" si="4"/>
        <v>4075</v>
      </c>
      <c r="S211" s="16">
        <f t="shared" si="27"/>
        <v>0.1226993865030675</v>
      </c>
      <c r="T211" s="16">
        <f t="shared" si="28"/>
        <v>6.6145221834537731</v>
      </c>
      <c r="U211" s="1">
        <v>5876</v>
      </c>
      <c r="V211" s="1">
        <f t="shared" si="26"/>
        <v>69563</v>
      </c>
      <c r="W211" s="1">
        <v>49.02</v>
      </c>
      <c r="X211" s="1">
        <f t="shared" si="8"/>
        <v>39.357142857142854</v>
      </c>
    </row>
    <row r="212" spans="1:24" ht="13" x14ac:dyDescent="0.15">
      <c r="A212" s="15">
        <v>44245</v>
      </c>
      <c r="B212" s="1">
        <f t="shared" si="24"/>
        <v>403</v>
      </c>
      <c r="D212" s="1">
        <v>2</v>
      </c>
      <c r="E212" s="21">
        <f t="shared" si="1"/>
        <v>0.7142857142857143</v>
      </c>
      <c r="F212" s="21">
        <f t="shared" si="2"/>
        <v>55</v>
      </c>
      <c r="G212" s="22">
        <f t="shared" si="25"/>
        <v>36</v>
      </c>
      <c r="H212" s="22"/>
      <c r="I212" s="22"/>
      <c r="J212" s="22"/>
      <c r="K212" s="22"/>
      <c r="L212" s="22"/>
      <c r="M212" s="22"/>
      <c r="N212" s="22"/>
      <c r="O212" s="22"/>
      <c r="P212" s="21">
        <f t="shared" si="19"/>
        <v>204</v>
      </c>
      <c r="Q212" s="21">
        <f t="shared" si="3"/>
        <v>579.42857142857144</v>
      </c>
      <c r="R212" s="16">
        <f t="shared" si="4"/>
        <v>4056</v>
      </c>
      <c r="S212" s="16">
        <f t="shared" si="27"/>
        <v>0.1232741617357002</v>
      </c>
      <c r="T212" s="16">
        <f t="shared" si="28"/>
        <v>6.6455073711967767</v>
      </c>
      <c r="U212" s="1">
        <v>6080</v>
      </c>
      <c r="V212" s="1">
        <f t="shared" si="26"/>
        <v>69767</v>
      </c>
      <c r="W212" s="1">
        <v>29.78</v>
      </c>
      <c r="X212" s="1">
        <f t="shared" si="8"/>
        <v>36.165714285714287</v>
      </c>
    </row>
    <row r="213" spans="1:24" ht="13" x14ac:dyDescent="0.15">
      <c r="A213" s="15">
        <v>44246</v>
      </c>
      <c r="B213" s="1">
        <f t="shared" si="24"/>
        <v>404</v>
      </c>
      <c r="D213" s="1">
        <v>0</v>
      </c>
      <c r="E213" s="21">
        <f t="shared" si="1"/>
        <v>0.7142857142857143</v>
      </c>
      <c r="F213" s="21">
        <f t="shared" si="2"/>
        <v>55</v>
      </c>
      <c r="G213" s="22">
        <f t="shared" si="25"/>
        <v>36</v>
      </c>
      <c r="H213" s="22"/>
      <c r="I213" s="22"/>
      <c r="J213" s="22"/>
      <c r="K213" s="22"/>
      <c r="L213" s="22"/>
      <c r="M213" s="22"/>
      <c r="N213" s="22"/>
      <c r="O213" s="22"/>
      <c r="P213" s="21">
        <f t="shared" si="19"/>
        <v>1113</v>
      </c>
      <c r="Q213" s="21">
        <f t="shared" si="3"/>
        <v>678</v>
      </c>
      <c r="R213" s="16">
        <f t="shared" si="4"/>
        <v>4746</v>
      </c>
      <c r="S213" s="16">
        <f t="shared" si="27"/>
        <v>0.10535187526337969</v>
      </c>
      <c r="T213" s="16">
        <f t="shared" si="28"/>
        <v>5.6793463753843501</v>
      </c>
      <c r="U213" s="1">
        <v>7193</v>
      </c>
      <c r="V213" s="1">
        <f t="shared" si="26"/>
        <v>70880</v>
      </c>
      <c r="W213" s="1">
        <v>39.71</v>
      </c>
      <c r="X213" s="1">
        <f t="shared" si="8"/>
        <v>36.962857142857146</v>
      </c>
    </row>
    <row r="214" spans="1:24" ht="13" x14ac:dyDescent="0.15">
      <c r="A214" s="15">
        <v>44247</v>
      </c>
      <c r="B214" s="1">
        <f t="shared" si="24"/>
        <v>405</v>
      </c>
      <c r="D214" s="1">
        <v>0</v>
      </c>
      <c r="E214" s="21">
        <f t="shared" si="1"/>
        <v>0.7142857142857143</v>
      </c>
      <c r="F214" s="21">
        <f t="shared" si="2"/>
        <v>55</v>
      </c>
      <c r="G214" s="22">
        <f t="shared" si="25"/>
        <v>36</v>
      </c>
      <c r="H214" s="22"/>
      <c r="I214" s="22"/>
      <c r="J214" s="22"/>
      <c r="K214" s="22"/>
      <c r="L214" s="22"/>
      <c r="M214" s="22"/>
      <c r="N214" s="22"/>
      <c r="O214" s="22"/>
      <c r="P214" s="21">
        <f t="shared" si="19"/>
        <v>210</v>
      </c>
      <c r="Q214" s="21">
        <f t="shared" si="3"/>
        <v>684.42857142857144</v>
      </c>
      <c r="R214" s="16">
        <f t="shared" si="4"/>
        <v>4791</v>
      </c>
      <c r="S214" s="16">
        <f t="shared" si="27"/>
        <v>0.10436234606553955</v>
      </c>
      <c r="T214" s="16">
        <f t="shared" si="28"/>
        <v>5.626002483317496</v>
      </c>
      <c r="U214" s="1">
        <v>7403</v>
      </c>
      <c r="V214" s="1">
        <f t="shared" si="26"/>
        <v>71090</v>
      </c>
      <c r="W214" s="1">
        <v>38.47</v>
      </c>
      <c r="X214" s="1">
        <f t="shared" si="8"/>
        <v>37.228571428571435</v>
      </c>
    </row>
    <row r="215" spans="1:24" ht="13" x14ac:dyDescent="0.15">
      <c r="A215" s="15">
        <v>44248</v>
      </c>
      <c r="B215" s="1">
        <f t="shared" si="24"/>
        <v>406</v>
      </c>
      <c r="D215" s="1">
        <v>0</v>
      </c>
      <c r="E215" s="21">
        <f t="shared" si="1"/>
        <v>0.5714285714285714</v>
      </c>
      <c r="F215" s="21">
        <f t="shared" si="2"/>
        <v>55</v>
      </c>
      <c r="G215" s="22">
        <f t="shared" si="25"/>
        <v>36</v>
      </c>
      <c r="H215" s="22"/>
      <c r="I215" s="22"/>
      <c r="J215" s="22"/>
      <c r="K215" s="22"/>
      <c r="L215" s="22"/>
      <c r="M215" s="22"/>
      <c r="N215" s="22"/>
      <c r="O215" s="22"/>
      <c r="P215" s="21">
        <f t="shared" si="19"/>
        <v>0</v>
      </c>
      <c r="Q215" s="21">
        <f t="shared" si="3"/>
        <v>557.28571428571433</v>
      </c>
      <c r="R215" s="16">
        <f t="shared" si="4"/>
        <v>3901</v>
      </c>
      <c r="S215" s="16">
        <f t="shared" si="27"/>
        <v>0.10253781081773902</v>
      </c>
      <c r="T215" s="16">
        <f t="shared" si="28"/>
        <v>5.5276447880182769</v>
      </c>
      <c r="U215" s="1">
        <v>7403</v>
      </c>
      <c r="V215" s="1">
        <f t="shared" si="26"/>
        <v>71090</v>
      </c>
      <c r="W215" s="1">
        <v>24.2</v>
      </c>
      <c r="X215" s="1">
        <f t="shared" si="8"/>
        <v>31.29</v>
      </c>
    </row>
    <row r="216" spans="1:24" ht="13" x14ac:dyDescent="0.15">
      <c r="A216" s="15">
        <v>44249</v>
      </c>
      <c r="B216" s="1">
        <f t="shared" si="24"/>
        <v>407</v>
      </c>
      <c r="D216" s="1">
        <v>4</v>
      </c>
      <c r="E216" s="21">
        <f t="shared" si="1"/>
        <v>0.8571428571428571</v>
      </c>
      <c r="F216" s="21">
        <f>D216+F214</f>
        <v>59</v>
      </c>
      <c r="G216" s="22">
        <f>D216+G214</f>
        <v>40</v>
      </c>
      <c r="H216" s="22"/>
      <c r="I216" s="22"/>
      <c r="J216" s="22"/>
      <c r="K216" s="22"/>
      <c r="L216" s="22"/>
      <c r="M216" s="22"/>
      <c r="N216" s="22"/>
      <c r="O216" s="22"/>
      <c r="P216" s="21">
        <f>V216-V214</f>
        <v>1503</v>
      </c>
      <c r="Q216" s="21">
        <f t="shared" si="3"/>
        <v>646.85714285714289</v>
      </c>
      <c r="R216" s="16">
        <f t="shared" si="4"/>
        <v>4528</v>
      </c>
      <c r="S216" s="16">
        <f t="shared" si="27"/>
        <v>0.13250883392226148</v>
      </c>
      <c r="T216" s="16">
        <f t="shared" si="28"/>
        <v>7.1433333650814808</v>
      </c>
      <c r="U216" s="1">
        <v>8906</v>
      </c>
      <c r="V216" s="1">
        <f t="shared" si="26"/>
        <v>72593</v>
      </c>
      <c r="W216" s="1">
        <v>8.07</v>
      </c>
      <c r="X216" s="1">
        <f t="shared" si="8"/>
        <v>28.985714285714284</v>
      </c>
    </row>
    <row r="217" spans="1:24" ht="13" x14ac:dyDescent="0.15">
      <c r="A217" s="15">
        <v>44250</v>
      </c>
      <c r="B217" s="1">
        <f t="shared" si="24"/>
        <v>408</v>
      </c>
      <c r="D217" s="1">
        <v>1</v>
      </c>
      <c r="E217" s="21">
        <f t="shared" si="1"/>
        <v>1</v>
      </c>
      <c r="F217" s="21">
        <f t="shared" ref="F217:F266" si="29">D217+F216</f>
        <v>60</v>
      </c>
      <c r="G217" s="22">
        <f t="shared" ref="G217:G266" si="30">D217+G216</f>
        <v>41</v>
      </c>
      <c r="H217" s="22"/>
      <c r="I217" s="22"/>
      <c r="J217" s="22"/>
      <c r="K217" s="22"/>
      <c r="L217" s="22"/>
      <c r="M217" s="22"/>
      <c r="N217" s="22"/>
      <c r="O217" s="22"/>
      <c r="P217" s="21">
        <f t="shared" ref="P217:P314" si="31">V217-V216</f>
        <v>408</v>
      </c>
      <c r="Q217" s="21">
        <f t="shared" si="3"/>
        <v>643.85714285714289</v>
      </c>
      <c r="R217" s="16">
        <f t="shared" si="4"/>
        <v>4507</v>
      </c>
      <c r="S217" s="16">
        <f t="shared" si="27"/>
        <v>0.15531395606833812</v>
      </c>
      <c r="T217" s="16">
        <f t="shared" si="28"/>
        <v>8.3727200036839964</v>
      </c>
      <c r="U217" s="1">
        <v>9314</v>
      </c>
      <c r="V217" s="1">
        <f t="shared" si="26"/>
        <v>73001</v>
      </c>
      <c r="W217" s="1">
        <v>14.89</v>
      </c>
      <c r="X217" s="1">
        <f t="shared" si="8"/>
        <v>29.162857142857142</v>
      </c>
    </row>
    <row r="218" spans="1:24" ht="13" x14ac:dyDescent="0.15">
      <c r="A218" s="15">
        <v>44251</v>
      </c>
      <c r="B218" s="1">
        <f t="shared" si="24"/>
        <v>409</v>
      </c>
      <c r="D218" s="1">
        <v>0</v>
      </c>
      <c r="E218" s="21">
        <f t="shared" si="1"/>
        <v>1</v>
      </c>
      <c r="F218" s="21">
        <f t="shared" si="29"/>
        <v>60</v>
      </c>
      <c r="G218" s="22">
        <f t="shared" si="30"/>
        <v>41</v>
      </c>
      <c r="H218" s="22"/>
      <c r="I218" s="22"/>
      <c r="J218" s="22"/>
      <c r="K218" s="22"/>
      <c r="L218" s="22"/>
      <c r="M218" s="22"/>
      <c r="N218" s="22"/>
      <c r="O218" s="22"/>
      <c r="P218" s="21">
        <f t="shared" si="31"/>
        <v>1045</v>
      </c>
      <c r="Q218" s="21">
        <f t="shared" si="3"/>
        <v>640.42857142857144</v>
      </c>
      <c r="R218" s="16">
        <f t="shared" si="4"/>
        <v>4483</v>
      </c>
      <c r="S218" s="16">
        <f t="shared" si="27"/>
        <v>0.15614543832255187</v>
      </c>
      <c r="T218" s="16">
        <f t="shared" si="28"/>
        <v>8.4175438448815019</v>
      </c>
      <c r="U218" s="1">
        <v>10359</v>
      </c>
      <c r="V218" s="1">
        <f t="shared" si="26"/>
        <v>74046</v>
      </c>
      <c r="W218" s="1">
        <v>37.85</v>
      </c>
      <c r="X218" s="1">
        <f t="shared" si="8"/>
        <v>27.567142857142859</v>
      </c>
    </row>
    <row r="219" spans="1:24" ht="13" x14ac:dyDescent="0.15">
      <c r="A219" s="15">
        <v>44252</v>
      </c>
      <c r="B219" s="1">
        <f t="shared" si="24"/>
        <v>410</v>
      </c>
      <c r="D219" s="1">
        <v>1</v>
      </c>
      <c r="E219" s="21">
        <f t="shared" si="1"/>
        <v>0.8571428571428571</v>
      </c>
      <c r="F219" s="21">
        <f t="shared" si="29"/>
        <v>61</v>
      </c>
      <c r="G219" s="22">
        <f t="shared" si="30"/>
        <v>42</v>
      </c>
      <c r="H219" s="22"/>
      <c r="I219" s="22"/>
      <c r="J219" s="22"/>
      <c r="K219" s="22"/>
      <c r="L219" s="22"/>
      <c r="M219" s="22"/>
      <c r="N219" s="22"/>
      <c r="O219" s="22"/>
      <c r="P219" s="21">
        <f t="shared" si="31"/>
        <v>258</v>
      </c>
      <c r="Q219" s="21">
        <f t="shared" si="3"/>
        <v>648.14285714285711</v>
      </c>
      <c r="R219" s="16">
        <f t="shared" si="4"/>
        <v>4537</v>
      </c>
      <c r="S219" s="16">
        <f t="shared" si="27"/>
        <v>0.13224597751818382</v>
      </c>
      <c r="T219" s="16">
        <f t="shared" si="28"/>
        <v>7.1291632085274292</v>
      </c>
      <c r="U219" s="1">
        <v>10617</v>
      </c>
      <c r="V219" s="1">
        <f t="shared" si="26"/>
        <v>74304</v>
      </c>
      <c r="W219" s="1">
        <v>32.270000000000003</v>
      </c>
      <c r="X219" s="1">
        <f t="shared" si="8"/>
        <v>27.922857142857147</v>
      </c>
    </row>
    <row r="220" spans="1:24" ht="13" x14ac:dyDescent="0.15">
      <c r="A220" s="15">
        <v>44253</v>
      </c>
      <c r="B220" s="1">
        <f t="shared" si="24"/>
        <v>411</v>
      </c>
      <c r="D220" s="1">
        <v>0</v>
      </c>
      <c r="E220" s="21">
        <f t="shared" si="1"/>
        <v>0.8571428571428571</v>
      </c>
      <c r="F220" s="21">
        <f t="shared" si="29"/>
        <v>61</v>
      </c>
      <c r="G220" s="22">
        <f t="shared" si="30"/>
        <v>42</v>
      </c>
      <c r="H220" s="22"/>
      <c r="I220" s="22"/>
      <c r="J220" s="22"/>
      <c r="K220" s="22"/>
      <c r="L220" s="22"/>
      <c r="M220" s="22"/>
      <c r="N220" s="22"/>
      <c r="O220" s="22"/>
      <c r="P220" s="21">
        <f t="shared" si="31"/>
        <v>0</v>
      </c>
      <c r="Q220" s="21">
        <f t="shared" si="3"/>
        <v>489.14285714285717</v>
      </c>
      <c r="R220" s="16">
        <f t="shared" si="4"/>
        <v>3424</v>
      </c>
      <c r="S220" s="16">
        <f t="shared" si="27"/>
        <v>0.17523364485981305</v>
      </c>
      <c r="T220" s="16">
        <f t="shared" si="28"/>
        <v>9.4465576743834525</v>
      </c>
      <c r="U220" s="1">
        <v>10617</v>
      </c>
      <c r="V220" s="1">
        <f t="shared" si="26"/>
        <v>74304</v>
      </c>
      <c r="W220" s="1">
        <v>27.92</v>
      </c>
      <c r="X220" s="1">
        <f t="shared" si="8"/>
        <v>26.238571428571429</v>
      </c>
    </row>
    <row r="221" spans="1:24" ht="13" x14ac:dyDescent="0.15">
      <c r="A221" s="15">
        <v>44254</v>
      </c>
      <c r="B221" s="1">
        <f t="shared" si="24"/>
        <v>412</v>
      </c>
      <c r="D221" s="1">
        <v>0</v>
      </c>
      <c r="E221" s="21">
        <f t="shared" si="1"/>
        <v>0.8571428571428571</v>
      </c>
      <c r="F221" s="21">
        <f t="shared" si="29"/>
        <v>61</v>
      </c>
      <c r="G221" s="22">
        <f t="shared" si="30"/>
        <v>42</v>
      </c>
      <c r="H221" s="22"/>
      <c r="I221" s="22"/>
      <c r="J221" s="22"/>
      <c r="K221" s="22"/>
      <c r="L221" s="22"/>
      <c r="M221" s="22"/>
      <c r="N221" s="22"/>
      <c r="O221" s="22"/>
      <c r="P221" s="21">
        <f t="shared" si="31"/>
        <v>11</v>
      </c>
      <c r="Q221" s="21">
        <f t="shared" si="3"/>
        <v>460.71428571428572</v>
      </c>
      <c r="R221" s="16">
        <f t="shared" si="4"/>
        <v>3225</v>
      </c>
      <c r="S221" s="16">
        <f t="shared" si="27"/>
        <v>0.18604651162790697</v>
      </c>
      <c r="T221" s="16">
        <f t="shared" si="28"/>
        <v>10.029461543283395</v>
      </c>
      <c r="U221" s="1">
        <v>10628</v>
      </c>
      <c r="V221" s="1">
        <f t="shared" si="26"/>
        <v>74315</v>
      </c>
      <c r="W221" s="1">
        <v>24.82</v>
      </c>
      <c r="X221" s="1">
        <f t="shared" si="8"/>
        <v>24.288571428571426</v>
      </c>
    </row>
    <row r="222" spans="1:24" ht="13" x14ac:dyDescent="0.15">
      <c r="A222" s="15">
        <v>44255</v>
      </c>
      <c r="B222" s="1">
        <f t="shared" si="24"/>
        <v>413</v>
      </c>
      <c r="D222" s="1">
        <v>0</v>
      </c>
      <c r="E222" s="21">
        <f t="shared" si="1"/>
        <v>0.8571428571428571</v>
      </c>
      <c r="F222" s="21">
        <f t="shared" si="29"/>
        <v>61</v>
      </c>
      <c r="G222" s="22">
        <f t="shared" si="30"/>
        <v>42</v>
      </c>
      <c r="H222" s="22"/>
      <c r="I222" s="22"/>
      <c r="J222" s="22"/>
      <c r="K222" s="22"/>
      <c r="L222" s="22"/>
      <c r="M222" s="22"/>
      <c r="N222" s="22"/>
      <c r="O222" s="22"/>
      <c r="P222" s="21">
        <f t="shared" si="31"/>
        <v>0</v>
      </c>
      <c r="Q222" s="21">
        <f t="shared" si="3"/>
        <v>460.71428571428572</v>
      </c>
      <c r="R222" s="16">
        <f t="shared" si="4"/>
        <v>3225</v>
      </c>
      <c r="S222" s="16">
        <f t="shared" si="27"/>
        <v>0.18604651162790697</v>
      </c>
      <c r="T222" s="16">
        <f t="shared" si="28"/>
        <v>10.029461543283395</v>
      </c>
      <c r="U222" s="1">
        <v>10628</v>
      </c>
      <c r="V222" s="1">
        <f t="shared" si="26"/>
        <v>74315</v>
      </c>
      <c r="W222" s="1">
        <v>34.75</v>
      </c>
      <c r="X222" s="1">
        <f t="shared" si="8"/>
        <v>25.79571428571429</v>
      </c>
    </row>
    <row r="223" spans="1:24" ht="13" x14ac:dyDescent="0.15">
      <c r="A223" s="15">
        <v>44256</v>
      </c>
      <c r="B223" s="1">
        <f t="shared" si="24"/>
        <v>414</v>
      </c>
      <c r="D223" s="1">
        <v>8</v>
      </c>
      <c r="E223" s="21">
        <f t="shared" si="1"/>
        <v>1.4285714285714286</v>
      </c>
      <c r="F223" s="21">
        <f t="shared" si="29"/>
        <v>69</v>
      </c>
      <c r="G223" s="22">
        <f t="shared" si="30"/>
        <v>50</v>
      </c>
      <c r="H223" s="22"/>
      <c r="I223" s="22"/>
      <c r="J223" s="22"/>
      <c r="K223" s="22"/>
      <c r="L223" s="22"/>
      <c r="M223" s="22"/>
      <c r="N223" s="22"/>
      <c r="O223" s="22"/>
      <c r="P223" s="21">
        <f t="shared" si="31"/>
        <v>2852</v>
      </c>
      <c r="Q223" s="21">
        <f t="shared" si="3"/>
        <v>653.42857142857144</v>
      </c>
      <c r="R223" s="16">
        <f t="shared" si="4"/>
        <v>4574</v>
      </c>
      <c r="S223" s="16">
        <f t="shared" si="27"/>
        <v>0.21862702229995626</v>
      </c>
      <c r="T223" s="16">
        <f t="shared" si="28"/>
        <v>11.785823304579852</v>
      </c>
      <c r="U223" s="1">
        <v>13480</v>
      </c>
      <c r="V223" s="1">
        <f t="shared" si="26"/>
        <v>77167</v>
      </c>
      <c r="W223" s="1">
        <v>17.989999999999998</v>
      </c>
      <c r="X223" s="1">
        <f t="shared" si="8"/>
        <v>27.212857142857143</v>
      </c>
    </row>
    <row r="224" spans="1:24" ht="13" x14ac:dyDescent="0.15">
      <c r="A224" s="15">
        <v>44257</v>
      </c>
      <c r="B224" s="1">
        <f t="shared" si="24"/>
        <v>415</v>
      </c>
      <c r="D224" s="1">
        <v>1</v>
      </c>
      <c r="E224" s="21">
        <f t="shared" si="1"/>
        <v>1.4285714285714286</v>
      </c>
      <c r="F224" s="21">
        <f t="shared" si="29"/>
        <v>70</v>
      </c>
      <c r="G224" s="22">
        <f t="shared" si="30"/>
        <v>51</v>
      </c>
      <c r="H224" s="22"/>
      <c r="I224" s="22"/>
      <c r="J224" s="22"/>
      <c r="K224" s="22"/>
      <c r="L224" s="22"/>
      <c r="M224" s="22"/>
      <c r="N224" s="22"/>
      <c r="O224" s="22"/>
      <c r="P224" s="21">
        <f t="shared" si="31"/>
        <v>427</v>
      </c>
      <c r="Q224" s="21">
        <f t="shared" si="3"/>
        <v>656.14285714285711</v>
      </c>
      <c r="R224" s="16">
        <f t="shared" si="4"/>
        <v>4593</v>
      </c>
      <c r="S224" s="16">
        <f t="shared" si="27"/>
        <v>0.21772262138036147</v>
      </c>
      <c r="T224" s="16">
        <f t="shared" si="28"/>
        <v>11.737068538024877</v>
      </c>
      <c r="U224" s="1">
        <v>13907</v>
      </c>
      <c r="V224" s="1">
        <f t="shared" si="26"/>
        <v>77594</v>
      </c>
      <c r="W224" s="1">
        <v>-10.55</v>
      </c>
      <c r="X224" s="1">
        <f t="shared" si="8"/>
        <v>23.578571428571429</v>
      </c>
    </row>
    <row r="225" spans="1:24" ht="13" x14ac:dyDescent="0.15">
      <c r="A225" s="15">
        <v>44258</v>
      </c>
      <c r="B225" s="1">
        <f t="shared" si="24"/>
        <v>416</v>
      </c>
      <c r="D225" s="1">
        <v>0</v>
      </c>
      <c r="E225" s="21">
        <f t="shared" si="1"/>
        <v>1.4285714285714286</v>
      </c>
      <c r="F225" s="21">
        <f t="shared" si="29"/>
        <v>70</v>
      </c>
      <c r="G225" s="22">
        <f t="shared" si="30"/>
        <v>51</v>
      </c>
      <c r="H225" s="22"/>
      <c r="I225" s="22"/>
      <c r="J225" s="22"/>
      <c r="K225" s="22"/>
      <c r="L225" s="22"/>
      <c r="M225" s="22"/>
      <c r="N225" s="22"/>
      <c r="O225" s="22"/>
      <c r="P225" s="21">
        <f t="shared" si="31"/>
        <v>1109</v>
      </c>
      <c r="Q225" s="21">
        <f t="shared" si="3"/>
        <v>665.28571428571433</v>
      </c>
      <c r="R225" s="16">
        <f t="shared" si="4"/>
        <v>4657</v>
      </c>
      <c r="S225" s="16">
        <f t="shared" si="27"/>
        <v>0.21473051320592654</v>
      </c>
      <c r="T225" s="16">
        <f t="shared" si="28"/>
        <v>11.575768905979867</v>
      </c>
      <c r="U225" s="1">
        <v>15016</v>
      </c>
      <c r="V225" s="1">
        <f t="shared" si="26"/>
        <v>78703</v>
      </c>
      <c r="W225" s="1">
        <v>32.270000000000003</v>
      </c>
      <c r="X225" s="1">
        <f t="shared" si="8"/>
        <v>22.78142857142857</v>
      </c>
    </row>
    <row r="226" spans="1:24" ht="13" x14ac:dyDescent="0.15">
      <c r="A226" s="15">
        <v>44259</v>
      </c>
      <c r="B226" s="1">
        <f t="shared" si="24"/>
        <v>417</v>
      </c>
      <c r="D226" s="1">
        <v>0</v>
      </c>
      <c r="E226" s="21">
        <f t="shared" si="1"/>
        <v>1.2857142857142858</v>
      </c>
      <c r="F226" s="21">
        <f t="shared" si="29"/>
        <v>70</v>
      </c>
      <c r="G226" s="22">
        <f t="shared" si="30"/>
        <v>51</v>
      </c>
      <c r="H226" s="22"/>
      <c r="I226" s="22"/>
      <c r="J226" s="22"/>
      <c r="K226" s="22"/>
      <c r="L226" s="22"/>
      <c r="M226" s="22"/>
      <c r="N226" s="22"/>
      <c r="O226" s="22"/>
      <c r="P226" s="21">
        <f t="shared" si="31"/>
        <v>162</v>
      </c>
      <c r="Q226" s="21">
        <f t="shared" si="3"/>
        <v>651.57142857142856</v>
      </c>
      <c r="R226" s="16">
        <f t="shared" si="4"/>
        <v>4561</v>
      </c>
      <c r="S226" s="16">
        <f t="shared" si="27"/>
        <v>0.19732514799386103</v>
      </c>
      <c r="T226" s="16">
        <f t="shared" si="28"/>
        <v>10.637474285383345</v>
      </c>
      <c r="U226" s="1">
        <v>15178</v>
      </c>
      <c r="V226" s="1">
        <f t="shared" si="26"/>
        <v>78865</v>
      </c>
      <c r="W226" s="1">
        <v>40.950000000000003</v>
      </c>
      <c r="X226" s="1">
        <f t="shared" si="8"/>
        <v>24.021428571428576</v>
      </c>
    </row>
    <row r="227" spans="1:24" ht="13" x14ac:dyDescent="0.15">
      <c r="A227" s="15">
        <v>44260</v>
      </c>
      <c r="B227" s="1">
        <f t="shared" si="24"/>
        <v>418</v>
      </c>
      <c r="D227" s="1">
        <v>0</v>
      </c>
      <c r="E227" s="21">
        <f t="shared" si="1"/>
        <v>1.2857142857142858</v>
      </c>
      <c r="F227" s="21">
        <f t="shared" si="29"/>
        <v>70</v>
      </c>
      <c r="G227" s="22">
        <f t="shared" si="30"/>
        <v>51</v>
      </c>
      <c r="H227" s="22"/>
      <c r="I227" s="22"/>
      <c r="J227" s="22"/>
      <c r="K227" s="22"/>
      <c r="L227" s="22"/>
      <c r="M227" s="22"/>
      <c r="N227" s="22"/>
      <c r="O227" s="22"/>
      <c r="P227" s="21">
        <f t="shared" si="31"/>
        <v>0</v>
      </c>
      <c r="Q227" s="21">
        <f t="shared" si="3"/>
        <v>651.57142857142856</v>
      </c>
      <c r="R227" s="16">
        <f t="shared" si="4"/>
        <v>4561</v>
      </c>
      <c r="S227" s="16">
        <f t="shared" si="27"/>
        <v>0.19732514799386103</v>
      </c>
      <c r="T227" s="16">
        <f t="shared" si="28"/>
        <v>10.637474285383345</v>
      </c>
      <c r="U227" s="1">
        <v>15178</v>
      </c>
      <c r="V227" s="1">
        <f t="shared" si="26"/>
        <v>78865</v>
      </c>
      <c r="W227" s="1">
        <v>30.4</v>
      </c>
      <c r="X227" s="1">
        <f t="shared" si="8"/>
        <v>24.375714285714288</v>
      </c>
    </row>
    <row r="228" spans="1:24" ht="13" x14ac:dyDescent="0.15">
      <c r="A228" s="15">
        <v>44261</v>
      </c>
      <c r="B228" s="1">
        <f t="shared" si="24"/>
        <v>419</v>
      </c>
      <c r="D228" s="1">
        <v>0</v>
      </c>
      <c r="E228" s="21">
        <f t="shared" si="1"/>
        <v>1.2857142857142858</v>
      </c>
      <c r="F228" s="21">
        <f t="shared" si="29"/>
        <v>70</v>
      </c>
      <c r="G228" s="22">
        <f t="shared" si="30"/>
        <v>51</v>
      </c>
      <c r="H228" s="22"/>
      <c r="I228" s="22"/>
      <c r="J228" s="22"/>
      <c r="K228" s="22"/>
      <c r="L228" s="22"/>
      <c r="M228" s="22"/>
      <c r="N228" s="22"/>
      <c r="O228" s="22"/>
      <c r="P228" s="21">
        <f t="shared" si="31"/>
        <v>1132</v>
      </c>
      <c r="Q228" s="21">
        <f t="shared" si="3"/>
        <v>811.71428571428567</v>
      </c>
      <c r="R228" s="16">
        <f t="shared" si="4"/>
        <v>5682</v>
      </c>
      <c r="S228" s="16">
        <f t="shared" si="27"/>
        <v>0.15839493136219643</v>
      </c>
      <c r="T228" s="16">
        <f t="shared" si="28"/>
        <v>8.5388103160213706</v>
      </c>
      <c r="U228" s="1">
        <v>16310</v>
      </c>
      <c r="V228" s="1">
        <f t="shared" si="26"/>
        <v>79997</v>
      </c>
      <c r="W228" s="1">
        <v>17.989999999999998</v>
      </c>
      <c r="X228" s="1">
        <f t="shared" si="8"/>
        <v>23.400000000000002</v>
      </c>
    </row>
    <row r="229" spans="1:24" ht="13" x14ac:dyDescent="0.15">
      <c r="A229" s="15">
        <v>44262</v>
      </c>
      <c r="B229" s="1">
        <f t="shared" si="24"/>
        <v>420</v>
      </c>
      <c r="D229" s="1">
        <v>0</v>
      </c>
      <c r="E229" s="21">
        <f t="shared" si="1"/>
        <v>1.2857142857142858</v>
      </c>
      <c r="F229" s="21">
        <f t="shared" si="29"/>
        <v>70</v>
      </c>
      <c r="G229" s="22">
        <f t="shared" si="30"/>
        <v>51</v>
      </c>
      <c r="H229" s="22"/>
      <c r="I229" s="22"/>
      <c r="J229" s="22"/>
      <c r="K229" s="22"/>
      <c r="L229" s="22"/>
      <c r="M229" s="22"/>
      <c r="N229" s="22"/>
      <c r="O229" s="22"/>
      <c r="P229" s="21">
        <f t="shared" si="31"/>
        <v>0</v>
      </c>
      <c r="Q229" s="21">
        <f t="shared" si="3"/>
        <v>811.71428571428567</v>
      </c>
      <c r="R229" s="16">
        <f t="shared" si="4"/>
        <v>5682</v>
      </c>
      <c r="S229" s="16">
        <f t="shared" si="27"/>
        <v>0.15839493136219643</v>
      </c>
      <c r="T229" s="16">
        <f t="shared" si="28"/>
        <v>8.5388103160213706</v>
      </c>
      <c r="U229" s="1">
        <v>16310</v>
      </c>
      <c r="V229" s="1">
        <f t="shared" si="26"/>
        <v>79997</v>
      </c>
      <c r="W229" s="1">
        <v>26.06</v>
      </c>
      <c r="X229" s="1">
        <f t="shared" si="8"/>
        <v>22.158571428571431</v>
      </c>
    </row>
    <row r="230" spans="1:24" ht="13" x14ac:dyDescent="0.15">
      <c r="A230" s="15">
        <v>44263</v>
      </c>
      <c r="B230" s="1">
        <f t="shared" si="24"/>
        <v>421</v>
      </c>
      <c r="D230" s="1">
        <v>0</v>
      </c>
      <c r="E230" s="21">
        <f t="shared" si="1"/>
        <v>0.14285714285714285</v>
      </c>
      <c r="F230" s="21">
        <f t="shared" si="29"/>
        <v>70</v>
      </c>
      <c r="G230" s="22">
        <f t="shared" si="30"/>
        <v>51</v>
      </c>
      <c r="H230" s="22"/>
      <c r="I230" s="22"/>
      <c r="J230" s="22"/>
      <c r="K230" s="22"/>
      <c r="L230" s="22"/>
      <c r="M230" s="22"/>
      <c r="N230" s="22"/>
      <c r="O230" s="22"/>
      <c r="P230" s="21">
        <f t="shared" si="31"/>
        <v>1733</v>
      </c>
      <c r="Q230" s="21">
        <f t="shared" si="3"/>
        <v>651.85714285714289</v>
      </c>
      <c r="R230" s="16">
        <f t="shared" si="4"/>
        <v>4563</v>
      </c>
      <c r="S230" s="16">
        <f t="shared" si="27"/>
        <v>2.1915406530791146E-2</v>
      </c>
      <c r="T230" s="16">
        <f t="shared" si="28"/>
        <v>1.1814235326572047</v>
      </c>
      <c r="U230" s="1">
        <v>18043</v>
      </c>
      <c r="V230" s="1">
        <f t="shared" si="26"/>
        <v>81730</v>
      </c>
      <c r="W230" s="1">
        <v>10.55</v>
      </c>
      <c r="X230" s="1">
        <f t="shared" si="8"/>
        <v>21.095714285714283</v>
      </c>
    </row>
    <row r="231" spans="1:24" ht="13" x14ac:dyDescent="0.15">
      <c r="A231" s="15">
        <v>44264</v>
      </c>
      <c r="B231" s="1">
        <f t="shared" si="24"/>
        <v>422</v>
      </c>
      <c r="D231" s="1">
        <v>0</v>
      </c>
      <c r="E231" s="21">
        <f t="shared" si="1"/>
        <v>0</v>
      </c>
      <c r="F231" s="21">
        <f t="shared" si="29"/>
        <v>70</v>
      </c>
      <c r="G231" s="22">
        <f t="shared" si="30"/>
        <v>51</v>
      </c>
      <c r="H231" s="22"/>
      <c r="I231" s="22"/>
      <c r="J231" s="22"/>
      <c r="K231" s="22"/>
      <c r="L231" s="22"/>
      <c r="M231" s="22"/>
      <c r="N231" s="22"/>
      <c r="O231" s="22"/>
      <c r="P231" s="21">
        <f t="shared" si="31"/>
        <v>0</v>
      </c>
      <c r="Q231" s="21">
        <f t="shared" si="3"/>
        <v>590.85714285714289</v>
      </c>
      <c r="R231" s="16">
        <f t="shared" si="4"/>
        <v>4136</v>
      </c>
      <c r="S231" s="16">
        <f t="shared" si="27"/>
        <v>0</v>
      </c>
      <c r="T231" s="16">
        <f t="shared" si="28"/>
        <v>0</v>
      </c>
      <c r="U231" s="1">
        <v>18043</v>
      </c>
      <c r="V231" s="1">
        <f t="shared" si="26"/>
        <v>81730</v>
      </c>
      <c r="W231" s="1">
        <v>14.27</v>
      </c>
      <c r="X231" s="1">
        <f t="shared" si="8"/>
        <v>24.641428571428573</v>
      </c>
    </row>
    <row r="232" spans="1:24" ht="13" x14ac:dyDescent="0.15">
      <c r="A232" s="15">
        <v>44265</v>
      </c>
      <c r="B232" s="1">
        <f t="shared" si="24"/>
        <v>423</v>
      </c>
      <c r="D232" s="1">
        <v>1</v>
      </c>
      <c r="E232" s="21">
        <f t="shared" si="1"/>
        <v>0.14285714285714285</v>
      </c>
      <c r="F232" s="21">
        <f t="shared" si="29"/>
        <v>71</v>
      </c>
      <c r="G232" s="22">
        <f t="shared" si="30"/>
        <v>52</v>
      </c>
      <c r="H232" s="22"/>
      <c r="I232" s="22"/>
      <c r="J232" s="22"/>
      <c r="K232" s="22"/>
      <c r="L232" s="22"/>
      <c r="M232" s="22"/>
      <c r="N232" s="22"/>
      <c r="O232" s="22"/>
      <c r="P232" s="21">
        <f t="shared" si="31"/>
        <v>1336</v>
      </c>
      <c r="Q232" s="21">
        <f t="shared" si="3"/>
        <v>623.28571428571433</v>
      </c>
      <c r="R232" s="16">
        <f t="shared" si="4"/>
        <v>4363</v>
      </c>
      <c r="S232" s="16">
        <f t="shared" si="27"/>
        <v>2.2920009168003665E-2</v>
      </c>
      <c r="T232" s="16">
        <f t="shared" si="28"/>
        <v>1.2355800090568014</v>
      </c>
      <c r="U232" s="1">
        <v>19379</v>
      </c>
      <c r="V232" s="1">
        <f t="shared" si="26"/>
        <v>83066</v>
      </c>
      <c r="W232" s="1">
        <v>18.62</v>
      </c>
      <c r="X232" s="1">
        <f t="shared" si="8"/>
        <v>22.69142857142857</v>
      </c>
    </row>
    <row r="233" spans="1:24" ht="13" x14ac:dyDescent="0.15">
      <c r="A233" s="15">
        <v>44266</v>
      </c>
      <c r="B233" s="1">
        <f t="shared" si="24"/>
        <v>424</v>
      </c>
      <c r="D233" s="1">
        <v>1</v>
      </c>
      <c r="E233" s="21">
        <f t="shared" si="1"/>
        <v>0.2857142857142857</v>
      </c>
      <c r="F233" s="21">
        <f t="shared" si="29"/>
        <v>72</v>
      </c>
      <c r="G233" s="22">
        <f t="shared" si="30"/>
        <v>53</v>
      </c>
      <c r="H233" s="22"/>
      <c r="I233" s="22"/>
      <c r="J233" s="22"/>
      <c r="K233" s="22"/>
      <c r="L233" s="22"/>
      <c r="M233" s="22"/>
      <c r="N233" s="22"/>
      <c r="O233" s="22"/>
      <c r="P233" s="21">
        <f t="shared" si="31"/>
        <v>371</v>
      </c>
      <c r="Q233" s="21">
        <f t="shared" si="3"/>
        <v>653.14285714285711</v>
      </c>
      <c r="R233" s="16">
        <f t="shared" si="4"/>
        <v>4572</v>
      </c>
      <c r="S233" s="16">
        <f t="shared" si="27"/>
        <v>4.3744531933508315E-2</v>
      </c>
      <c r="T233" s="16">
        <f t="shared" si="28"/>
        <v>2.3581957915637908</v>
      </c>
      <c r="U233" s="1">
        <v>19750</v>
      </c>
      <c r="V233" s="1">
        <f t="shared" si="26"/>
        <v>83437</v>
      </c>
      <c r="W233" s="1">
        <v>20.48</v>
      </c>
      <c r="X233" s="1">
        <f t="shared" si="8"/>
        <v>19.767142857142858</v>
      </c>
    </row>
    <row r="234" spans="1:24" ht="13" x14ac:dyDescent="0.15">
      <c r="A234" s="15">
        <v>44267</v>
      </c>
      <c r="B234" s="1">
        <f t="shared" si="24"/>
        <v>425</v>
      </c>
      <c r="D234" s="1">
        <v>0</v>
      </c>
      <c r="E234" s="21">
        <f t="shared" si="1"/>
        <v>0.2857142857142857</v>
      </c>
      <c r="F234" s="21">
        <f t="shared" si="29"/>
        <v>72</v>
      </c>
      <c r="G234" s="22">
        <f t="shared" si="30"/>
        <v>53</v>
      </c>
      <c r="H234" s="22"/>
      <c r="I234" s="22"/>
      <c r="J234" s="22"/>
      <c r="K234" s="22"/>
      <c r="L234" s="22"/>
      <c r="M234" s="22"/>
      <c r="N234" s="22"/>
      <c r="O234" s="22"/>
      <c r="P234" s="21">
        <f t="shared" si="31"/>
        <v>1153</v>
      </c>
      <c r="Q234" s="21">
        <f t="shared" si="3"/>
        <v>817.85714285714289</v>
      </c>
      <c r="R234" s="16">
        <f t="shared" si="4"/>
        <v>5725</v>
      </c>
      <c r="S234" s="16">
        <f t="shared" si="27"/>
        <v>3.4934497816593885E-2</v>
      </c>
      <c r="T234" s="16">
        <f t="shared" si="28"/>
        <v>1.8832613378217729</v>
      </c>
      <c r="U234" s="1">
        <v>20903</v>
      </c>
      <c r="V234" s="1">
        <f t="shared" si="26"/>
        <v>84590</v>
      </c>
      <c r="W234" s="1">
        <v>15.51</v>
      </c>
      <c r="X234" s="1">
        <f t="shared" si="8"/>
        <v>17.64</v>
      </c>
    </row>
    <row r="235" spans="1:24" ht="13" x14ac:dyDescent="0.15">
      <c r="A235" s="15">
        <v>44268</v>
      </c>
      <c r="B235" s="1">
        <f t="shared" si="24"/>
        <v>426</v>
      </c>
      <c r="D235" s="1">
        <v>0</v>
      </c>
      <c r="E235" s="21">
        <f t="shared" si="1"/>
        <v>0.2857142857142857</v>
      </c>
      <c r="F235" s="21">
        <f t="shared" si="29"/>
        <v>72</v>
      </c>
      <c r="G235" s="22">
        <f t="shared" si="30"/>
        <v>53</v>
      </c>
      <c r="H235" s="22"/>
      <c r="I235" s="22"/>
      <c r="J235" s="22"/>
      <c r="K235" s="22"/>
      <c r="L235" s="22"/>
      <c r="M235" s="22"/>
      <c r="N235" s="22"/>
      <c r="O235" s="22"/>
      <c r="P235" s="21">
        <f t="shared" si="31"/>
        <v>0</v>
      </c>
      <c r="Q235" s="21">
        <f t="shared" si="3"/>
        <v>656.14285714285711</v>
      </c>
      <c r="R235" s="16">
        <f t="shared" si="4"/>
        <v>4593</v>
      </c>
      <c r="S235" s="16">
        <f t="shared" si="27"/>
        <v>4.3544524276072284E-2</v>
      </c>
      <c r="T235" s="16">
        <f t="shared" si="28"/>
        <v>2.347413707604975</v>
      </c>
      <c r="U235" s="1">
        <v>20903</v>
      </c>
      <c r="V235" s="1">
        <f t="shared" si="26"/>
        <v>84590</v>
      </c>
      <c r="W235" s="1">
        <v>12.41</v>
      </c>
      <c r="X235" s="1">
        <f t="shared" si="8"/>
        <v>16.842857142857145</v>
      </c>
    </row>
    <row r="236" spans="1:24" ht="13" x14ac:dyDescent="0.15">
      <c r="A236" s="15">
        <v>44269</v>
      </c>
      <c r="B236" s="1">
        <f t="shared" si="24"/>
        <v>427</v>
      </c>
      <c r="D236" s="1">
        <v>0</v>
      </c>
      <c r="E236" s="21">
        <f t="shared" si="1"/>
        <v>0.2857142857142857</v>
      </c>
      <c r="F236" s="21">
        <f t="shared" si="29"/>
        <v>72</v>
      </c>
      <c r="G236" s="22">
        <f t="shared" si="30"/>
        <v>53</v>
      </c>
      <c r="H236" s="22"/>
      <c r="I236" s="22"/>
      <c r="J236" s="22"/>
      <c r="K236" s="22"/>
      <c r="L236" s="22"/>
      <c r="M236" s="22"/>
      <c r="N236" s="22"/>
      <c r="O236" s="22"/>
      <c r="P236" s="21">
        <f t="shared" si="31"/>
        <v>0</v>
      </c>
      <c r="Q236" s="21">
        <f t="shared" si="3"/>
        <v>656.14285714285711</v>
      </c>
      <c r="R236" s="16">
        <f t="shared" si="4"/>
        <v>4593</v>
      </c>
      <c r="S236" s="16">
        <f t="shared" si="27"/>
        <v>4.3544524276072284E-2</v>
      </c>
      <c r="T236" s="16">
        <f t="shared" si="28"/>
        <v>2.347413707604975</v>
      </c>
      <c r="U236" s="1">
        <v>20903</v>
      </c>
      <c r="V236" s="1">
        <f t="shared" si="26"/>
        <v>84590</v>
      </c>
      <c r="W236" s="1">
        <v>26.06</v>
      </c>
      <c r="X236" s="1">
        <f t="shared" si="8"/>
        <v>16.842857142857145</v>
      </c>
    </row>
    <row r="237" spans="1:24" ht="13" x14ac:dyDescent="0.15">
      <c r="A237" s="15">
        <v>44270</v>
      </c>
      <c r="B237" s="1">
        <f t="shared" si="24"/>
        <v>428</v>
      </c>
      <c r="D237" s="1">
        <v>2</v>
      </c>
      <c r="E237" s="21">
        <f t="shared" si="1"/>
        <v>0.5714285714285714</v>
      </c>
      <c r="F237" s="21">
        <f t="shared" si="29"/>
        <v>74</v>
      </c>
      <c r="G237" s="22">
        <f t="shared" si="30"/>
        <v>55</v>
      </c>
      <c r="H237" s="22"/>
      <c r="I237" s="22"/>
      <c r="J237" s="22"/>
      <c r="K237" s="22"/>
      <c r="L237" s="22"/>
      <c r="M237" s="22"/>
      <c r="N237" s="22"/>
      <c r="O237" s="22"/>
      <c r="P237" s="21">
        <f t="shared" si="31"/>
        <v>1703</v>
      </c>
      <c r="Q237" s="21">
        <f t="shared" si="3"/>
        <v>651.85714285714289</v>
      </c>
      <c r="R237" s="16">
        <f t="shared" si="4"/>
        <v>4563</v>
      </c>
      <c r="S237" s="16">
        <f t="shared" si="27"/>
        <v>8.7661626123164582E-2</v>
      </c>
      <c r="T237" s="16">
        <f t="shared" si="28"/>
        <v>4.7256941306288187</v>
      </c>
      <c r="U237" s="1">
        <v>22606</v>
      </c>
      <c r="V237" s="1">
        <f t="shared" si="26"/>
        <v>86293</v>
      </c>
      <c r="W237" s="1">
        <v>9.93</v>
      </c>
      <c r="X237" s="1">
        <f t="shared" si="8"/>
        <v>16.754285714285714</v>
      </c>
    </row>
    <row r="238" spans="1:24" ht="13" x14ac:dyDescent="0.15">
      <c r="A238" s="15">
        <v>44271</v>
      </c>
      <c r="B238" s="1">
        <f t="shared" si="24"/>
        <v>429</v>
      </c>
      <c r="D238" s="1">
        <v>0</v>
      </c>
      <c r="E238" s="21">
        <f t="shared" si="1"/>
        <v>0.5714285714285714</v>
      </c>
      <c r="F238" s="21">
        <f t="shared" si="29"/>
        <v>74</v>
      </c>
      <c r="G238" s="22">
        <f t="shared" si="30"/>
        <v>55</v>
      </c>
      <c r="H238" s="22"/>
      <c r="I238" s="22"/>
      <c r="J238" s="22"/>
      <c r="K238" s="22"/>
      <c r="L238" s="22"/>
      <c r="M238" s="22"/>
      <c r="N238" s="22"/>
      <c r="O238" s="22"/>
      <c r="P238" s="21">
        <f t="shared" si="31"/>
        <v>413</v>
      </c>
      <c r="Q238" s="21">
        <f t="shared" si="3"/>
        <v>710.85714285714289</v>
      </c>
      <c r="R238" s="16">
        <f t="shared" si="4"/>
        <v>4976</v>
      </c>
      <c r="S238" s="16">
        <f t="shared" si="27"/>
        <v>8.0385852090032142E-2</v>
      </c>
      <c r="T238" s="16">
        <f t="shared" si="28"/>
        <v>4.333469115365614</v>
      </c>
      <c r="U238" s="1">
        <v>23019</v>
      </c>
      <c r="V238" s="1">
        <f t="shared" si="26"/>
        <v>86706</v>
      </c>
      <c r="W238" s="1">
        <v>12.41</v>
      </c>
      <c r="X238" s="1">
        <f t="shared" si="8"/>
        <v>16.488571428571426</v>
      </c>
    </row>
    <row r="239" spans="1:24" ht="13" x14ac:dyDescent="0.15">
      <c r="A239" s="15">
        <v>44272</v>
      </c>
      <c r="B239" s="1">
        <f t="shared" si="24"/>
        <v>430</v>
      </c>
      <c r="D239" s="1">
        <v>0</v>
      </c>
      <c r="E239" s="21">
        <f t="shared" si="1"/>
        <v>0.42857142857142855</v>
      </c>
      <c r="F239" s="21">
        <f t="shared" si="29"/>
        <v>74</v>
      </c>
      <c r="G239" s="22">
        <f t="shared" si="30"/>
        <v>55</v>
      </c>
      <c r="H239" s="22"/>
      <c r="I239" s="22"/>
      <c r="J239" s="22"/>
      <c r="K239" s="22"/>
      <c r="L239" s="22"/>
      <c r="M239" s="22"/>
      <c r="N239" s="22"/>
      <c r="O239" s="22"/>
      <c r="P239" s="21">
        <f t="shared" si="31"/>
        <v>992</v>
      </c>
      <c r="Q239" s="21">
        <f t="shared" si="3"/>
        <v>661.71428571428567</v>
      </c>
      <c r="R239" s="16">
        <f t="shared" si="4"/>
        <v>4632</v>
      </c>
      <c r="S239" s="16">
        <f t="shared" si="27"/>
        <v>6.476683937823835E-2</v>
      </c>
      <c r="T239" s="16">
        <f t="shared" si="28"/>
        <v>3.4914738209292908</v>
      </c>
      <c r="U239" s="1">
        <v>24011</v>
      </c>
      <c r="V239" s="1">
        <f t="shared" si="26"/>
        <v>87698</v>
      </c>
      <c r="W239" s="1">
        <v>16.75</v>
      </c>
      <c r="X239" s="1">
        <f t="shared" si="8"/>
        <v>16.221428571428572</v>
      </c>
    </row>
    <row r="240" spans="1:24" ht="13" x14ac:dyDescent="0.15">
      <c r="A240" s="15">
        <v>44273</v>
      </c>
      <c r="B240" s="1">
        <f t="shared" si="24"/>
        <v>431</v>
      </c>
      <c r="D240" s="1">
        <v>0</v>
      </c>
      <c r="E240" s="21">
        <f t="shared" si="1"/>
        <v>0.2857142857142857</v>
      </c>
      <c r="F240" s="21">
        <f t="shared" si="29"/>
        <v>74</v>
      </c>
      <c r="G240" s="22">
        <f t="shared" si="30"/>
        <v>55</v>
      </c>
      <c r="H240" s="22"/>
      <c r="I240" s="22"/>
      <c r="J240" s="22"/>
      <c r="K240" s="22"/>
      <c r="L240" s="22"/>
      <c r="M240" s="22"/>
      <c r="N240" s="22"/>
      <c r="O240" s="22"/>
      <c r="P240" s="21">
        <f t="shared" si="31"/>
        <v>308</v>
      </c>
      <c r="Q240" s="21">
        <f t="shared" si="3"/>
        <v>652.71428571428567</v>
      </c>
      <c r="R240" s="16">
        <f t="shared" si="4"/>
        <v>4569</v>
      </c>
      <c r="S240" s="16">
        <f t="shared" si="27"/>
        <v>4.3773254541475161E-2</v>
      </c>
      <c r="T240" s="16">
        <f t="shared" si="28"/>
        <v>2.3597441801334318</v>
      </c>
      <c r="U240" s="1">
        <v>24319</v>
      </c>
      <c r="V240" s="1">
        <f t="shared" si="26"/>
        <v>88006</v>
      </c>
      <c r="W240" s="1">
        <v>27.92</v>
      </c>
      <c r="X240" s="1">
        <f t="shared" si="8"/>
        <v>17.284285714285716</v>
      </c>
    </row>
    <row r="241" spans="1:24" ht="13" x14ac:dyDescent="0.15">
      <c r="A241" s="15">
        <v>44274</v>
      </c>
      <c r="B241" s="1">
        <f t="shared" si="24"/>
        <v>432</v>
      </c>
      <c r="D241" s="1">
        <v>0</v>
      </c>
      <c r="E241" s="21">
        <f t="shared" si="1"/>
        <v>0.2857142857142857</v>
      </c>
      <c r="F241" s="21">
        <f t="shared" si="29"/>
        <v>74</v>
      </c>
      <c r="G241" s="22">
        <f t="shared" si="30"/>
        <v>55</v>
      </c>
      <c r="H241" s="22"/>
      <c r="I241" s="22"/>
      <c r="J241" s="22"/>
      <c r="K241" s="22"/>
      <c r="L241" s="22"/>
      <c r="M241" s="22"/>
      <c r="N241" s="22"/>
      <c r="O241" s="22"/>
      <c r="P241" s="21">
        <f t="shared" si="31"/>
        <v>1374</v>
      </c>
      <c r="Q241" s="21">
        <f t="shared" si="3"/>
        <v>684.28571428571433</v>
      </c>
      <c r="R241" s="16">
        <f t="shared" si="4"/>
        <v>4790</v>
      </c>
      <c r="S241" s="16">
        <f t="shared" si="27"/>
        <v>4.1753653444676408E-2</v>
      </c>
      <c r="T241" s="16">
        <f t="shared" si="28"/>
        <v>2.2508708056429332</v>
      </c>
      <c r="U241" s="1">
        <v>25693</v>
      </c>
      <c r="V241" s="1">
        <f t="shared" si="26"/>
        <v>89380</v>
      </c>
      <c r="W241" s="1">
        <v>19.239999999999998</v>
      </c>
      <c r="X241" s="1">
        <f t="shared" si="8"/>
        <v>17.817142857142859</v>
      </c>
    </row>
    <row r="242" spans="1:24" ht="13" x14ac:dyDescent="0.15">
      <c r="A242" s="15">
        <v>44275</v>
      </c>
      <c r="B242" s="1">
        <f t="shared" si="24"/>
        <v>433</v>
      </c>
      <c r="D242" s="1">
        <v>0</v>
      </c>
      <c r="E242" s="21">
        <f t="shared" si="1"/>
        <v>0.2857142857142857</v>
      </c>
      <c r="F242" s="21">
        <f t="shared" si="29"/>
        <v>74</v>
      </c>
      <c r="G242" s="22">
        <f t="shared" si="30"/>
        <v>55</v>
      </c>
      <c r="H242" s="22"/>
      <c r="I242" s="22"/>
      <c r="J242" s="22"/>
      <c r="K242" s="22"/>
      <c r="L242" s="22"/>
      <c r="M242" s="22"/>
      <c r="N242" s="22"/>
      <c r="O242" s="22"/>
      <c r="P242" s="21">
        <f t="shared" si="31"/>
        <v>0</v>
      </c>
      <c r="Q242" s="21">
        <f t="shared" si="3"/>
        <v>684.28571428571433</v>
      </c>
      <c r="R242" s="16">
        <f t="shared" si="4"/>
        <v>4790</v>
      </c>
      <c r="S242" s="16">
        <f t="shared" si="27"/>
        <v>4.1753653444676408E-2</v>
      </c>
      <c r="T242" s="16">
        <f t="shared" si="28"/>
        <v>2.2508708056429332</v>
      </c>
      <c r="U242" s="1">
        <v>25693</v>
      </c>
      <c r="V242" s="1">
        <f t="shared" si="26"/>
        <v>89380</v>
      </c>
      <c r="W242" s="1">
        <v>17.37</v>
      </c>
      <c r="X242" s="1">
        <f t="shared" si="8"/>
        <v>18.525714285714283</v>
      </c>
    </row>
    <row r="243" spans="1:24" ht="13" x14ac:dyDescent="0.15">
      <c r="A243" s="15">
        <v>44276</v>
      </c>
      <c r="B243" s="1">
        <f t="shared" si="24"/>
        <v>434</v>
      </c>
      <c r="D243" s="1">
        <v>0</v>
      </c>
      <c r="E243" s="21">
        <f t="shared" si="1"/>
        <v>0.2857142857142857</v>
      </c>
      <c r="F243" s="21">
        <f t="shared" si="29"/>
        <v>74</v>
      </c>
      <c r="G243" s="22">
        <f t="shared" si="30"/>
        <v>55</v>
      </c>
      <c r="H243" s="22"/>
      <c r="I243" s="22"/>
      <c r="J243" s="22"/>
      <c r="K243" s="22"/>
      <c r="L243" s="22"/>
      <c r="M243" s="22"/>
      <c r="N243" s="22"/>
      <c r="O243" s="22"/>
      <c r="P243" s="21">
        <f t="shared" si="31"/>
        <v>0</v>
      </c>
      <c r="Q243" s="21">
        <f t="shared" si="3"/>
        <v>684.28571428571433</v>
      </c>
      <c r="R243" s="16">
        <f t="shared" si="4"/>
        <v>4790</v>
      </c>
      <c r="S243" s="16">
        <f t="shared" si="27"/>
        <v>4.1753653444676408E-2</v>
      </c>
      <c r="T243" s="16">
        <f t="shared" si="28"/>
        <v>2.2508708056429332</v>
      </c>
      <c r="U243" s="1">
        <v>25693</v>
      </c>
      <c r="V243" s="1">
        <f t="shared" si="26"/>
        <v>89380</v>
      </c>
      <c r="W243" s="1">
        <v>26.06</v>
      </c>
      <c r="X243" s="1">
        <f t="shared" si="8"/>
        <v>18.525714285714287</v>
      </c>
    </row>
    <row r="244" spans="1:24" ht="13" x14ac:dyDescent="0.15">
      <c r="A244" s="15">
        <v>44277</v>
      </c>
      <c r="B244" s="1">
        <f t="shared" si="24"/>
        <v>435</v>
      </c>
      <c r="D244" s="1">
        <v>0</v>
      </c>
      <c r="E244" s="21">
        <f t="shared" si="1"/>
        <v>0</v>
      </c>
      <c r="F244" s="21">
        <f t="shared" si="29"/>
        <v>74</v>
      </c>
      <c r="G244" s="22">
        <f t="shared" si="30"/>
        <v>55</v>
      </c>
      <c r="H244" s="22"/>
      <c r="I244" s="22"/>
      <c r="J244" s="22"/>
      <c r="K244" s="22"/>
      <c r="L244" s="22"/>
      <c r="M244" s="22"/>
      <c r="N244" s="22"/>
      <c r="O244" s="22"/>
      <c r="P244" s="21">
        <f t="shared" si="31"/>
        <v>1465</v>
      </c>
      <c r="Q244" s="21">
        <f t="shared" si="3"/>
        <v>650.28571428571433</v>
      </c>
      <c r="R244" s="16">
        <f t="shared" si="4"/>
        <v>4552</v>
      </c>
      <c r="S244" s="16">
        <f t="shared" si="27"/>
        <v>0</v>
      </c>
      <c r="T244" s="16">
        <f t="shared" si="28"/>
        <v>0</v>
      </c>
      <c r="U244" s="1">
        <v>27158</v>
      </c>
      <c r="V244" s="1">
        <f t="shared" si="26"/>
        <v>90845</v>
      </c>
      <c r="W244" s="1">
        <v>8.69</v>
      </c>
      <c r="X244" s="1">
        <f t="shared" si="8"/>
        <v>18.348571428571429</v>
      </c>
    </row>
    <row r="245" spans="1:24" ht="13" x14ac:dyDescent="0.15">
      <c r="A245" s="15">
        <v>44278</v>
      </c>
      <c r="B245" s="1">
        <f t="shared" si="24"/>
        <v>436</v>
      </c>
      <c r="D245" s="1">
        <v>0</v>
      </c>
      <c r="E245" s="21">
        <f t="shared" si="1"/>
        <v>0</v>
      </c>
      <c r="F245" s="21">
        <f t="shared" si="29"/>
        <v>74</v>
      </c>
      <c r="G245" s="22">
        <f t="shared" si="30"/>
        <v>55</v>
      </c>
      <c r="H245" s="22"/>
      <c r="I245" s="22"/>
      <c r="J245" s="22"/>
      <c r="K245" s="22"/>
      <c r="L245" s="22"/>
      <c r="M245" s="22"/>
      <c r="N245" s="22"/>
      <c r="O245" s="22"/>
      <c r="P245" s="21">
        <f t="shared" si="31"/>
        <v>427</v>
      </c>
      <c r="Q245" s="21">
        <f t="shared" si="3"/>
        <v>652.28571428571433</v>
      </c>
      <c r="R245" s="16">
        <f t="shared" si="4"/>
        <v>4566</v>
      </c>
      <c r="S245" s="16">
        <f t="shared" si="27"/>
        <v>0</v>
      </c>
      <c r="T245" s="16">
        <f t="shared" si="28"/>
        <v>0</v>
      </c>
      <c r="U245" s="1">
        <v>27585</v>
      </c>
      <c r="V245" s="1">
        <f t="shared" si="26"/>
        <v>91272</v>
      </c>
      <c r="W245" s="1">
        <v>17.989999999999998</v>
      </c>
      <c r="X245" s="1">
        <f t="shared" si="8"/>
        <v>19.145714285714288</v>
      </c>
    </row>
    <row r="246" spans="1:24" ht="13" x14ac:dyDescent="0.15">
      <c r="A246" s="15">
        <v>44279</v>
      </c>
      <c r="B246" s="1">
        <f t="shared" si="24"/>
        <v>437</v>
      </c>
      <c r="D246" s="1">
        <v>1</v>
      </c>
      <c r="E246" s="21">
        <f t="shared" si="1"/>
        <v>0.14285714285714285</v>
      </c>
      <c r="F246" s="21">
        <f t="shared" si="29"/>
        <v>75</v>
      </c>
      <c r="G246" s="22">
        <f t="shared" si="30"/>
        <v>56</v>
      </c>
      <c r="H246" s="22"/>
      <c r="I246" s="22"/>
      <c r="J246" s="22"/>
      <c r="K246" s="22"/>
      <c r="L246" s="22"/>
      <c r="M246" s="22"/>
      <c r="N246" s="22"/>
      <c r="O246" s="22"/>
      <c r="P246" s="21">
        <f t="shared" si="31"/>
        <v>1123</v>
      </c>
      <c r="Q246" s="21">
        <f t="shared" si="3"/>
        <v>671</v>
      </c>
      <c r="R246" s="16">
        <f t="shared" si="4"/>
        <v>4697</v>
      </c>
      <c r="S246" s="16">
        <f t="shared" si="27"/>
        <v>2.1290185224611454E-2</v>
      </c>
      <c r="T246" s="16">
        <f t="shared" si="28"/>
        <v>1.1477188800329625</v>
      </c>
      <c r="U246" s="1">
        <v>28708</v>
      </c>
      <c r="V246" s="1">
        <f t="shared" si="26"/>
        <v>92395</v>
      </c>
      <c r="W246" s="1">
        <v>11.17</v>
      </c>
      <c r="X246" s="1">
        <f t="shared" si="8"/>
        <v>18.348571428571429</v>
      </c>
    </row>
    <row r="247" spans="1:24" ht="13" x14ac:dyDescent="0.15">
      <c r="A247" s="15">
        <v>44280</v>
      </c>
      <c r="B247" s="1">
        <f t="shared" si="24"/>
        <v>438</v>
      </c>
      <c r="D247" s="1">
        <v>0</v>
      </c>
      <c r="E247" s="21">
        <f t="shared" si="1"/>
        <v>0.14285714285714285</v>
      </c>
      <c r="F247" s="21">
        <f t="shared" si="29"/>
        <v>75</v>
      </c>
      <c r="G247" s="22">
        <f t="shared" si="30"/>
        <v>56</v>
      </c>
      <c r="H247" s="22"/>
      <c r="I247" s="22"/>
      <c r="J247" s="22"/>
      <c r="K247" s="22"/>
      <c r="L247" s="22"/>
      <c r="M247" s="22"/>
      <c r="N247" s="22"/>
      <c r="O247" s="22"/>
      <c r="P247" s="21">
        <f t="shared" si="31"/>
        <v>156</v>
      </c>
      <c r="Q247" s="21">
        <f t="shared" si="3"/>
        <v>649.28571428571433</v>
      </c>
      <c r="R247" s="16">
        <f t="shared" si="4"/>
        <v>4545</v>
      </c>
      <c r="S247" s="16">
        <f t="shared" si="27"/>
        <v>2.2002200220022E-2</v>
      </c>
      <c r="T247" s="16">
        <f t="shared" si="28"/>
        <v>1.1861024377370351</v>
      </c>
      <c r="U247" s="1">
        <v>28864</v>
      </c>
      <c r="V247" s="1">
        <f t="shared" si="26"/>
        <v>92551</v>
      </c>
      <c r="W247" s="1">
        <v>32.89</v>
      </c>
      <c r="X247" s="1">
        <f t="shared" si="8"/>
        <v>19.05857142857143</v>
      </c>
    </row>
    <row r="248" spans="1:24" ht="13" x14ac:dyDescent="0.15">
      <c r="A248" s="15">
        <v>44281</v>
      </c>
      <c r="B248" s="1">
        <f t="shared" si="24"/>
        <v>439</v>
      </c>
      <c r="D248" s="1">
        <v>0</v>
      </c>
      <c r="E248" s="21">
        <f t="shared" si="1"/>
        <v>0.14285714285714285</v>
      </c>
      <c r="F248" s="21">
        <f t="shared" si="29"/>
        <v>75</v>
      </c>
      <c r="G248" s="22">
        <f t="shared" si="30"/>
        <v>56</v>
      </c>
      <c r="H248" s="22"/>
      <c r="I248" s="22"/>
      <c r="J248" s="22"/>
      <c r="K248" s="22"/>
      <c r="L248" s="22"/>
      <c r="M248" s="22"/>
      <c r="N248" s="22"/>
      <c r="O248" s="22"/>
      <c r="P248" s="21">
        <f t="shared" si="31"/>
        <v>1345</v>
      </c>
      <c r="Q248" s="21">
        <f t="shared" si="3"/>
        <v>645.14285714285711</v>
      </c>
      <c r="R248" s="16">
        <f t="shared" si="4"/>
        <v>4516</v>
      </c>
      <c r="S248" s="16">
        <f t="shared" si="27"/>
        <v>2.2143489813994686E-2</v>
      </c>
      <c r="T248" s="16">
        <f t="shared" si="28"/>
        <v>1.1937191274390668</v>
      </c>
      <c r="U248" s="1">
        <v>30209</v>
      </c>
      <c r="V248" s="1">
        <f t="shared" si="26"/>
        <v>93896</v>
      </c>
      <c r="W248" s="1">
        <v>20.48</v>
      </c>
      <c r="X248" s="1">
        <f t="shared" si="8"/>
        <v>19.235714285714288</v>
      </c>
    </row>
    <row r="249" spans="1:24" ht="13" x14ac:dyDescent="0.15">
      <c r="A249" s="15">
        <v>44282</v>
      </c>
      <c r="B249" s="1">
        <f t="shared" si="24"/>
        <v>440</v>
      </c>
      <c r="D249" s="1">
        <v>0</v>
      </c>
      <c r="E249" s="21">
        <f t="shared" si="1"/>
        <v>0.14285714285714285</v>
      </c>
      <c r="F249" s="21">
        <f t="shared" si="29"/>
        <v>75</v>
      </c>
      <c r="G249" s="22">
        <f t="shared" si="30"/>
        <v>56</v>
      </c>
      <c r="H249" s="22"/>
      <c r="I249" s="22"/>
      <c r="J249" s="22"/>
      <c r="K249" s="22"/>
      <c r="L249" s="22"/>
      <c r="M249" s="22"/>
      <c r="N249" s="22"/>
      <c r="O249" s="22"/>
      <c r="P249" s="21">
        <f t="shared" si="31"/>
        <v>0</v>
      </c>
      <c r="Q249" s="21">
        <f t="shared" si="3"/>
        <v>645.14285714285711</v>
      </c>
      <c r="R249" s="16">
        <f t="shared" si="4"/>
        <v>4516</v>
      </c>
      <c r="S249" s="16">
        <f t="shared" si="27"/>
        <v>2.2143489813994686E-2</v>
      </c>
      <c r="T249" s="16">
        <f t="shared" si="28"/>
        <v>1.1937191274390668</v>
      </c>
      <c r="U249" s="1">
        <v>30209</v>
      </c>
      <c r="V249" s="1">
        <f t="shared" si="26"/>
        <v>93896</v>
      </c>
      <c r="W249" s="1">
        <v>21.1</v>
      </c>
      <c r="X249" s="1">
        <f t="shared" si="8"/>
        <v>19.768571428571427</v>
      </c>
    </row>
    <row r="250" spans="1:24" ht="13" x14ac:dyDescent="0.15">
      <c r="A250" s="15">
        <v>44283</v>
      </c>
      <c r="B250" s="1">
        <f t="shared" si="24"/>
        <v>441</v>
      </c>
      <c r="D250" s="1">
        <v>0</v>
      </c>
      <c r="E250" s="21">
        <f t="shared" si="1"/>
        <v>0.14285714285714285</v>
      </c>
      <c r="F250" s="21">
        <f t="shared" si="29"/>
        <v>75</v>
      </c>
      <c r="G250" s="22">
        <f t="shared" si="30"/>
        <v>56</v>
      </c>
      <c r="H250" s="22"/>
      <c r="I250" s="22"/>
      <c r="J250" s="22"/>
      <c r="K250" s="22"/>
      <c r="L250" s="22"/>
      <c r="M250" s="22"/>
      <c r="N250" s="22"/>
      <c r="O250" s="22"/>
      <c r="P250" s="21">
        <f t="shared" si="31"/>
        <v>0</v>
      </c>
      <c r="Q250" s="21">
        <f t="shared" si="3"/>
        <v>645.14285714285711</v>
      </c>
      <c r="R250" s="16">
        <f t="shared" si="4"/>
        <v>4516</v>
      </c>
      <c r="S250" s="16">
        <f t="shared" si="27"/>
        <v>2.2143489813994686E-2</v>
      </c>
      <c r="T250" s="16">
        <f t="shared" si="28"/>
        <v>1.1937191274390668</v>
      </c>
      <c r="U250" s="1">
        <v>30209</v>
      </c>
      <c r="V250" s="1">
        <f t="shared" si="26"/>
        <v>93896</v>
      </c>
      <c r="W250" s="1">
        <v>9.31</v>
      </c>
      <c r="X250" s="1">
        <f t="shared" si="8"/>
        <v>17.375714285714288</v>
      </c>
    </row>
    <row r="251" spans="1:24" ht="13" x14ac:dyDescent="0.15">
      <c r="A251" s="15">
        <v>44284</v>
      </c>
      <c r="B251" s="1">
        <f t="shared" si="24"/>
        <v>442</v>
      </c>
      <c r="D251" s="1">
        <v>0</v>
      </c>
      <c r="E251" s="21">
        <f t="shared" si="1"/>
        <v>0.14285714285714285</v>
      </c>
      <c r="F251" s="21">
        <f t="shared" si="29"/>
        <v>75</v>
      </c>
      <c r="G251" s="22">
        <f t="shared" si="30"/>
        <v>56</v>
      </c>
      <c r="H251" s="22"/>
      <c r="I251" s="22"/>
      <c r="J251" s="22"/>
      <c r="K251" s="22"/>
      <c r="L251" s="22"/>
      <c r="M251" s="22"/>
      <c r="N251" s="22"/>
      <c r="O251" s="22"/>
      <c r="P251" s="21">
        <f t="shared" si="31"/>
        <v>338</v>
      </c>
      <c r="Q251" s="21">
        <f t="shared" si="3"/>
        <v>484.14285714285717</v>
      </c>
      <c r="R251" s="16">
        <f t="shared" si="4"/>
        <v>3389</v>
      </c>
      <c r="S251" s="16">
        <f t="shared" si="27"/>
        <v>2.9507229271171435E-2</v>
      </c>
      <c r="T251" s="16">
        <f t="shared" si="28"/>
        <v>1.5906862140793228</v>
      </c>
      <c r="U251" s="1">
        <v>30547</v>
      </c>
      <c r="V251" s="1">
        <f t="shared" si="26"/>
        <v>94234</v>
      </c>
      <c r="W251" s="1">
        <v>14.27</v>
      </c>
      <c r="X251" s="1">
        <f t="shared" si="8"/>
        <v>18.172857142857143</v>
      </c>
    </row>
    <row r="252" spans="1:24" ht="13" x14ac:dyDescent="0.15">
      <c r="A252" s="15">
        <v>44285</v>
      </c>
      <c r="B252" s="1">
        <f t="shared" si="24"/>
        <v>443</v>
      </c>
      <c r="D252" s="1">
        <v>0</v>
      </c>
      <c r="E252" s="21">
        <f t="shared" si="1"/>
        <v>0.14285714285714285</v>
      </c>
      <c r="F252" s="21">
        <f t="shared" si="29"/>
        <v>75</v>
      </c>
      <c r="G252" s="22">
        <f t="shared" si="30"/>
        <v>56</v>
      </c>
      <c r="H252" s="22"/>
      <c r="I252" s="22"/>
      <c r="J252" s="22"/>
      <c r="K252" s="22"/>
      <c r="L252" s="22"/>
      <c r="M252" s="22"/>
      <c r="N252" s="22"/>
      <c r="O252" s="22"/>
      <c r="P252" s="21">
        <f t="shared" si="31"/>
        <v>1576</v>
      </c>
      <c r="Q252" s="21">
        <f t="shared" si="3"/>
        <v>648.28571428571433</v>
      </c>
      <c r="R252" s="16">
        <f t="shared" si="4"/>
        <v>4538</v>
      </c>
      <c r="S252" s="16">
        <f t="shared" si="27"/>
        <v>2.2036139268400173E-2</v>
      </c>
      <c r="T252" s="16">
        <f t="shared" si="28"/>
        <v>1.1879320360323544</v>
      </c>
      <c r="U252" s="1">
        <v>32123</v>
      </c>
      <c r="V252" s="1">
        <f t="shared" si="26"/>
        <v>95810</v>
      </c>
      <c r="W252" s="1">
        <v>21.72</v>
      </c>
      <c r="X252" s="1">
        <f t="shared" si="8"/>
        <v>18.705714285714286</v>
      </c>
    </row>
    <row r="253" spans="1:24" ht="13" x14ac:dyDescent="0.15">
      <c r="A253" s="15">
        <v>44286</v>
      </c>
      <c r="B253" s="1">
        <f t="shared" si="24"/>
        <v>444</v>
      </c>
      <c r="D253" s="1">
        <v>0</v>
      </c>
      <c r="E253" s="21">
        <f t="shared" si="1"/>
        <v>0</v>
      </c>
      <c r="F253" s="21">
        <f t="shared" si="29"/>
        <v>75</v>
      </c>
      <c r="G253" s="22">
        <f t="shared" si="30"/>
        <v>56</v>
      </c>
      <c r="H253" s="22"/>
      <c r="I253" s="22"/>
      <c r="J253" s="22"/>
      <c r="K253" s="22"/>
      <c r="L253" s="22"/>
      <c r="M253" s="22"/>
      <c r="N253" s="22"/>
      <c r="O253" s="22"/>
      <c r="P253" s="21">
        <f t="shared" si="31"/>
        <v>1295</v>
      </c>
      <c r="Q253" s="21">
        <f t="shared" si="3"/>
        <v>672.85714285714289</v>
      </c>
      <c r="R253" s="16">
        <f t="shared" si="4"/>
        <v>4710</v>
      </c>
      <c r="S253" s="16">
        <f t="shared" si="27"/>
        <v>0</v>
      </c>
      <c r="T253" s="16">
        <f t="shared" si="28"/>
        <v>0</v>
      </c>
      <c r="U253" s="1">
        <v>33418</v>
      </c>
      <c r="V253" s="1">
        <f t="shared" si="26"/>
        <v>97105</v>
      </c>
      <c r="W253" s="1">
        <v>17.989999999999998</v>
      </c>
      <c r="X253" s="1">
        <f t="shared" si="8"/>
        <v>19.68</v>
      </c>
    </row>
    <row r="254" spans="1:24" ht="13" x14ac:dyDescent="0.15">
      <c r="A254" s="15">
        <v>44287</v>
      </c>
      <c r="B254" s="1">
        <f t="shared" si="24"/>
        <v>445</v>
      </c>
      <c r="D254" s="1">
        <v>0</v>
      </c>
      <c r="E254" s="21">
        <f t="shared" si="1"/>
        <v>0</v>
      </c>
      <c r="F254" s="21">
        <f t="shared" si="29"/>
        <v>75</v>
      </c>
      <c r="G254" s="22">
        <f t="shared" si="30"/>
        <v>56</v>
      </c>
      <c r="H254" s="22"/>
      <c r="I254" s="22"/>
      <c r="J254" s="22"/>
      <c r="K254" s="22"/>
      <c r="L254" s="22"/>
      <c r="M254" s="22"/>
      <c r="N254" s="22"/>
      <c r="O254" s="22"/>
      <c r="P254" s="21">
        <f t="shared" si="31"/>
        <v>0</v>
      </c>
      <c r="Q254" s="21">
        <f t="shared" si="3"/>
        <v>650.57142857142856</v>
      </c>
      <c r="R254" s="16">
        <f t="shared" si="4"/>
        <v>4554</v>
      </c>
      <c r="S254" s="16">
        <f t="shared" si="27"/>
        <v>0</v>
      </c>
      <c r="T254" s="16">
        <f t="shared" si="28"/>
        <v>0</v>
      </c>
      <c r="U254" s="1">
        <v>33418</v>
      </c>
      <c r="V254" s="1">
        <f t="shared" si="26"/>
        <v>97105</v>
      </c>
      <c r="W254" s="1">
        <v>21.1</v>
      </c>
      <c r="X254" s="1">
        <f t="shared" si="8"/>
        <v>17.995714285714286</v>
      </c>
    </row>
    <row r="255" spans="1:24" ht="13" x14ac:dyDescent="0.15">
      <c r="A255" s="15">
        <v>44288</v>
      </c>
      <c r="B255" s="1">
        <f t="shared" si="24"/>
        <v>446</v>
      </c>
      <c r="D255" s="1">
        <v>0</v>
      </c>
      <c r="E255" s="21">
        <f t="shared" si="1"/>
        <v>0</v>
      </c>
      <c r="F255" s="21">
        <f t="shared" si="29"/>
        <v>75</v>
      </c>
      <c r="G255" s="22">
        <f t="shared" si="30"/>
        <v>56</v>
      </c>
      <c r="H255" s="22"/>
      <c r="I255" s="22"/>
      <c r="J255" s="22"/>
      <c r="K255" s="22"/>
      <c r="L255" s="22"/>
      <c r="M255" s="22"/>
      <c r="N255" s="22"/>
      <c r="O255" s="22"/>
      <c r="P255" s="21">
        <f t="shared" si="31"/>
        <v>331</v>
      </c>
      <c r="Q255" s="21">
        <f t="shared" si="3"/>
        <v>505.71428571428572</v>
      </c>
      <c r="R255" s="16">
        <f t="shared" si="4"/>
        <v>3540</v>
      </c>
      <c r="S255" s="16">
        <f t="shared" si="27"/>
        <v>0</v>
      </c>
      <c r="T255" s="16">
        <f t="shared" si="28"/>
        <v>0</v>
      </c>
      <c r="U255" s="1">
        <v>33749</v>
      </c>
      <c r="V255" s="1">
        <f t="shared" si="26"/>
        <v>97436</v>
      </c>
      <c r="W255" s="1">
        <v>18.62</v>
      </c>
      <c r="X255" s="1">
        <f t="shared" si="8"/>
        <v>17.73</v>
      </c>
    </row>
    <row r="256" spans="1:24" ht="13" x14ac:dyDescent="0.15">
      <c r="A256" s="15">
        <v>44289</v>
      </c>
      <c r="B256" s="1">
        <f t="shared" si="24"/>
        <v>447</v>
      </c>
      <c r="D256" s="1">
        <v>0</v>
      </c>
      <c r="E256" s="21">
        <f t="shared" si="1"/>
        <v>0</v>
      </c>
      <c r="F256" s="21">
        <f t="shared" si="29"/>
        <v>75</v>
      </c>
      <c r="G256" s="22">
        <f t="shared" si="30"/>
        <v>56</v>
      </c>
      <c r="H256" s="22"/>
      <c r="I256" s="22"/>
      <c r="J256" s="22"/>
      <c r="K256" s="22"/>
      <c r="L256" s="22"/>
      <c r="M256" s="22"/>
      <c r="N256" s="22"/>
      <c r="O256" s="22"/>
      <c r="P256" s="21">
        <f t="shared" si="31"/>
        <v>0</v>
      </c>
      <c r="Q256" s="21">
        <f t="shared" si="3"/>
        <v>505.71428571428572</v>
      </c>
      <c r="R256" s="16">
        <f t="shared" si="4"/>
        <v>3540</v>
      </c>
      <c r="S256" s="16">
        <f t="shared" si="27"/>
        <v>0</v>
      </c>
      <c r="T256" s="16">
        <f t="shared" si="28"/>
        <v>0</v>
      </c>
      <c r="U256" s="1">
        <v>33749</v>
      </c>
      <c r="V256" s="1">
        <f t="shared" si="26"/>
        <v>97436</v>
      </c>
      <c r="W256" s="1">
        <v>22.96</v>
      </c>
      <c r="X256" s="1">
        <f t="shared" si="8"/>
        <v>17.995714285714286</v>
      </c>
    </row>
    <row r="257" spans="1:24" ht="13" x14ac:dyDescent="0.15">
      <c r="A257" s="15">
        <v>44290</v>
      </c>
      <c r="B257" s="1">
        <f t="shared" si="24"/>
        <v>448</v>
      </c>
      <c r="D257" s="1">
        <v>0</v>
      </c>
      <c r="E257" s="21">
        <f t="shared" si="1"/>
        <v>0</v>
      </c>
      <c r="F257" s="21">
        <f t="shared" si="29"/>
        <v>75</v>
      </c>
      <c r="G257" s="22">
        <f t="shared" si="30"/>
        <v>56</v>
      </c>
      <c r="H257" s="22"/>
      <c r="I257" s="22"/>
      <c r="J257" s="22"/>
      <c r="K257" s="22"/>
      <c r="L257" s="22"/>
      <c r="M257" s="22"/>
      <c r="N257" s="22"/>
      <c r="O257" s="22"/>
      <c r="P257" s="21">
        <f t="shared" si="31"/>
        <v>0</v>
      </c>
      <c r="Q257" s="21">
        <f t="shared" si="3"/>
        <v>505.71428571428572</v>
      </c>
      <c r="R257" s="16">
        <f t="shared" si="4"/>
        <v>3540</v>
      </c>
      <c r="S257" s="16">
        <f t="shared" si="27"/>
        <v>0</v>
      </c>
      <c r="T257" s="16">
        <f t="shared" si="28"/>
        <v>0</v>
      </c>
      <c r="U257" s="1">
        <v>33749</v>
      </c>
      <c r="V257" s="1">
        <f t="shared" si="26"/>
        <v>97436</v>
      </c>
      <c r="W257" s="1">
        <v>0</v>
      </c>
      <c r="X257" s="1">
        <f t="shared" si="8"/>
        <v>16.665714285714284</v>
      </c>
    </row>
    <row r="258" spans="1:24" ht="13" x14ac:dyDescent="0.15">
      <c r="A258" s="15">
        <v>44291</v>
      </c>
      <c r="B258" s="1">
        <f t="shared" si="24"/>
        <v>449</v>
      </c>
      <c r="D258" s="1">
        <v>0</v>
      </c>
      <c r="E258" s="21">
        <f t="shared" si="1"/>
        <v>0</v>
      </c>
      <c r="F258" s="21">
        <f t="shared" si="29"/>
        <v>75</v>
      </c>
      <c r="G258" s="22">
        <f t="shared" si="30"/>
        <v>56</v>
      </c>
      <c r="H258" s="22"/>
      <c r="I258" s="22"/>
      <c r="J258" s="22"/>
      <c r="K258" s="22"/>
      <c r="L258" s="22"/>
      <c r="M258" s="22"/>
      <c r="N258" s="22"/>
      <c r="O258" s="22"/>
      <c r="P258" s="21">
        <f t="shared" si="31"/>
        <v>2471</v>
      </c>
      <c r="Q258" s="21">
        <f t="shared" si="3"/>
        <v>810.42857142857144</v>
      </c>
      <c r="R258" s="16">
        <f t="shared" si="4"/>
        <v>5673</v>
      </c>
      <c r="S258" s="16">
        <f t="shared" si="27"/>
        <v>0</v>
      </c>
      <c r="T258" s="16">
        <f t="shared" si="28"/>
        <v>0</v>
      </c>
      <c r="U258" s="1">
        <v>36220</v>
      </c>
      <c r="V258" s="1">
        <f t="shared" si="26"/>
        <v>99907</v>
      </c>
      <c r="W258" s="1">
        <v>32.89</v>
      </c>
      <c r="X258" s="1">
        <f t="shared" si="8"/>
        <v>19.32571428571428</v>
      </c>
    </row>
    <row r="259" spans="1:24" ht="13" x14ac:dyDescent="0.15">
      <c r="A259" s="15">
        <v>44292</v>
      </c>
      <c r="B259" s="1">
        <f t="shared" si="24"/>
        <v>450</v>
      </c>
      <c r="D259" s="1">
        <v>0</v>
      </c>
      <c r="E259" s="21">
        <f t="shared" si="1"/>
        <v>0</v>
      </c>
      <c r="F259" s="21">
        <f t="shared" si="29"/>
        <v>75</v>
      </c>
      <c r="G259" s="22">
        <f t="shared" si="30"/>
        <v>56</v>
      </c>
      <c r="H259" s="22"/>
      <c r="I259" s="22"/>
      <c r="J259" s="22"/>
      <c r="K259" s="22"/>
      <c r="L259" s="22"/>
      <c r="M259" s="22"/>
      <c r="N259" s="22"/>
      <c r="O259" s="22"/>
      <c r="P259" s="21">
        <f t="shared" si="31"/>
        <v>409</v>
      </c>
      <c r="Q259" s="21">
        <f t="shared" si="3"/>
        <v>643.71428571428567</v>
      </c>
      <c r="R259" s="16">
        <f t="shared" si="4"/>
        <v>4506</v>
      </c>
      <c r="S259" s="16">
        <f t="shared" si="27"/>
        <v>0</v>
      </c>
      <c r="T259" s="16">
        <f t="shared" si="28"/>
        <v>0</v>
      </c>
      <c r="U259" s="1">
        <v>36629</v>
      </c>
      <c r="V259" s="1">
        <f t="shared" si="26"/>
        <v>100316</v>
      </c>
      <c r="W259" s="1">
        <v>10.55</v>
      </c>
      <c r="X259" s="1">
        <f t="shared" si="8"/>
        <v>17.73</v>
      </c>
    </row>
    <row r="260" spans="1:24" ht="13" x14ac:dyDescent="0.15">
      <c r="A260" s="15">
        <v>44293</v>
      </c>
      <c r="B260" s="1">
        <f t="shared" si="24"/>
        <v>451</v>
      </c>
      <c r="D260" s="1">
        <v>0</v>
      </c>
      <c r="E260" s="21">
        <f t="shared" si="1"/>
        <v>0</v>
      </c>
      <c r="F260" s="21">
        <f t="shared" si="29"/>
        <v>75</v>
      </c>
      <c r="G260" s="22">
        <f t="shared" si="30"/>
        <v>56</v>
      </c>
      <c r="H260" s="22"/>
      <c r="I260" s="22"/>
      <c r="J260" s="22"/>
      <c r="K260" s="22"/>
      <c r="L260" s="22"/>
      <c r="M260" s="22"/>
      <c r="N260" s="22"/>
      <c r="O260" s="22"/>
      <c r="P260" s="21">
        <f t="shared" si="31"/>
        <v>1263</v>
      </c>
      <c r="Q260" s="21">
        <f t="shared" si="3"/>
        <v>639.14285714285711</v>
      </c>
      <c r="R260" s="16">
        <f t="shared" si="4"/>
        <v>4474</v>
      </c>
      <c r="S260" s="16">
        <f t="shared" si="27"/>
        <v>0</v>
      </c>
      <c r="T260" s="16">
        <f t="shared" si="28"/>
        <v>0</v>
      </c>
      <c r="U260" s="1">
        <v>37892</v>
      </c>
      <c r="V260" s="1">
        <f t="shared" si="26"/>
        <v>101579</v>
      </c>
      <c r="W260" s="1">
        <v>15.51</v>
      </c>
      <c r="X260" s="1">
        <f t="shared" si="8"/>
        <v>17.375714285714285</v>
      </c>
    </row>
    <row r="261" spans="1:24" ht="13" x14ac:dyDescent="0.15">
      <c r="A261" s="15">
        <v>44294</v>
      </c>
      <c r="B261" s="1">
        <f t="shared" si="24"/>
        <v>452</v>
      </c>
      <c r="D261" s="1">
        <v>0</v>
      </c>
      <c r="E261" s="21">
        <f t="shared" si="1"/>
        <v>0</v>
      </c>
      <c r="F261" s="21">
        <f t="shared" si="29"/>
        <v>75</v>
      </c>
      <c r="G261" s="22">
        <f t="shared" si="30"/>
        <v>56</v>
      </c>
      <c r="H261" s="22"/>
      <c r="I261" s="22"/>
      <c r="J261" s="22"/>
      <c r="K261" s="22"/>
      <c r="L261" s="22"/>
      <c r="M261" s="22"/>
      <c r="N261" s="22"/>
      <c r="O261" s="22"/>
      <c r="P261" s="21">
        <f t="shared" si="31"/>
        <v>0</v>
      </c>
      <c r="Q261" s="21">
        <f t="shared" si="3"/>
        <v>639.14285714285711</v>
      </c>
      <c r="R261" s="16">
        <f t="shared" si="4"/>
        <v>4474</v>
      </c>
      <c r="S261" s="16">
        <f t="shared" si="27"/>
        <v>0</v>
      </c>
      <c r="T261" s="16">
        <f t="shared" si="28"/>
        <v>0</v>
      </c>
      <c r="U261" s="1">
        <v>37892</v>
      </c>
      <c r="V261" s="1">
        <f t="shared" si="26"/>
        <v>101579</v>
      </c>
      <c r="W261" s="1">
        <v>17.37</v>
      </c>
      <c r="X261" s="1">
        <f t="shared" si="8"/>
        <v>16.842857142857145</v>
      </c>
    </row>
    <row r="262" spans="1:24" ht="13" x14ac:dyDescent="0.15">
      <c r="A262" s="15">
        <v>44295</v>
      </c>
      <c r="B262" s="1">
        <f t="shared" si="24"/>
        <v>453</v>
      </c>
      <c r="D262" s="1">
        <v>0</v>
      </c>
      <c r="E262" s="21">
        <f t="shared" si="1"/>
        <v>0</v>
      </c>
      <c r="F262" s="21">
        <f t="shared" si="29"/>
        <v>75</v>
      </c>
      <c r="G262" s="22">
        <f t="shared" si="30"/>
        <v>56</v>
      </c>
      <c r="H262" s="22"/>
      <c r="I262" s="22"/>
      <c r="J262" s="22"/>
      <c r="K262" s="22"/>
      <c r="L262" s="22"/>
      <c r="M262" s="22"/>
      <c r="N262" s="22"/>
      <c r="O262" s="22"/>
      <c r="P262" s="21">
        <f t="shared" si="31"/>
        <v>1149</v>
      </c>
      <c r="Q262" s="21">
        <f t="shared" si="3"/>
        <v>756</v>
      </c>
      <c r="R262" s="16">
        <f t="shared" si="4"/>
        <v>5292</v>
      </c>
      <c r="S262" s="16">
        <f t="shared" si="27"/>
        <v>0</v>
      </c>
      <c r="T262" s="16">
        <f t="shared" si="28"/>
        <v>0</v>
      </c>
      <c r="U262" s="1">
        <v>39041</v>
      </c>
      <c r="V262" s="1">
        <f t="shared" si="26"/>
        <v>102728</v>
      </c>
      <c r="W262" s="1">
        <v>12.41</v>
      </c>
      <c r="X262" s="1">
        <f t="shared" si="8"/>
        <v>15.955714285714288</v>
      </c>
    </row>
    <row r="263" spans="1:24" ht="13" x14ac:dyDescent="0.15">
      <c r="A263" s="15">
        <v>44296</v>
      </c>
      <c r="B263" s="1">
        <f t="shared" si="24"/>
        <v>454</v>
      </c>
      <c r="D263" s="1">
        <v>0</v>
      </c>
      <c r="E263" s="21">
        <f t="shared" si="1"/>
        <v>0</v>
      </c>
      <c r="F263" s="21">
        <f t="shared" si="29"/>
        <v>75</v>
      </c>
      <c r="G263" s="22">
        <f t="shared" si="30"/>
        <v>56</v>
      </c>
      <c r="H263" s="22"/>
      <c r="I263" s="22"/>
      <c r="J263" s="22"/>
      <c r="K263" s="22"/>
      <c r="L263" s="22"/>
      <c r="M263" s="22"/>
      <c r="N263" s="22"/>
      <c r="O263" s="22"/>
      <c r="P263" s="21">
        <f t="shared" si="31"/>
        <v>0</v>
      </c>
      <c r="Q263" s="21">
        <f t="shared" si="3"/>
        <v>756</v>
      </c>
      <c r="R263" s="16">
        <f t="shared" si="4"/>
        <v>5292</v>
      </c>
      <c r="S263" s="16">
        <f t="shared" si="27"/>
        <v>0</v>
      </c>
      <c r="T263" s="16">
        <f t="shared" si="28"/>
        <v>0</v>
      </c>
      <c r="U263" s="1">
        <v>39041</v>
      </c>
      <c r="V263" s="1">
        <f t="shared" si="26"/>
        <v>102728</v>
      </c>
      <c r="W263" s="1">
        <v>24.2</v>
      </c>
      <c r="X263" s="1">
        <f t="shared" si="8"/>
        <v>16.132857142857141</v>
      </c>
    </row>
    <row r="264" spans="1:24" ht="13" x14ac:dyDescent="0.15">
      <c r="A264" s="15">
        <v>44297</v>
      </c>
      <c r="B264" s="1">
        <f t="shared" si="24"/>
        <v>455</v>
      </c>
      <c r="D264" s="1">
        <v>0</v>
      </c>
      <c r="E264" s="21">
        <f t="shared" si="1"/>
        <v>0</v>
      </c>
      <c r="F264" s="21">
        <f t="shared" si="29"/>
        <v>75</v>
      </c>
      <c r="G264" s="22">
        <f t="shared" si="30"/>
        <v>56</v>
      </c>
      <c r="H264" s="22"/>
      <c r="I264" s="22"/>
      <c r="J264" s="22"/>
      <c r="K264" s="22"/>
      <c r="L264" s="22"/>
      <c r="M264" s="22"/>
      <c r="N264" s="22"/>
      <c r="O264" s="22"/>
      <c r="P264" s="21">
        <f t="shared" si="31"/>
        <v>0</v>
      </c>
      <c r="Q264" s="21">
        <f t="shared" si="3"/>
        <v>756</v>
      </c>
      <c r="R264" s="16">
        <f t="shared" si="4"/>
        <v>5292</v>
      </c>
      <c r="S264" s="16">
        <f t="shared" si="27"/>
        <v>0</v>
      </c>
      <c r="T264" s="16">
        <f t="shared" si="28"/>
        <v>0</v>
      </c>
      <c r="U264" s="1">
        <v>39041</v>
      </c>
      <c r="V264" s="1">
        <f t="shared" si="26"/>
        <v>102728</v>
      </c>
      <c r="W264" s="1">
        <v>13.65</v>
      </c>
      <c r="X264" s="1">
        <f t="shared" si="8"/>
        <v>18.082857142857144</v>
      </c>
    </row>
    <row r="265" spans="1:24" ht="13" x14ac:dyDescent="0.15">
      <c r="A265" s="15">
        <v>44298</v>
      </c>
      <c r="B265" s="1">
        <f t="shared" si="24"/>
        <v>456</v>
      </c>
      <c r="D265" s="1">
        <v>0</v>
      </c>
      <c r="E265" s="21">
        <f t="shared" si="1"/>
        <v>0</v>
      </c>
      <c r="F265" s="21">
        <f t="shared" si="29"/>
        <v>75</v>
      </c>
      <c r="G265" s="22">
        <f t="shared" si="30"/>
        <v>56</v>
      </c>
      <c r="H265" s="22"/>
      <c r="I265" s="22"/>
      <c r="J265" s="22"/>
      <c r="K265" s="22"/>
      <c r="L265" s="22"/>
      <c r="M265" s="22"/>
      <c r="N265" s="22"/>
      <c r="O265" s="22"/>
      <c r="P265" s="21">
        <f t="shared" si="31"/>
        <v>1686</v>
      </c>
      <c r="Q265" s="21">
        <f t="shared" si="3"/>
        <v>643.85714285714289</v>
      </c>
      <c r="R265" s="16">
        <f t="shared" si="4"/>
        <v>4507</v>
      </c>
      <c r="S265" s="16">
        <f t="shared" si="27"/>
        <v>0</v>
      </c>
      <c r="T265" s="16">
        <f t="shared" si="28"/>
        <v>0</v>
      </c>
      <c r="U265" s="1">
        <v>40727</v>
      </c>
      <c r="V265" s="1">
        <f t="shared" si="26"/>
        <v>104414</v>
      </c>
      <c r="W265" s="1">
        <v>6.21</v>
      </c>
      <c r="X265" s="1">
        <f t="shared" si="8"/>
        <v>14.271428571428572</v>
      </c>
    </row>
    <row r="266" spans="1:24" ht="13" x14ac:dyDescent="0.15">
      <c r="A266" s="15">
        <v>44299</v>
      </c>
      <c r="B266" s="1">
        <f t="shared" si="24"/>
        <v>457</v>
      </c>
      <c r="D266" s="1">
        <v>0</v>
      </c>
      <c r="E266" s="21">
        <f t="shared" si="1"/>
        <v>0</v>
      </c>
      <c r="F266" s="21">
        <f t="shared" si="29"/>
        <v>75</v>
      </c>
      <c r="G266" s="22">
        <f t="shared" si="30"/>
        <v>56</v>
      </c>
      <c r="H266" s="22"/>
      <c r="I266" s="22"/>
      <c r="J266" s="22"/>
      <c r="K266" s="22"/>
      <c r="L266" s="22"/>
      <c r="M266" s="22"/>
      <c r="N266" s="22"/>
      <c r="O266" s="22"/>
      <c r="P266" s="21">
        <f t="shared" si="31"/>
        <v>419</v>
      </c>
      <c r="Q266" s="21">
        <f t="shared" si="3"/>
        <v>645.28571428571433</v>
      </c>
      <c r="R266" s="16">
        <f t="shared" si="4"/>
        <v>4517</v>
      </c>
      <c r="S266" s="16">
        <f t="shared" si="27"/>
        <v>0</v>
      </c>
      <c r="T266" s="16">
        <f t="shared" si="28"/>
        <v>0</v>
      </c>
      <c r="U266" s="1">
        <v>41146</v>
      </c>
      <c r="V266" s="1">
        <f t="shared" si="26"/>
        <v>104833</v>
      </c>
      <c r="W266" s="1">
        <v>11.79</v>
      </c>
      <c r="X266" s="1">
        <f t="shared" si="8"/>
        <v>14.44857142857143</v>
      </c>
    </row>
    <row r="267" spans="1:24" ht="13" x14ac:dyDescent="0.15">
      <c r="A267" s="15">
        <v>44300</v>
      </c>
      <c r="B267" s="1">
        <f t="shared" si="24"/>
        <v>458</v>
      </c>
      <c r="D267" s="1">
        <v>0</v>
      </c>
      <c r="E267" s="21">
        <f t="shared" si="1"/>
        <v>0</v>
      </c>
      <c r="F267" s="1">
        <v>73</v>
      </c>
      <c r="G267" s="1">
        <v>54</v>
      </c>
      <c r="P267" s="21">
        <f t="shared" si="31"/>
        <v>519</v>
      </c>
      <c r="Q267" s="21">
        <f t="shared" si="3"/>
        <v>539</v>
      </c>
      <c r="R267" s="16">
        <f t="shared" si="4"/>
        <v>3773</v>
      </c>
      <c r="S267" s="16">
        <f t="shared" ref="S267:S314" si="32">E267/Q267*100</f>
        <v>0</v>
      </c>
      <c r="T267" s="16">
        <f t="shared" si="28"/>
        <v>0</v>
      </c>
      <c r="U267" s="1">
        <v>41665</v>
      </c>
      <c r="V267" s="1">
        <f t="shared" si="26"/>
        <v>105352</v>
      </c>
      <c r="W267" s="1">
        <v>13.65</v>
      </c>
      <c r="X267" s="1">
        <f t="shared" si="8"/>
        <v>14.182857142857143</v>
      </c>
    </row>
    <row r="268" spans="1:24" ht="13" x14ac:dyDescent="0.15">
      <c r="A268" s="15">
        <v>44301</v>
      </c>
      <c r="B268" s="1">
        <f t="shared" si="24"/>
        <v>459</v>
      </c>
      <c r="D268" s="1">
        <v>0</v>
      </c>
      <c r="E268" s="21">
        <f t="shared" si="1"/>
        <v>0</v>
      </c>
      <c r="F268" s="1">
        <v>73</v>
      </c>
      <c r="G268" s="1">
        <v>54</v>
      </c>
      <c r="P268" s="21">
        <f t="shared" si="31"/>
        <v>0</v>
      </c>
      <c r="Q268" s="21">
        <f t="shared" si="3"/>
        <v>539</v>
      </c>
      <c r="R268" s="16">
        <f t="shared" si="4"/>
        <v>3773</v>
      </c>
      <c r="S268" s="16">
        <f t="shared" si="32"/>
        <v>0</v>
      </c>
      <c r="T268" s="16">
        <f t="shared" ref="T268:T314" si="33">S268*100000/1855</f>
        <v>0</v>
      </c>
      <c r="U268" s="1">
        <v>41665</v>
      </c>
      <c r="V268" s="1">
        <f t="shared" si="26"/>
        <v>105352</v>
      </c>
      <c r="W268" s="1">
        <v>11.79</v>
      </c>
      <c r="X268" s="1">
        <f t="shared" si="8"/>
        <v>13.385714285714284</v>
      </c>
    </row>
    <row r="269" spans="1:24" ht="13" x14ac:dyDescent="0.15">
      <c r="A269" s="15">
        <v>44302</v>
      </c>
      <c r="B269" s="1">
        <f t="shared" si="24"/>
        <v>460</v>
      </c>
      <c r="C269" s="16"/>
      <c r="D269" s="1">
        <v>0</v>
      </c>
      <c r="E269" s="21">
        <f t="shared" si="1"/>
        <v>0</v>
      </c>
      <c r="F269" s="1">
        <v>75</v>
      </c>
      <c r="G269" s="1">
        <v>56</v>
      </c>
      <c r="P269" s="21">
        <f t="shared" si="31"/>
        <v>1894</v>
      </c>
      <c r="Q269" s="21">
        <f t="shared" si="3"/>
        <v>645.42857142857144</v>
      </c>
      <c r="R269" s="16">
        <f t="shared" si="4"/>
        <v>4518</v>
      </c>
      <c r="S269" s="16">
        <f t="shared" si="32"/>
        <v>0</v>
      </c>
      <c r="T269" s="16">
        <f t="shared" si="33"/>
        <v>0</v>
      </c>
      <c r="U269" s="1">
        <v>43559</v>
      </c>
      <c r="V269" s="1">
        <f t="shared" si="26"/>
        <v>107246</v>
      </c>
      <c r="W269" s="1">
        <v>16.13</v>
      </c>
      <c r="X269" s="1">
        <f t="shared" si="8"/>
        <v>13.917142857142855</v>
      </c>
    </row>
    <row r="270" spans="1:24" ht="13" x14ac:dyDescent="0.15">
      <c r="A270" s="15">
        <v>44303</v>
      </c>
      <c r="B270" s="1">
        <f t="shared" si="24"/>
        <v>461</v>
      </c>
      <c r="D270" s="1">
        <v>0</v>
      </c>
      <c r="E270" s="21">
        <f t="shared" si="1"/>
        <v>0</v>
      </c>
      <c r="F270" s="1">
        <v>75</v>
      </c>
      <c r="G270" s="1">
        <v>56</v>
      </c>
      <c r="P270" s="21">
        <f t="shared" si="31"/>
        <v>254</v>
      </c>
      <c r="Q270" s="21">
        <f t="shared" si="3"/>
        <v>681.71428571428567</v>
      </c>
      <c r="R270" s="16">
        <f t="shared" si="4"/>
        <v>4772</v>
      </c>
      <c r="S270" s="16">
        <f t="shared" si="32"/>
        <v>0</v>
      </c>
      <c r="T270" s="16">
        <f t="shared" si="33"/>
        <v>0</v>
      </c>
      <c r="U270" s="1">
        <v>43813</v>
      </c>
      <c r="V270" s="1">
        <f t="shared" si="26"/>
        <v>107500</v>
      </c>
      <c r="W270" s="1">
        <v>16.13</v>
      </c>
      <c r="X270" s="1">
        <f t="shared" si="8"/>
        <v>12.764285714285714</v>
      </c>
    </row>
    <row r="271" spans="1:24" ht="13" x14ac:dyDescent="0.15">
      <c r="A271" s="15">
        <v>44304</v>
      </c>
      <c r="B271" s="1">
        <f t="shared" si="24"/>
        <v>462</v>
      </c>
      <c r="D271" s="1">
        <v>0</v>
      </c>
      <c r="E271" s="21">
        <f t="shared" si="1"/>
        <v>0</v>
      </c>
      <c r="F271" s="21">
        <f t="shared" ref="F271:F314" si="34">D271+F270</f>
        <v>75</v>
      </c>
      <c r="G271" s="22">
        <f t="shared" ref="G271:G314" si="35">D271+G270</f>
        <v>56</v>
      </c>
      <c r="P271" s="21">
        <f t="shared" si="31"/>
        <v>0</v>
      </c>
      <c r="Q271" s="21">
        <f t="shared" si="3"/>
        <v>681.71428571428567</v>
      </c>
      <c r="R271" s="16">
        <f t="shared" si="4"/>
        <v>4772</v>
      </c>
      <c r="S271" s="16">
        <f t="shared" si="32"/>
        <v>0</v>
      </c>
      <c r="T271" s="16">
        <f t="shared" si="33"/>
        <v>0</v>
      </c>
      <c r="U271" s="1">
        <v>43813</v>
      </c>
      <c r="V271" s="1">
        <f t="shared" si="26"/>
        <v>107500</v>
      </c>
      <c r="W271" s="1">
        <v>10.55</v>
      </c>
      <c r="X271" s="1">
        <f t="shared" si="8"/>
        <v>12.321428571428569</v>
      </c>
    </row>
    <row r="272" spans="1:24" ht="13" x14ac:dyDescent="0.15">
      <c r="A272" s="15">
        <v>44305</v>
      </c>
      <c r="B272" s="1">
        <f t="shared" si="24"/>
        <v>463</v>
      </c>
      <c r="D272" s="1">
        <v>0</v>
      </c>
      <c r="E272" s="21">
        <f t="shared" si="1"/>
        <v>0</v>
      </c>
      <c r="F272" s="21">
        <f t="shared" si="34"/>
        <v>75</v>
      </c>
      <c r="G272" s="22">
        <f t="shared" si="35"/>
        <v>56</v>
      </c>
      <c r="P272" s="21">
        <f t="shared" si="31"/>
        <v>1435</v>
      </c>
      <c r="Q272" s="21">
        <f t="shared" si="3"/>
        <v>645.85714285714289</v>
      </c>
      <c r="R272" s="16">
        <f t="shared" si="4"/>
        <v>4521</v>
      </c>
      <c r="S272" s="16">
        <f t="shared" si="32"/>
        <v>0</v>
      </c>
      <c r="T272" s="16">
        <f t="shared" si="33"/>
        <v>0</v>
      </c>
      <c r="U272" s="1">
        <v>45248</v>
      </c>
      <c r="V272" s="1">
        <f t="shared" si="26"/>
        <v>108935</v>
      </c>
      <c r="W272" s="1">
        <v>4.34</v>
      </c>
      <c r="X272" s="1">
        <f t="shared" si="8"/>
        <v>12.054285714285713</v>
      </c>
    </row>
    <row r="273" spans="1:24" ht="13" x14ac:dyDescent="0.15">
      <c r="A273" s="15">
        <v>44306</v>
      </c>
      <c r="B273" s="1">
        <f t="shared" si="24"/>
        <v>464</v>
      </c>
      <c r="D273" s="1">
        <v>0</v>
      </c>
      <c r="E273" s="21">
        <f t="shared" si="1"/>
        <v>0</v>
      </c>
      <c r="F273" s="21">
        <f t="shared" si="34"/>
        <v>75</v>
      </c>
      <c r="G273" s="22">
        <f t="shared" si="35"/>
        <v>56</v>
      </c>
      <c r="P273" s="21">
        <f t="shared" si="31"/>
        <v>393</v>
      </c>
      <c r="Q273" s="21">
        <f t="shared" si="3"/>
        <v>642.14285714285711</v>
      </c>
      <c r="R273" s="16">
        <f t="shared" si="4"/>
        <v>4495</v>
      </c>
      <c r="S273" s="16">
        <f t="shared" si="32"/>
        <v>0</v>
      </c>
      <c r="T273" s="16">
        <f t="shared" si="33"/>
        <v>0</v>
      </c>
      <c r="U273" s="1">
        <v>45641</v>
      </c>
      <c r="V273" s="1">
        <f t="shared" si="26"/>
        <v>109328</v>
      </c>
      <c r="W273" s="1">
        <v>9.93</v>
      </c>
      <c r="X273" s="1">
        <f t="shared" si="8"/>
        <v>11.788571428571426</v>
      </c>
    </row>
    <row r="274" spans="1:24" ht="13" x14ac:dyDescent="0.15">
      <c r="A274" s="15">
        <v>44307</v>
      </c>
      <c r="B274" s="1">
        <f t="shared" si="24"/>
        <v>465</v>
      </c>
      <c r="D274" s="1">
        <v>0</v>
      </c>
      <c r="E274" s="21">
        <f t="shared" si="1"/>
        <v>0</v>
      </c>
      <c r="F274" s="21">
        <f t="shared" si="34"/>
        <v>75</v>
      </c>
      <c r="G274" s="22">
        <f t="shared" si="35"/>
        <v>56</v>
      </c>
      <c r="P274" s="21">
        <f t="shared" si="31"/>
        <v>1260</v>
      </c>
      <c r="Q274" s="21">
        <f t="shared" si="3"/>
        <v>748</v>
      </c>
      <c r="R274" s="16">
        <f t="shared" si="4"/>
        <v>5236</v>
      </c>
      <c r="S274" s="16">
        <f t="shared" si="32"/>
        <v>0</v>
      </c>
      <c r="T274" s="16">
        <f t="shared" si="33"/>
        <v>0</v>
      </c>
      <c r="U274" s="1">
        <v>46901</v>
      </c>
      <c r="V274" s="1">
        <f t="shared" si="26"/>
        <v>110588</v>
      </c>
      <c r="W274" s="1">
        <v>8.69</v>
      </c>
      <c r="X274" s="1">
        <f t="shared" si="8"/>
        <v>11.08</v>
      </c>
    </row>
    <row r="275" spans="1:24" ht="13" x14ac:dyDescent="0.15">
      <c r="A275" s="15">
        <v>44308</v>
      </c>
      <c r="B275" s="1">
        <f t="shared" si="24"/>
        <v>466</v>
      </c>
      <c r="D275" s="1">
        <v>0</v>
      </c>
      <c r="E275" s="21">
        <f t="shared" si="1"/>
        <v>0</v>
      </c>
      <c r="F275" s="21">
        <f t="shared" si="34"/>
        <v>75</v>
      </c>
      <c r="G275" s="22">
        <f t="shared" si="35"/>
        <v>56</v>
      </c>
      <c r="P275" s="21">
        <f t="shared" si="31"/>
        <v>0</v>
      </c>
      <c r="Q275" s="21">
        <f t="shared" si="3"/>
        <v>748</v>
      </c>
      <c r="R275" s="16">
        <f t="shared" si="4"/>
        <v>5236</v>
      </c>
      <c r="S275" s="16">
        <f t="shared" si="32"/>
        <v>0</v>
      </c>
      <c r="T275" s="16">
        <f t="shared" si="33"/>
        <v>0</v>
      </c>
      <c r="U275" s="1">
        <v>46901</v>
      </c>
      <c r="V275" s="1">
        <f t="shared" si="26"/>
        <v>110588</v>
      </c>
      <c r="W275" s="1">
        <v>17.37</v>
      </c>
      <c r="X275" s="1">
        <f t="shared" si="8"/>
        <v>11.877142857142859</v>
      </c>
    </row>
    <row r="276" spans="1:24" ht="13" x14ac:dyDescent="0.15">
      <c r="A276" s="15">
        <v>44309</v>
      </c>
      <c r="B276" s="1">
        <f t="shared" si="24"/>
        <v>467</v>
      </c>
      <c r="D276" s="1">
        <v>1</v>
      </c>
      <c r="E276" s="21">
        <f t="shared" si="1"/>
        <v>0.14285714285714285</v>
      </c>
      <c r="F276" s="21">
        <f t="shared" si="34"/>
        <v>76</v>
      </c>
      <c r="G276" s="22">
        <f t="shared" si="35"/>
        <v>57</v>
      </c>
      <c r="P276" s="21">
        <f t="shared" si="31"/>
        <v>1253</v>
      </c>
      <c r="Q276" s="21">
        <f t="shared" si="3"/>
        <v>656.42857142857144</v>
      </c>
      <c r="R276" s="16">
        <f t="shared" si="4"/>
        <v>4595</v>
      </c>
      <c r="S276" s="16">
        <f t="shared" si="32"/>
        <v>2.1762785636561477E-2</v>
      </c>
      <c r="T276" s="16">
        <f t="shared" si="33"/>
        <v>1.173195991189298</v>
      </c>
      <c r="U276" s="1">
        <v>48154</v>
      </c>
      <c r="V276" s="1">
        <f t="shared" si="26"/>
        <v>111841</v>
      </c>
      <c r="W276" s="1">
        <v>14.27</v>
      </c>
      <c r="X276" s="1">
        <f t="shared" si="8"/>
        <v>11.611428571428572</v>
      </c>
    </row>
    <row r="277" spans="1:24" ht="13" x14ac:dyDescent="0.15">
      <c r="A277" s="15">
        <v>44310</v>
      </c>
      <c r="B277" s="1">
        <f t="shared" si="24"/>
        <v>468</v>
      </c>
      <c r="D277" s="1">
        <v>0</v>
      </c>
      <c r="E277" s="21">
        <f t="shared" si="1"/>
        <v>0.14285714285714285</v>
      </c>
      <c r="F277" s="21">
        <f t="shared" si="34"/>
        <v>76</v>
      </c>
      <c r="G277" s="22">
        <f t="shared" si="35"/>
        <v>57</v>
      </c>
      <c r="P277" s="21">
        <f t="shared" si="31"/>
        <v>0</v>
      </c>
      <c r="Q277" s="21">
        <f t="shared" si="3"/>
        <v>620.14285714285711</v>
      </c>
      <c r="R277" s="16">
        <f t="shared" si="4"/>
        <v>4341</v>
      </c>
      <c r="S277" s="16">
        <f t="shared" si="32"/>
        <v>2.30361667818475E-2</v>
      </c>
      <c r="T277" s="16">
        <f t="shared" si="33"/>
        <v>1.2418418750322102</v>
      </c>
      <c r="U277" s="1">
        <v>48154</v>
      </c>
      <c r="V277" s="1">
        <f t="shared" si="26"/>
        <v>111841</v>
      </c>
      <c r="W277" s="1">
        <v>14.27</v>
      </c>
      <c r="X277" s="1">
        <f t="shared" si="8"/>
        <v>11.345714285714283</v>
      </c>
    </row>
    <row r="278" spans="1:24" ht="13" x14ac:dyDescent="0.15">
      <c r="A278" s="15">
        <v>44311</v>
      </c>
      <c r="B278" s="1">
        <f t="shared" si="24"/>
        <v>469</v>
      </c>
      <c r="D278" s="1">
        <v>0</v>
      </c>
      <c r="E278" s="21">
        <f t="shared" si="1"/>
        <v>0.14285714285714285</v>
      </c>
      <c r="F278" s="21">
        <f t="shared" si="34"/>
        <v>76</v>
      </c>
      <c r="G278" s="22">
        <f t="shared" si="35"/>
        <v>57</v>
      </c>
      <c r="H278" s="16">
        <f t="shared" ref="H278:H314" si="36">SUM(D272:D278)</f>
        <v>1</v>
      </c>
      <c r="P278" s="21">
        <f t="shared" si="31"/>
        <v>0</v>
      </c>
      <c r="Q278" s="21">
        <f t="shared" si="3"/>
        <v>620.14285714285711</v>
      </c>
      <c r="R278" s="16">
        <f t="shared" si="4"/>
        <v>4341</v>
      </c>
      <c r="S278" s="16">
        <f t="shared" si="32"/>
        <v>2.30361667818475E-2</v>
      </c>
      <c r="T278" s="16">
        <f t="shared" si="33"/>
        <v>1.2418418750322102</v>
      </c>
      <c r="U278" s="1">
        <v>48154</v>
      </c>
      <c r="V278" s="1">
        <f t="shared" si="26"/>
        <v>111841</v>
      </c>
      <c r="W278" s="1">
        <v>8.69</v>
      </c>
      <c r="X278" s="1">
        <f t="shared" si="8"/>
        <v>11.079999999999998</v>
      </c>
    </row>
    <row r="279" spans="1:24" ht="13" x14ac:dyDescent="0.15">
      <c r="A279" s="15">
        <v>44312</v>
      </c>
      <c r="B279" s="1">
        <f t="shared" si="24"/>
        <v>470</v>
      </c>
      <c r="D279" s="1">
        <v>0</v>
      </c>
      <c r="E279" s="21">
        <f t="shared" si="1"/>
        <v>0.14285714285714285</v>
      </c>
      <c r="F279" s="21">
        <f t="shared" si="34"/>
        <v>76</v>
      </c>
      <c r="G279" s="22">
        <f t="shared" si="35"/>
        <v>57</v>
      </c>
      <c r="H279" s="16">
        <f t="shared" si="36"/>
        <v>1</v>
      </c>
      <c r="P279" s="21">
        <f t="shared" si="31"/>
        <v>1537</v>
      </c>
      <c r="Q279" s="21">
        <f t="shared" si="3"/>
        <v>634.71428571428567</v>
      </c>
      <c r="R279" s="16">
        <f t="shared" si="4"/>
        <v>4443</v>
      </c>
      <c r="S279" s="16">
        <f t="shared" si="32"/>
        <v>2.2507314877335132E-2</v>
      </c>
      <c r="T279" s="16">
        <f t="shared" si="33"/>
        <v>1.2133323384008159</v>
      </c>
      <c r="U279" s="1">
        <v>49691</v>
      </c>
      <c r="V279" s="1">
        <f t="shared" si="26"/>
        <v>113378</v>
      </c>
      <c r="W279" s="1">
        <v>4.34</v>
      </c>
      <c r="X279" s="1">
        <f t="shared" si="8"/>
        <v>11.079999999999998</v>
      </c>
    </row>
    <row r="280" spans="1:24" ht="13" x14ac:dyDescent="0.15">
      <c r="A280" s="15">
        <v>44313</v>
      </c>
      <c r="B280" s="1">
        <f t="shared" si="24"/>
        <v>471</v>
      </c>
      <c r="D280" s="1">
        <v>0</v>
      </c>
      <c r="E280" s="21">
        <f t="shared" si="1"/>
        <v>0.14285714285714285</v>
      </c>
      <c r="F280" s="21">
        <f t="shared" si="34"/>
        <v>76</v>
      </c>
      <c r="G280" s="22">
        <f t="shared" si="35"/>
        <v>57</v>
      </c>
      <c r="H280" s="16">
        <f t="shared" si="36"/>
        <v>1</v>
      </c>
      <c r="P280" s="21">
        <f t="shared" si="31"/>
        <v>398</v>
      </c>
      <c r="Q280" s="21">
        <f t="shared" si="3"/>
        <v>635.42857142857144</v>
      </c>
      <c r="R280" s="16">
        <f t="shared" si="4"/>
        <v>4448</v>
      </c>
      <c r="S280" s="16">
        <f t="shared" si="32"/>
        <v>2.2482014388489208E-2</v>
      </c>
      <c r="T280" s="16">
        <f t="shared" si="33"/>
        <v>1.2119684306463183</v>
      </c>
      <c r="U280" s="1">
        <v>50089</v>
      </c>
      <c r="V280" s="1">
        <f t="shared" si="26"/>
        <v>113776</v>
      </c>
      <c r="W280" s="1">
        <v>1.24</v>
      </c>
      <c r="X280" s="1">
        <f t="shared" si="8"/>
        <v>9.8385714285714272</v>
      </c>
    </row>
    <row r="281" spans="1:24" ht="13" x14ac:dyDescent="0.15">
      <c r="A281" s="15">
        <v>44314</v>
      </c>
      <c r="B281" s="1">
        <f t="shared" si="24"/>
        <v>472</v>
      </c>
      <c r="D281" s="1">
        <v>0</v>
      </c>
      <c r="E281" s="21">
        <f t="shared" si="1"/>
        <v>0.14285714285714285</v>
      </c>
      <c r="F281" s="21">
        <f t="shared" si="34"/>
        <v>76</v>
      </c>
      <c r="G281" s="22">
        <f t="shared" si="35"/>
        <v>57</v>
      </c>
      <c r="H281" s="16">
        <f t="shared" si="36"/>
        <v>1</v>
      </c>
      <c r="P281" s="21">
        <f t="shared" si="31"/>
        <v>1026</v>
      </c>
      <c r="Q281" s="21">
        <f t="shared" si="3"/>
        <v>602</v>
      </c>
      <c r="R281" s="16">
        <f t="shared" si="4"/>
        <v>4214</v>
      </c>
      <c r="S281" s="16">
        <f t="shared" si="32"/>
        <v>2.3730422401518746E-2</v>
      </c>
      <c r="T281" s="16">
        <f t="shared" si="33"/>
        <v>1.2792680539902288</v>
      </c>
      <c r="U281" s="1">
        <v>51115</v>
      </c>
      <c r="V281" s="1">
        <f t="shared" si="26"/>
        <v>114802</v>
      </c>
      <c r="W281" s="1">
        <v>7.45</v>
      </c>
      <c r="X281" s="1">
        <f t="shared" si="8"/>
        <v>9.661428571428571</v>
      </c>
    </row>
    <row r="282" spans="1:24" ht="13" x14ac:dyDescent="0.15">
      <c r="A282" s="15">
        <v>44315</v>
      </c>
      <c r="B282" s="1">
        <f t="shared" si="24"/>
        <v>473</v>
      </c>
      <c r="D282" s="1">
        <v>0</v>
      </c>
      <c r="E282" s="21">
        <f t="shared" si="1"/>
        <v>0.14285714285714285</v>
      </c>
      <c r="F282" s="21">
        <f t="shared" si="34"/>
        <v>76</v>
      </c>
      <c r="G282" s="22">
        <f t="shared" si="35"/>
        <v>57</v>
      </c>
      <c r="H282" s="16">
        <f t="shared" si="36"/>
        <v>1</v>
      </c>
      <c r="P282" s="21">
        <f t="shared" si="31"/>
        <v>260</v>
      </c>
      <c r="Q282" s="21">
        <f t="shared" si="3"/>
        <v>639.14285714285711</v>
      </c>
      <c r="R282" s="16">
        <f t="shared" si="4"/>
        <v>4474</v>
      </c>
      <c r="S282" s="16">
        <f t="shared" si="32"/>
        <v>2.2351363433169423E-2</v>
      </c>
      <c r="T282" s="16">
        <f t="shared" si="33"/>
        <v>1.2049252524619634</v>
      </c>
      <c r="U282" s="1">
        <v>51375</v>
      </c>
      <c r="V282" s="1">
        <f t="shared" si="26"/>
        <v>115062</v>
      </c>
      <c r="W282" s="1">
        <v>12.41</v>
      </c>
      <c r="X282" s="1">
        <f t="shared" si="8"/>
        <v>8.9528571428571428</v>
      </c>
    </row>
    <row r="283" spans="1:24" ht="13" x14ac:dyDescent="0.15">
      <c r="A283" s="15">
        <v>44316</v>
      </c>
      <c r="B283" s="1">
        <f t="shared" si="24"/>
        <v>474</v>
      </c>
      <c r="D283" s="1">
        <v>0</v>
      </c>
      <c r="E283" s="21">
        <f t="shared" si="1"/>
        <v>0</v>
      </c>
      <c r="F283" s="21">
        <f t="shared" si="34"/>
        <v>76</v>
      </c>
      <c r="G283" s="22">
        <f t="shared" si="35"/>
        <v>57</v>
      </c>
      <c r="H283" s="16">
        <f t="shared" si="36"/>
        <v>0</v>
      </c>
      <c r="P283" s="21">
        <f t="shared" si="31"/>
        <v>1029</v>
      </c>
      <c r="Q283" s="21">
        <f t="shared" si="3"/>
        <v>607.14285714285711</v>
      </c>
      <c r="R283" s="16">
        <f t="shared" si="4"/>
        <v>4250</v>
      </c>
      <c r="S283" s="16">
        <f t="shared" si="32"/>
        <v>0</v>
      </c>
      <c r="T283" s="16">
        <f t="shared" si="33"/>
        <v>0</v>
      </c>
      <c r="U283" s="1">
        <v>52404</v>
      </c>
      <c r="V283" s="1">
        <f t="shared" si="26"/>
        <v>116091</v>
      </c>
      <c r="W283" s="1">
        <v>8.07</v>
      </c>
      <c r="X283" s="1">
        <f t="shared" si="8"/>
        <v>8.0671428571428585</v>
      </c>
    </row>
    <row r="284" spans="1:24" ht="13" x14ac:dyDescent="0.15">
      <c r="A284" s="15">
        <v>44317</v>
      </c>
      <c r="B284" s="1">
        <f t="shared" si="24"/>
        <v>475</v>
      </c>
      <c r="D284" s="1">
        <v>0</v>
      </c>
      <c r="E284" s="21">
        <f t="shared" si="1"/>
        <v>0</v>
      </c>
      <c r="F284" s="21">
        <f t="shared" si="34"/>
        <v>76</v>
      </c>
      <c r="G284" s="22">
        <f t="shared" si="35"/>
        <v>57</v>
      </c>
      <c r="H284" s="16">
        <f t="shared" si="36"/>
        <v>0</v>
      </c>
      <c r="P284" s="21">
        <f t="shared" si="31"/>
        <v>0</v>
      </c>
      <c r="Q284" s="21">
        <f t="shared" si="3"/>
        <v>607.14285714285711</v>
      </c>
      <c r="R284" s="16">
        <f t="shared" si="4"/>
        <v>4250</v>
      </c>
      <c r="S284" s="16">
        <f t="shared" si="32"/>
        <v>0</v>
      </c>
      <c r="T284" s="16">
        <f t="shared" si="33"/>
        <v>0</v>
      </c>
      <c r="U284" s="1">
        <v>52404</v>
      </c>
      <c r="V284" s="1">
        <f t="shared" si="26"/>
        <v>116091</v>
      </c>
      <c r="W284" s="1">
        <v>6.21</v>
      </c>
      <c r="X284" s="1">
        <f t="shared" si="8"/>
        <v>6.9157142857142855</v>
      </c>
    </row>
    <row r="285" spans="1:24" ht="13" x14ac:dyDescent="0.15">
      <c r="A285" s="15">
        <v>44318</v>
      </c>
      <c r="B285" s="1">
        <f t="shared" si="24"/>
        <v>476</v>
      </c>
      <c r="D285" s="1">
        <v>0</v>
      </c>
      <c r="E285" s="21">
        <f t="shared" si="1"/>
        <v>0</v>
      </c>
      <c r="F285" s="21">
        <f t="shared" si="34"/>
        <v>76</v>
      </c>
      <c r="G285" s="22">
        <f t="shared" si="35"/>
        <v>57</v>
      </c>
      <c r="H285" s="16">
        <f t="shared" si="36"/>
        <v>0</v>
      </c>
      <c r="P285" s="21">
        <f t="shared" si="31"/>
        <v>0</v>
      </c>
      <c r="Q285" s="21">
        <f t="shared" si="3"/>
        <v>607.14285714285711</v>
      </c>
      <c r="R285" s="16">
        <f t="shared" si="4"/>
        <v>4250</v>
      </c>
      <c r="S285" s="16">
        <f t="shared" si="32"/>
        <v>0</v>
      </c>
      <c r="T285" s="16">
        <f t="shared" si="33"/>
        <v>0</v>
      </c>
      <c r="U285" s="1">
        <v>52404</v>
      </c>
      <c r="V285" s="1">
        <f t="shared" si="26"/>
        <v>116091</v>
      </c>
      <c r="W285" s="1">
        <v>5.58</v>
      </c>
      <c r="X285" s="1">
        <f t="shared" si="8"/>
        <v>6.4714285714285724</v>
      </c>
    </row>
    <row r="286" spans="1:24" ht="13" x14ac:dyDescent="0.15">
      <c r="A286" s="15">
        <v>44319</v>
      </c>
      <c r="B286" s="1">
        <f t="shared" si="24"/>
        <v>477</v>
      </c>
      <c r="D286" s="1">
        <v>1</v>
      </c>
      <c r="E286" s="21">
        <f t="shared" si="1"/>
        <v>0.14285714285714285</v>
      </c>
      <c r="F286" s="21">
        <f t="shared" si="34"/>
        <v>77</v>
      </c>
      <c r="G286" s="22">
        <f t="shared" si="35"/>
        <v>58</v>
      </c>
      <c r="H286" s="16">
        <f t="shared" si="36"/>
        <v>1</v>
      </c>
      <c r="P286" s="21">
        <f t="shared" si="31"/>
        <v>1786</v>
      </c>
      <c r="Q286" s="21">
        <f t="shared" si="3"/>
        <v>642.71428571428567</v>
      </c>
      <c r="R286" s="16">
        <f t="shared" si="4"/>
        <v>4499</v>
      </c>
      <c r="S286" s="16">
        <f t="shared" si="32"/>
        <v>2.2227161591464768E-2</v>
      </c>
      <c r="T286" s="16">
        <f t="shared" si="33"/>
        <v>1.1982297353889364</v>
      </c>
      <c r="U286" s="1">
        <v>54190</v>
      </c>
      <c r="V286" s="1">
        <f t="shared" si="26"/>
        <v>117877</v>
      </c>
      <c r="W286" s="1">
        <v>2.48</v>
      </c>
      <c r="X286" s="1">
        <f t="shared" si="8"/>
        <v>6.2057142857142855</v>
      </c>
    </row>
    <row r="287" spans="1:24" ht="13" x14ac:dyDescent="0.15">
      <c r="A287" s="15">
        <v>44320</v>
      </c>
      <c r="B287" s="1">
        <f t="shared" si="24"/>
        <v>478</v>
      </c>
      <c r="D287" s="1">
        <v>0</v>
      </c>
      <c r="E287" s="21">
        <f t="shared" si="1"/>
        <v>0.14285714285714285</v>
      </c>
      <c r="F287" s="21">
        <f t="shared" si="34"/>
        <v>77</v>
      </c>
      <c r="G287" s="22">
        <f t="shared" si="35"/>
        <v>58</v>
      </c>
      <c r="H287" s="16">
        <f t="shared" si="36"/>
        <v>1</v>
      </c>
      <c r="P287" s="21">
        <f t="shared" si="31"/>
        <v>322</v>
      </c>
      <c r="Q287" s="21">
        <f t="shared" si="3"/>
        <v>631.85714285714289</v>
      </c>
      <c r="R287" s="16">
        <f t="shared" si="4"/>
        <v>4423</v>
      </c>
      <c r="S287" s="16">
        <f t="shared" si="32"/>
        <v>2.2609088853719192E-2</v>
      </c>
      <c r="T287" s="16">
        <f t="shared" si="33"/>
        <v>1.2188188061304146</v>
      </c>
      <c r="U287" s="1">
        <v>54512</v>
      </c>
      <c r="V287" s="1">
        <f t="shared" si="26"/>
        <v>118199</v>
      </c>
      <c r="W287" s="1">
        <v>9.31</v>
      </c>
      <c r="X287" s="1">
        <f t="shared" si="8"/>
        <v>7.3585714285714285</v>
      </c>
    </row>
    <row r="288" spans="1:24" ht="13" x14ac:dyDescent="0.15">
      <c r="A288" s="15">
        <v>44321</v>
      </c>
      <c r="B288" s="1">
        <f t="shared" si="24"/>
        <v>479</v>
      </c>
      <c r="D288" s="1">
        <v>0</v>
      </c>
      <c r="E288" s="21">
        <f t="shared" si="1"/>
        <v>0.14285714285714285</v>
      </c>
      <c r="F288" s="21">
        <f t="shared" si="34"/>
        <v>77</v>
      </c>
      <c r="G288" s="22">
        <f t="shared" si="35"/>
        <v>58</v>
      </c>
      <c r="H288" s="16">
        <f t="shared" si="36"/>
        <v>1</v>
      </c>
      <c r="P288" s="21">
        <f t="shared" si="31"/>
        <v>1030</v>
      </c>
      <c r="Q288" s="21">
        <f t="shared" si="3"/>
        <v>632.42857142857144</v>
      </c>
      <c r="R288" s="16">
        <f t="shared" si="4"/>
        <v>4427</v>
      </c>
      <c r="S288" s="16">
        <f t="shared" si="32"/>
        <v>2.2588660492432799E-2</v>
      </c>
      <c r="T288" s="16">
        <f t="shared" si="33"/>
        <v>1.2177175467618759</v>
      </c>
      <c r="U288" s="1">
        <v>55542</v>
      </c>
      <c r="V288" s="1">
        <f t="shared" si="26"/>
        <v>119229</v>
      </c>
      <c r="W288" s="1">
        <v>3.72</v>
      </c>
      <c r="X288" s="1">
        <f t="shared" si="8"/>
        <v>6.8257142857142856</v>
      </c>
    </row>
    <row r="289" spans="1:24" ht="13" x14ac:dyDescent="0.15">
      <c r="A289" s="15">
        <v>44322</v>
      </c>
      <c r="B289" s="1">
        <f t="shared" si="24"/>
        <v>480</v>
      </c>
      <c r="D289" s="1">
        <v>0</v>
      </c>
      <c r="E289" s="21">
        <f t="shared" si="1"/>
        <v>0.14285714285714285</v>
      </c>
      <c r="F289" s="21">
        <f t="shared" si="34"/>
        <v>77</v>
      </c>
      <c r="G289" s="22">
        <f t="shared" si="35"/>
        <v>58</v>
      </c>
      <c r="H289" s="16">
        <f t="shared" si="36"/>
        <v>1</v>
      </c>
      <c r="P289" s="21">
        <f t="shared" si="31"/>
        <v>301</v>
      </c>
      <c r="Q289" s="21">
        <f t="shared" si="3"/>
        <v>638.28571428571433</v>
      </c>
      <c r="R289" s="16">
        <f t="shared" si="4"/>
        <v>4468</v>
      </c>
      <c r="S289" s="16">
        <f t="shared" si="32"/>
        <v>2.2381378692927483E-2</v>
      </c>
      <c r="T289" s="16">
        <f t="shared" si="33"/>
        <v>1.2065433257642848</v>
      </c>
      <c r="U289" s="1">
        <v>55843</v>
      </c>
      <c r="V289" s="1">
        <f t="shared" si="26"/>
        <v>119530</v>
      </c>
      <c r="W289" s="1">
        <v>6.83</v>
      </c>
      <c r="X289" s="1">
        <f t="shared" si="8"/>
        <v>6.0285714285714276</v>
      </c>
    </row>
    <row r="290" spans="1:24" ht="13" x14ac:dyDescent="0.15">
      <c r="A290" s="15">
        <v>44323</v>
      </c>
      <c r="B290" s="1">
        <f t="shared" si="24"/>
        <v>481</v>
      </c>
      <c r="D290" s="1">
        <v>0</v>
      </c>
      <c r="E290" s="21">
        <f t="shared" si="1"/>
        <v>0.14285714285714285</v>
      </c>
      <c r="F290" s="21">
        <f t="shared" si="34"/>
        <v>77</v>
      </c>
      <c r="G290" s="22">
        <f t="shared" si="35"/>
        <v>58</v>
      </c>
      <c r="H290" s="16">
        <f t="shared" si="36"/>
        <v>1</v>
      </c>
      <c r="P290" s="21">
        <f t="shared" si="31"/>
        <v>1365</v>
      </c>
      <c r="Q290" s="21">
        <f t="shared" si="3"/>
        <v>686.28571428571433</v>
      </c>
      <c r="R290" s="16">
        <f t="shared" si="4"/>
        <v>4804</v>
      </c>
      <c r="S290" s="16">
        <f t="shared" si="32"/>
        <v>2.0815986677768523E-2</v>
      </c>
      <c r="T290" s="16">
        <f t="shared" si="33"/>
        <v>1.1221556160522115</v>
      </c>
      <c r="U290" s="1">
        <v>57208</v>
      </c>
      <c r="V290" s="1">
        <f t="shared" si="26"/>
        <v>120895</v>
      </c>
      <c r="W290" s="1">
        <v>8.07</v>
      </c>
      <c r="X290" s="1">
        <f t="shared" si="8"/>
        <v>6.0285714285714276</v>
      </c>
    </row>
    <row r="291" spans="1:24" ht="13" x14ac:dyDescent="0.15">
      <c r="A291" s="15">
        <v>44324</v>
      </c>
      <c r="B291" s="1">
        <f t="shared" si="24"/>
        <v>482</v>
      </c>
      <c r="D291" s="1">
        <v>0</v>
      </c>
      <c r="E291" s="21">
        <f t="shared" si="1"/>
        <v>0.14285714285714285</v>
      </c>
      <c r="F291" s="21">
        <f t="shared" si="34"/>
        <v>77</v>
      </c>
      <c r="G291" s="22">
        <f t="shared" si="35"/>
        <v>58</v>
      </c>
      <c r="H291" s="16">
        <f t="shared" si="36"/>
        <v>1</v>
      </c>
      <c r="P291" s="21">
        <f t="shared" si="31"/>
        <v>0</v>
      </c>
      <c r="Q291" s="21">
        <f t="shared" si="3"/>
        <v>686.28571428571433</v>
      </c>
      <c r="R291" s="16">
        <f t="shared" si="4"/>
        <v>4804</v>
      </c>
      <c r="S291" s="16">
        <f t="shared" si="32"/>
        <v>2.0815986677768523E-2</v>
      </c>
      <c r="T291" s="16">
        <f t="shared" si="33"/>
        <v>1.1221556160522115</v>
      </c>
      <c r="U291" s="1">
        <v>57208</v>
      </c>
      <c r="V291" s="1">
        <f t="shared" si="26"/>
        <v>120895</v>
      </c>
      <c r="W291" s="1">
        <v>11.79</v>
      </c>
      <c r="X291" s="1">
        <f t="shared" si="8"/>
        <v>6.8257142857142856</v>
      </c>
    </row>
    <row r="292" spans="1:24" ht="13" x14ac:dyDescent="0.15">
      <c r="A292" s="15">
        <v>44325</v>
      </c>
      <c r="B292" s="1">
        <f t="shared" si="24"/>
        <v>483</v>
      </c>
      <c r="D292" s="1">
        <v>0</v>
      </c>
      <c r="E292" s="21">
        <f t="shared" si="1"/>
        <v>0.14285714285714285</v>
      </c>
      <c r="F292" s="21">
        <f t="shared" si="34"/>
        <v>77</v>
      </c>
      <c r="G292" s="22">
        <f t="shared" si="35"/>
        <v>58</v>
      </c>
      <c r="H292" s="16">
        <f t="shared" si="36"/>
        <v>1</v>
      </c>
      <c r="P292" s="21">
        <f t="shared" si="31"/>
        <v>0</v>
      </c>
      <c r="Q292" s="21">
        <f t="shared" si="3"/>
        <v>686.28571428571433</v>
      </c>
      <c r="R292" s="16">
        <f t="shared" si="4"/>
        <v>4804</v>
      </c>
      <c r="S292" s="16">
        <f t="shared" si="32"/>
        <v>2.0815986677768523E-2</v>
      </c>
      <c r="T292" s="16">
        <f t="shared" si="33"/>
        <v>1.1221556160522115</v>
      </c>
      <c r="U292" s="1">
        <v>57208</v>
      </c>
      <c r="V292" s="1">
        <f t="shared" si="26"/>
        <v>120895</v>
      </c>
      <c r="W292" s="1">
        <v>6.83</v>
      </c>
      <c r="X292" s="1">
        <f t="shared" si="8"/>
        <v>7.0042857142857144</v>
      </c>
    </row>
    <row r="293" spans="1:24" ht="13" x14ac:dyDescent="0.15">
      <c r="A293" s="15">
        <v>44326</v>
      </c>
      <c r="B293" s="1">
        <f t="shared" si="24"/>
        <v>484</v>
      </c>
      <c r="D293" s="1">
        <v>0</v>
      </c>
      <c r="E293" s="21">
        <f t="shared" si="1"/>
        <v>0</v>
      </c>
      <c r="F293" s="21">
        <f t="shared" si="34"/>
        <v>77</v>
      </c>
      <c r="G293" s="22">
        <f t="shared" si="35"/>
        <v>58</v>
      </c>
      <c r="H293" s="16">
        <f t="shared" si="36"/>
        <v>0</v>
      </c>
      <c r="P293" s="21">
        <f t="shared" si="31"/>
        <v>1442</v>
      </c>
      <c r="Q293" s="21">
        <f t="shared" si="3"/>
        <v>637.14285714285711</v>
      </c>
      <c r="R293" s="16">
        <f t="shared" si="4"/>
        <v>4460</v>
      </c>
      <c r="S293" s="16">
        <f t="shared" si="32"/>
        <v>0</v>
      </c>
      <c r="T293" s="16">
        <f t="shared" si="33"/>
        <v>0</v>
      </c>
      <c r="U293" s="1">
        <v>58650</v>
      </c>
      <c r="V293" s="1">
        <f t="shared" si="26"/>
        <v>122337</v>
      </c>
      <c r="W293" s="1">
        <v>4.96</v>
      </c>
      <c r="X293" s="1">
        <f t="shared" si="8"/>
        <v>7.3585714285714285</v>
      </c>
    </row>
    <row r="294" spans="1:24" ht="13" x14ac:dyDescent="0.15">
      <c r="A294" s="15">
        <v>44327</v>
      </c>
      <c r="B294" s="1">
        <f t="shared" si="24"/>
        <v>485</v>
      </c>
      <c r="D294" s="1">
        <v>0</v>
      </c>
      <c r="E294" s="21">
        <f t="shared" si="1"/>
        <v>0</v>
      </c>
      <c r="F294" s="21">
        <f t="shared" si="34"/>
        <v>77</v>
      </c>
      <c r="G294" s="22">
        <f t="shared" si="35"/>
        <v>58</v>
      </c>
      <c r="H294" s="16">
        <f t="shared" si="36"/>
        <v>0</v>
      </c>
      <c r="P294" s="21">
        <f t="shared" si="31"/>
        <v>398</v>
      </c>
      <c r="Q294" s="21">
        <f t="shared" si="3"/>
        <v>648</v>
      </c>
      <c r="R294" s="16">
        <f t="shared" si="4"/>
        <v>4536</v>
      </c>
      <c r="S294" s="16">
        <f t="shared" si="32"/>
        <v>0</v>
      </c>
      <c r="T294" s="16">
        <f t="shared" si="33"/>
        <v>0</v>
      </c>
      <c r="U294" s="1">
        <v>59048</v>
      </c>
      <c r="V294" s="1">
        <f t="shared" si="26"/>
        <v>122735</v>
      </c>
      <c r="W294" s="1">
        <v>1.24</v>
      </c>
      <c r="X294" s="1">
        <f t="shared" si="8"/>
        <v>6.2057142857142864</v>
      </c>
    </row>
    <row r="295" spans="1:24" ht="13" x14ac:dyDescent="0.15">
      <c r="A295" s="15">
        <v>44328</v>
      </c>
      <c r="B295" s="1">
        <f t="shared" si="24"/>
        <v>486</v>
      </c>
      <c r="C295" s="16"/>
      <c r="D295" s="1">
        <v>1</v>
      </c>
      <c r="E295" s="21">
        <f t="shared" si="1"/>
        <v>0.14285714285714285</v>
      </c>
      <c r="F295" s="21">
        <f t="shared" si="34"/>
        <v>78</v>
      </c>
      <c r="G295" s="22">
        <f t="shared" si="35"/>
        <v>59</v>
      </c>
      <c r="H295" s="16">
        <f t="shared" si="36"/>
        <v>1</v>
      </c>
      <c r="P295" s="21">
        <f t="shared" si="31"/>
        <v>1259</v>
      </c>
      <c r="Q295" s="21">
        <f t="shared" si="3"/>
        <v>680.71428571428567</v>
      </c>
      <c r="R295" s="16">
        <f t="shared" si="4"/>
        <v>4765</v>
      </c>
      <c r="S295" s="16">
        <f t="shared" si="32"/>
        <v>2.098635886673662E-2</v>
      </c>
      <c r="T295" s="16">
        <f t="shared" si="33"/>
        <v>1.1313401006327017</v>
      </c>
      <c r="U295" s="1">
        <v>60307</v>
      </c>
      <c r="V295" s="1">
        <f t="shared" si="26"/>
        <v>123994</v>
      </c>
      <c r="W295" s="1">
        <v>6.83</v>
      </c>
      <c r="X295" s="1">
        <f t="shared" si="8"/>
        <v>6.6499999999999995</v>
      </c>
    </row>
    <row r="296" spans="1:24" ht="13" x14ac:dyDescent="0.15">
      <c r="A296" s="15">
        <v>44329</v>
      </c>
      <c r="B296" s="1">
        <f t="shared" si="24"/>
        <v>487</v>
      </c>
      <c r="D296" s="1">
        <v>0</v>
      </c>
      <c r="E296" s="21">
        <f t="shared" si="1"/>
        <v>0.14285714285714285</v>
      </c>
      <c r="F296" s="21">
        <f t="shared" si="34"/>
        <v>78</v>
      </c>
      <c r="G296" s="22">
        <f t="shared" si="35"/>
        <v>59</v>
      </c>
      <c r="H296" s="16">
        <f t="shared" si="36"/>
        <v>1</v>
      </c>
      <c r="P296" s="21">
        <f t="shared" si="31"/>
        <v>0</v>
      </c>
      <c r="Q296" s="21">
        <f t="shared" si="3"/>
        <v>637.71428571428567</v>
      </c>
      <c r="R296" s="16">
        <f t="shared" si="4"/>
        <v>4464</v>
      </c>
      <c r="S296" s="16">
        <f t="shared" si="32"/>
        <v>2.2401433691756272E-2</v>
      </c>
      <c r="T296" s="16">
        <f t="shared" si="33"/>
        <v>1.2076244577766186</v>
      </c>
      <c r="U296" s="1">
        <v>60307</v>
      </c>
      <c r="V296" s="1">
        <f t="shared" si="26"/>
        <v>123994</v>
      </c>
      <c r="W296" s="1">
        <v>6.21</v>
      </c>
      <c r="X296" s="1">
        <f t="shared" si="8"/>
        <v>6.5614285714285714</v>
      </c>
    </row>
    <row r="297" spans="1:24" ht="13" x14ac:dyDescent="0.15">
      <c r="A297" s="15">
        <v>44330</v>
      </c>
      <c r="B297" s="1">
        <f t="shared" si="24"/>
        <v>488</v>
      </c>
      <c r="D297" s="1">
        <v>0</v>
      </c>
      <c r="E297" s="21">
        <f t="shared" si="1"/>
        <v>0.14285714285714285</v>
      </c>
      <c r="F297" s="21">
        <f t="shared" si="34"/>
        <v>78</v>
      </c>
      <c r="G297" s="22">
        <f t="shared" si="35"/>
        <v>59</v>
      </c>
      <c r="H297" s="16">
        <f t="shared" si="36"/>
        <v>1</v>
      </c>
      <c r="P297" s="21">
        <f t="shared" si="31"/>
        <v>1293</v>
      </c>
      <c r="Q297" s="21">
        <f t="shared" si="3"/>
        <v>627.42857142857144</v>
      </c>
      <c r="R297" s="16">
        <f t="shared" si="4"/>
        <v>4392</v>
      </c>
      <c r="S297" s="16">
        <f t="shared" si="32"/>
        <v>2.2768670309653915E-2</v>
      </c>
      <c r="T297" s="16">
        <f t="shared" si="33"/>
        <v>1.2274215800352515</v>
      </c>
      <c r="U297" s="1">
        <v>61600</v>
      </c>
      <c r="V297" s="1">
        <f t="shared" si="26"/>
        <v>125287</v>
      </c>
      <c r="W297" s="1">
        <v>3.72</v>
      </c>
      <c r="X297" s="1">
        <f t="shared" si="8"/>
        <v>5.9399999999999995</v>
      </c>
    </row>
    <row r="298" spans="1:24" ht="13" x14ac:dyDescent="0.15">
      <c r="A298" s="15">
        <v>44331</v>
      </c>
      <c r="B298" s="1">
        <f t="shared" si="24"/>
        <v>489</v>
      </c>
      <c r="D298" s="1">
        <v>0</v>
      </c>
      <c r="E298" s="21">
        <f t="shared" si="1"/>
        <v>0.14285714285714285</v>
      </c>
      <c r="F298" s="21">
        <f t="shared" si="34"/>
        <v>78</v>
      </c>
      <c r="G298" s="22">
        <f t="shared" si="35"/>
        <v>59</v>
      </c>
      <c r="H298" s="16">
        <f t="shared" si="36"/>
        <v>1</v>
      </c>
      <c r="P298" s="21">
        <f t="shared" si="31"/>
        <v>0</v>
      </c>
      <c r="Q298" s="21">
        <f t="shared" si="3"/>
        <v>627.42857142857144</v>
      </c>
      <c r="R298" s="16">
        <f t="shared" si="4"/>
        <v>4392</v>
      </c>
      <c r="S298" s="16">
        <f t="shared" si="32"/>
        <v>2.2768670309653915E-2</v>
      </c>
      <c r="T298" s="16">
        <f t="shared" si="33"/>
        <v>1.2274215800352515</v>
      </c>
      <c r="U298" s="1">
        <v>61600</v>
      </c>
      <c r="V298" s="1">
        <f t="shared" si="26"/>
        <v>125287</v>
      </c>
      <c r="W298" s="1">
        <v>8.07</v>
      </c>
      <c r="X298" s="1">
        <f t="shared" si="8"/>
        <v>5.4085714285714284</v>
      </c>
    </row>
    <row r="299" spans="1:24" ht="13" x14ac:dyDescent="0.15">
      <c r="A299" s="15">
        <v>44332</v>
      </c>
      <c r="B299" s="1">
        <f t="shared" si="24"/>
        <v>490</v>
      </c>
      <c r="D299" s="1">
        <v>0</v>
      </c>
      <c r="E299" s="21">
        <f t="shared" si="1"/>
        <v>0.14285714285714285</v>
      </c>
      <c r="F299" s="21">
        <f t="shared" si="34"/>
        <v>78</v>
      </c>
      <c r="G299" s="22">
        <f t="shared" si="35"/>
        <v>59</v>
      </c>
      <c r="H299" s="16">
        <f t="shared" si="36"/>
        <v>1</v>
      </c>
      <c r="P299" s="21">
        <f t="shared" si="31"/>
        <v>0</v>
      </c>
      <c r="Q299" s="21">
        <f t="shared" si="3"/>
        <v>627.42857142857144</v>
      </c>
      <c r="R299" s="16">
        <f t="shared" si="4"/>
        <v>4392</v>
      </c>
      <c r="S299" s="16">
        <f t="shared" si="32"/>
        <v>2.2768670309653915E-2</v>
      </c>
      <c r="T299" s="16">
        <f t="shared" si="33"/>
        <v>1.2274215800352515</v>
      </c>
      <c r="U299" s="1">
        <v>61600</v>
      </c>
      <c r="V299" s="1">
        <f t="shared" si="26"/>
        <v>125287</v>
      </c>
      <c r="W299" s="1">
        <v>3.1</v>
      </c>
      <c r="X299" s="1">
        <f t="shared" si="8"/>
        <v>4.8757142857142863</v>
      </c>
    </row>
    <row r="300" spans="1:24" ht="13" x14ac:dyDescent="0.15">
      <c r="A300" s="15">
        <v>44333</v>
      </c>
      <c r="B300" s="1">
        <f t="shared" si="24"/>
        <v>491</v>
      </c>
      <c r="D300" s="1">
        <v>0</v>
      </c>
      <c r="E300" s="21">
        <f t="shared" si="1"/>
        <v>0.14285714285714285</v>
      </c>
      <c r="F300" s="21">
        <f t="shared" si="34"/>
        <v>78</v>
      </c>
      <c r="G300" s="22">
        <f t="shared" si="35"/>
        <v>59</v>
      </c>
      <c r="H300" s="16">
        <f t="shared" si="36"/>
        <v>1</v>
      </c>
      <c r="P300" s="21">
        <f t="shared" si="31"/>
        <v>1426</v>
      </c>
      <c r="Q300" s="21">
        <f t="shared" si="3"/>
        <v>625.14285714285711</v>
      </c>
      <c r="R300" s="16">
        <f t="shared" si="4"/>
        <v>4376</v>
      </c>
      <c r="S300" s="16">
        <f t="shared" si="32"/>
        <v>2.2851919561243144E-2</v>
      </c>
      <c r="T300" s="16">
        <f t="shared" si="33"/>
        <v>1.2319094103096035</v>
      </c>
      <c r="U300" s="1">
        <v>63026</v>
      </c>
      <c r="V300" s="1">
        <f t="shared" si="26"/>
        <v>126713</v>
      </c>
      <c r="W300" s="1">
        <v>0.62</v>
      </c>
      <c r="X300" s="1">
        <f t="shared" si="8"/>
        <v>4.2557142857142862</v>
      </c>
    </row>
    <row r="301" spans="1:24" ht="13" x14ac:dyDescent="0.15">
      <c r="A301" s="15">
        <v>44334</v>
      </c>
      <c r="B301" s="1">
        <f t="shared" si="24"/>
        <v>492</v>
      </c>
      <c r="D301" s="1">
        <v>0</v>
      </c>
      <c r="E301" s="21">
        <f t="shared" si="1"/>
        <v>0.14285714285714285</v>
      </c>
      <c r="F301" s="21">
        <f t="shared" si="34"/>
        <v>78</v>
      </c>
      <c r="G301" s="22">
        <f t="shared" si="35"/>
        <v>59</v>
      </c>
      <c r="H301" s="16">
        <f t="shared" si="36"/>
        <v>1</v>
      </c>
      <c r="P301" s="21">
        <f t="shared" si="31"/>
        <v>393</v>
      </c>
      <c r="Q301" s="21">
        <f t="shared" si="3"/>
        <v>624.42857142857144</v>
      </c>
      <c r="R301" s="16">
        <f t="shared" si="4"/>
        <v>4371</v>
      </c>
      <c r="S301" s="16">
        <f t="shared" si="32"/>
        <v>2.2878059940517042E-2</v>
      </c>
      <c r="T301" s="16">
        <f t="shared" si="33"/>
        <v>1.2333185951761207</v>
      </c>
      <c r="U301" s="1">
        <v>63419</v>
      </c>
      <c r="V301" s="1">
        <f t="shared" si="26"/>
        <v>127106</v>
      </c>
      <c r="W301" s="1">
        <v>1.24</v>
      </c>
      <c r="X301" s="1">
        <f t="shared" si="8"/>
        <v>4.2557142857142853</v>
      </c>
    </row>
    <row r="302" spans="1:24" ht="13" x14ac:dyDescent="0.15">
      <c r="A302" s="15">
        <v>44335</v>
      </c>
      <c r="B302" s="1">
        <f t="shared" si="24"/>
        <v>493</v>
      </c>
      <c r="D302" s="1">
        <v>0</v>
      </c>
      <c r="E302" s="21">
        <f t="shared" si="1"/>
        <v>0</v>
      </c>
      <c r="F302" s="21">
        <f t="shared" si="34"/>
        <v>78</v>
      </c>
      <c r="G302" s="22">
        <f t="shared" si="35"/>
        <v>59</v>
      </c>
      <c r="H302" s="16">
        <f t="shared" si="36"/>
        <v>0</v>
      </c>
      <c r="P302" s="21">
        <f t="shared" si="31"/>
        <v>1212</v>
      </c>
      <c r="Q302" s="21">
        <f t="shared" si="3"/>
        <v>617.71428571428567</v>
      </c>
      <c r="R302" s="16">
        <f t="shared" si="4"/>
        <v>4324</v>
      </c>
      <c r="S302" s="16">
        <f t="shared" si="32"/>
        <v>0</v>
      </c>
      <c r="T302" s="16">
        <f t="shared" si="33"/>
        <v>0</v>
      </c>
      <c r="U302" s="1">
        <v>64631</v>
      </c>
      <c r="V302" s="1">
        <f t="shared" si="26"/>
        <v>128318</v>
      </c>
      <c r="W302" s="1">
        <v>3.72</v>
      </c>
      <c r="X302" s="1">
        <f t="shared" si="8"/>
        <v>3.8114285714285714</v>
      </c>
    </row>
    <row r="303" spans="1:24" ht="13" x14ac:dyDescent="0.15">
      <c r="A303" s="15">
        <v>44336</v>
      </c>
      <c r="B303" s="1">
        <f t="shared" si="24"/>
        <v>494</v>
      </c>
      <c r="D303" s="1">
        <v>0</v>
      </c>
      <c r="E303" s="21">
        <f t="shared" si="1"/>
        <v>0</v>
      </c>
      <c r="F303" s="21">
        <f t="shared" si="34"/>
        <v>78</v>
      </c>
      <c r="G303" s="22">
        <f t="shared" si="35"/>
        <v>59</v>
      </c>
      <c r="H303" s="16">
        <f t="shared" si="36"/>
        <v>0</v>
      </c>
      <c r="P303" s="21">
        <f t="shared" si="31"/>
        <v>0</v>
      </c>
      <c r="Q303" s="21">
        <f t="shared" si="3"/>
        <v>617.71428571428567</v>
      </c>
      <c r="R303" s="16">
        <f t="shared" si="4"/>
        <v>4324</v>
      </c>
      <c r="S303" s="16">
        <f t="shared" si="32"/>
        <v>0</v>
      </c>
      <c r="T303" s="16">
        <f t="shared" si="33"/>
        <v>0</v>
      </c>
      <c r="U303" s="1">
        <v>64631</v>
      </c>
      <c r="V303" s="1">
        <f t="shared" si="26"/>
        <v>128318</v>
      </c>
      <c r="W303" s="1">
        <v>1.86</v>
      </c>
      <c r="X303" s="1">
        <f t="shared" si="8"/>
        <v>3.19</v>
      </c>
    </row>
    <row r="304" spans="1:24" ht="13" x14ac:dyDescent="0.15">
      <c r="A304" s="15">
        <v>44337</v>
      </c>
      <c r="B304" s="1">
        <f t="shared" si="24"/>
        <v>495</v>
      </c>
      <c r="D304" s="1">
        <v>0</v>
      </c>
      <c r="E304" s="21">
        <f t="shared" si="1"/>
        <v>0</v>
      </c>
      <c r="F304" s="21">
        <f t="shared" si="34"/>
        <v>78</v>
      </c>
      <c r="G304" s="22">
        <f t="shared" si="35"/>
        <v>59</v>
      </c>
      <c r="H304" s="16">
        <f t="shared" si="36"/>
        <v>0</v>
      </c>
      <c r="P304" s="21">
        <f t="shared" si="31"/>
        <v>851</v>
      </c>
      <c r="Q304" s="21">
        <f t="shared" si="3"/>
        <v>554.57142857142856</v>
      </c>
      <c r="R304" s="16">
        <f t="shared" si="4"/>
        <v>3882</v>
      </c>
      <c r="S304" s="16">
        <f t="shared" si="32"/>
        <v>0</v>
      </c>
      <c r="T304" s="16">
        <f t="shared" si="33"/>
        <v>0</v>
      </c>
      <c r="U304" s="1">
        <v>65482</v>
      </c>
      <c r="V304" s="1">
        <f t="shared" si="26"/>
        <v>129169</v>
      </c>
      <c r="W304" s="1">
        <v>2.48</v>
      </c>
      <c r="X304" s="1">
        <f t="shared" si="8"/>
        <v>3.0128571428571429</v>
      </c>
    </row>
    <row r="305" spans="1:24" ht="13" x14ac:dyDescent="0.15">
      <c r="A305" s="15">
        <v>44338</v>
      </c>
      <c r="B305" s="1">
        <f t="shared" si="24"/>
        <v>496</v>
      </c>
      <c r="D305" s="1">
        <v>0</v>
      </c>
      <c r="E305" s="21">
        <f t="shared" si="1"/>
        <v>0</v>
      </c>
      <c r="F305" s="21">
        <f t="shared" si="34"/>
        <v>78</v>
      </c>
      <c r="G305" s="22">
        <f t="shared" si="35"/>
        <v>59</v>
      </c>
      <c r="H305" s="16">
        <f t="shared" si="36"/>
        <v>0</v>
      </c>
      <c r="P305" s="21">
        <f t="shared" si="31"/>
        <v>0</v>
      </c>
      <c r="Q305" s="21">
        <f t="shared" si="3"/>
        <v>554.57142857142856</v>
      </c>
      <c r="R305" s="16">
        <f t="shared" si="4"/>
        <v>3882</v>
      </c>
      <c r="S305" s="16">
        <f t="shared" si="32"/>
        <v>0</v>
      </c>
      <c r="T305" s="16">
        <f t="shared" si="33"/>
        <v>0</v>
      </c>
      <c r="U305" s="1">
        <v>65482</v>
      </c>
      <c r="V305" s="1">
        <f t="shared" si="26"/>
        <v>129169</v>
      </c>
      <c r="W305" s="1">
        <v>1.24</v>
      </c>
      <c r="X305" s="1">
        <f t="shared" si="8"/>
        <v>2.0371428571428569</v>
      </c>
    </row>
    <row r="306" spans="1:24" ht="13" x14ac:dyDescent="0.15">
      <c r="A306" s="15">
        <v>44339</v>
      </c>
      <c r="B306" s="1">
        <f t="shared" si="24"/>
        <v>497</v>
      </c>
      <c r="D306" s="1">
        <v>0</v>
      </c>
      <c r="E306" s="21">
        <f t="shared" si="1"/>
        <v>0</v>
      </c>
      <c r="F306" s="21">
        <f t="shared" si="34"/>
        <v>78</v>
      </c>
      <c r="G306" s="22">
        <f t="shared" si="35"/>
        <v>59</v>
      </c>
      <c r="H306" s="16">
        <f t="shared" si="36"/>
        <v>0</v>
      </c>
      <c r="P306" s="21">
        <f t="shared" si="31"/>
        <v>0</v>
      </c>
      <c r="Q306" s="21">
        <f t="shared" si="3"/>
        <v>554.57142857142856</v>
      </c>
      <c r="R306" s="16">
        <f t="shared" si="4"/>
        <v>3882</v>
      </c>
      <c r="S306" s="16">
        <f t="shared" si="32"/>
        <v>0</v>
      </c>
      <c r="T306" s="16">
        <f t="shared" si="33"/>
        <v>0</v>
      </c>
      <c r="U306" s="1">
        <v>65482</v>
      </c>
      <c r="V306" s="1">
        <f t="shared" si="26"/>
        <v>129169</v>
      </c>
      <c r="W306" s="1">
        <v>4.34</v>
      </c>
      <c r="X306" s="1">
        <f t="shared" si="8"/>
        <v>2.2142857142857144</v>
      </c>
    </row>
    <row r="307" spans="1:24" ht="13" x14ac:dyDescent="0.15">
      <c r="A307" s="15">
        <v>44340</v>
      </c>
      <c r="B307" s="1">
        <f t="shared" si="24"/>
        <v>498</v>
      </c>
      <c r="D307" s="1">
        <v>0</v>
      </c>
      <c r="E307" s="21">
        <f t="shared" si="1"/>
        <v>0</v>
      </c>
      <c r="F307" s="21">
        <f t="shared" si="34"/>
        <v>78</v>
      </c>
      <c r="G307" s="22">
        <f t="shared" si="35"/>
        <v>59</v>
      </c>
      <c r="H307" s="16">
        <f t="shared" si="36"/>
        <v>0</v>
      </c>
      <c r="P307" s="21">
        <f t="shared" si="31"/>
        <v>1183</v>
      </c>
      <c r="Q307" s="21">
        <f t="shared" si="3"/>
        <v>519.85714285714289</v>
      </c>
      <c r="R307" s="16">
        <f t="shared" si="4"/>
        <v>3639</v>
      </c>
      <c r="S307" s="16">
        <f t="shared" si="32"/>
        <v>0</v>
      </c>
      <c r="T307" s="16">
        <f t="shared" si="33"/>
        <v>0</v>
      </c>
      <c r="U307" s="1">
        <v>66665</v>
      </c>
      <c r="V307" s="1">
        <f t="shared" si="26"/>
        <v>130352</v>
      </c>
      <c r="W307" s="1">
        <v>1.24</v>
      </c>
      <c r="X307" s="1">
        <f t="shared" si="8"/>
        <v>2.3028571428571429</v>
      </c>
    </row>
    <row r="308" spans="1:24" ht="13" x14ac:dyDescent="0.15">
      <c r="A308" s="15">
        <v>44341</v>
      </c>
      <c r="B308" s="1">
        <f t="shared" si="24"/>
        <v>499</v>
      </c>
      <c r="D308" s="1">
        <v>0</v>
      </c>
      <c r="E308" s="21">
        <f t="shared" si="1"/>
        <v>0</v>
      </c>
      <c r="F308" s="21">
        <f t="shared" si="34"/>
        <v>78</v>
      </c>
      <c r="G308" s="22">
        <f t="shared" si="35"/>
        <v>59</v>
      </c>
      <c r="H308" s="16">
        <f t="shared" si="36"/>
        <v>0</v>
      </c>
      <c r="P308" s="21">
        <f t="shared" si="31"/>
        <v>808</v>
      </c>
      <c r="Q308" s="21">
        <f t="shared" si="3"/>
        <v>579.14285714285711</v>
      </c>
      <c r="R308" s="16">
        <f t="shared" si="4"/>
        <v>4054</v>
      </c>
      <c r="S308" s="16">
        <f t="shared" si="32"/>
        <v>0</v>
      </c>
      <c r="T308" s="16">
        <f t="shared" si="33"/>
        <v>0</v>
      </c>
      <c r="U308" s="1">
        <v>67473</v>
      </c>
      <c r="V308" s="1">
        <f t="shared" si="26"/>
        <v>131160</v>
      </c>
      <c r="W308" s="1">
        <v>1.24</v>
      </c>
      <c r="X308" s="1">
        <f t="shared" si="8"/>
        <v>2.3028571428571429</v>
      </c>
    </row>
    <row r="309" spans="1:24" ht="13" x14ac:dyDescent="0.15">
      <c r="A309" s="15">
        <v>44342</v>
      </c>
      <c r="B309" s="1">
        <f t="shared" si="24"/>
        <v>500</v>
      </c>
      <c r="D309" s="1">
        <v>0</v>
      </c>
      <c r="E309" s="21">
        <f t="shared" si="1"/>
        <v>0</v>
      </c>
      <c r="F309" s="21">
        <f t="shared" si="34"/>
        <v>78</v>
      </c>
      <c r="G309" s="22">
        <f t="shared" si="35"/>
        <v>59</v>
      </c>
      <c r="H309" s="16">
        <f t="shared" si="36"/>
        <v>0</v>
      </c>
      <c r="P309" s="21">
        <f t="shared" si="31"/>
        <v>988</v>
      </c>
      <c r="Q309" s="21">
        <f t="shared" si="3"/>
        <v>547.14285714285711</v>
      </c>
      <c r="R309" s="16">
        <f t="shared" si="4"/>
        <v>3830</v>
      </c>
      <c r="S309" s="16">
        <f t="shared" si="32"/>
        <v>0</v>
      </c>
      <c r="T309" s="16">
        <f t="shared" si="33"/>
        <v>0</v>
      </c>
      <c r="U309" s="1">
        <v>68461</v>
      </c>
      <c r="V309" s="1">
        <f t="shared" si="26"/>
        <v>132148</v>
      </c>
      <c r="W309" s="1">
        <v>2.48</v>
      </c>
      <c r="X309" s="1">
        <f t="shared" si="8"/>
        <v>2.1257142857142859</v>
      </c>
    </row>
    <row r="310" spans="1:24" ht="13" x14ac:dyDescent="0.15">
      <c r="A310" s="15">
        <v>44343</v>
      </c>
      <c r="B310" s="1">
        <f t="shared" si="24"/>
        <v>501</v>
      </c>
      <c r="D310" s="1">
        <v>0</v>
      </c>
      <c r="E310" s="21">
        <f t="shared" si="1"/>
        <v>0</v>
      </c>
      <c r="F310" s="21">
        <f t="shared" si="34"/>
        <v>78</v>
      </c>
      <c r="G310" s="22">
        <f t="shared" si="35"/>
        <v>59</v>
      </c>
      <c r="H310" s="16">
        <f t="shared" si="36"/>
        <v>0</v>
      </c>
      <c r="P310" s="21">
        <f t="shared" si="31"/>
        <v>20</v>
      </c>
      <c r="Q310" s="21">
        <f t="shared" si="3"/>
        <v>550</v>
      </c>
      <c r="R310" s="16">
        <f t="shared" si="4"/>
        <v>3850</v>
      </c>
      <c r="S310" s="16">
        <f t="shared" si="32"/>
        <v>0</v>
      </c>
      <c r="T310" s="16">
        <f t="shared" si="33"/>
        <v>0</v>
      </c>
      <c r="U310" s="1">
        <v>68481</v>
      </c>
      <c r="V310" s="1">
        <f t="shared" si="26"/>
        <v>132168</v>
      </c>
      <c r="W310" s="1">
        <v>0.62</v>
      </c>
      <c r="X310" s="1">
        <f t="shared" si="8"/>
        <v>1.9485714285714284</v>
      </c>
    </row>
    <row r="311" spans="1:24" ht="13" x14ac:dyDescent="0.15">
      <c r="A311" s="15">
        <v>44344</v>
      </c>
      <c r="B311" s="1">
        <f t="shared" si="24"/>
        <v>502</v>
      </c>
      <c r="D311" s="1">
        <v>0</v>
      </c>
      <c r="E311" s="21">
        <f t="shared" si="1"/>
        <v>0</v>
      </c>
      <c r="F311" s="21">
        <f t="shared" si="34"/>
        <v>78</v>
      </c>
      <c r="G311" s="22">
        <f t="shared" si="35"/>
        <v>59</v>
      </c>
      <c r="H311" s="16">
        <f t="shared" si="36"/>
        <v>0</v>
      </c>
      <c r="P311" s="21">
        <f t="shared" si="31"/>
        <v>192</v>
      </c>
      <c r="Q311" s="21">
        <f t="shared" si="3"/>
        <v>455.85714285714283</v>
      </c>
      <c r="R311" s="16">
        <f t="shared" si="4"/>
        <v>3191</v>
      </c>
      <c r="S311" s="16">
        <f t="shared" si="32"/>
        <v>0</v>
      </c>
      <c r="T311" s="16">
        <f t="shared" si="33"/>
        <v>0</v>
      </c>
      <c r="U311" s="1">
        <v>68673</v>
      </c>
      <c r="V311" s="1">
        <f t="shared" si="26"/>
        <v>132360</v>
      </c>
      <c r="W311" s="1">
        <v>0</v>
      </c>
      <c r="X311" s="1">
        <f t="shared" si="8"/>
        <v>1.5942857142857143</v>
      </c>
    </row>
    <row r="312" spans="1:24" ht="13" x14ac:dyDescent="0.15">
      <c r="A312" s="15">
        <v>44345</v>
      </c>
      <c r="B312" s="1">
        <f t="shared" si="24"/>
        <v>503</v>
      </c>
      <c r="D312" s="1">
        <v>0</v>
      </c>
      <c r="E312" s="21">
        <f t="shared" si="1"/>
        <v>0</v>
      </c>
      <c r="F312" s="21">
        <f t="shared" si="34"/>
        <v>78</v>
      </c>
      <c r="G312" s="22">
        <f t="shared" si="35"/>
        <v>59</v>
      </c>
      <c r="H312" s="16">
        <f t="shared" si="36"/>
        <v>0</v>
      </c>
      <c r="P312" s="21">
        <f t="shared" si="31"/>
        <v>0</v>
      </c>
      <c r="Q312" s="21">
        <f t="shared" si="3"/>
        <v>455.85714285714283</v>
      </c>
      <c r="R312" s="16">
        <f t="shared" si="4"/>
        <v>3191</v>
      </c>
      <c r="S312" s="16">
        <f t="shared" si="32"/>
        <v>0</v>
      </c>
      <c r="T312" s="16">
        <f t="shared" si="33"/>
        <v>0</v>
      </c>
      <c r="U312" s="1">
        <v>68673</v>
      </c>
      <c r="V312" s="1">
        <f t="shared" si="26"/>
        <v>132360</v>
      </c>
      <c r="W312" s="1">
        <v>1.24</v>
      </c>
      <c r="X312" s="1">
        <f t="shared" si="8"/>
        <v>1.5942857142857143</v>
      </c>
    </row>
    <row r="313" spans="1:24" ht="13" x14ac:dyDescent="0.15">
      <c r="A313" s="15">
        <v>44346</v>
      </c>
      <c r="B313" s="1">
        <f t="shared" si="24"/>
        <v>504</v>
      </c>
      <c r="C313" s="1" t="s">
        <v>103</v>
      </c>
      <c r="D313" s="1">
        <v>0</v>
      </c>
      <c r="E313" s="21">
        <f t="shared" si="1"/>
        <v>0</v>
      </c>
      <c r="F313" s="21">
        <f t="shared" si="34"/>
        <v>78</v>
      </c>
      <c r="G313" s="22">
        <f t="shared" si="35"/>
        <v>59</v>
      </c>
      <c r="H313" s="16">
        <f t="shared" si="36"/>
        <v>0</v>
      </c>
      <c r="P313" s="21">
        <f t="shared" si="31"/>
        <v>0</v>
      </c>
      <c r="Q313" s="21">
        <f t="shared" si="3"/>
        <v>455.85714285714283</v>
      </c>
      <c r="R313" s="16">
        <f t="shared" si="4"/>
        <v>3191</v>
      </c>
      <c r="S313" s="16">
        <f t="shared" si="32"/>
        <v>0</v>
      </c>
      <c r="T313" s="16">
        <f t="shared" si="33"/>
        <v>0</v>
      </c>
      <c r="U313" s="1">
        <v>68673</v>
      </c>
      <c r="V313" s="1">
        <f t="shared" si="26"/>
        <v>132360</v>
      </c>
      <c r="W313" s="1">
        <v>0.62</v>
      </c>
      <c r="X313" s="1">
        <f t="shared" si="8"/>
        <v>1.0628571428571429</v>
      </c>
    </row>
    <row r="314" spans="1:24" ht="13" x14ac:dyDescent="0.15">
      <c r="A314" s="15">
        <v>44347</v>
      </c>
      <c r="B314" s="1">
        <f t="shared" si="24"/>
        <v>505</v>
      </c>
      <c r="D314" s="1">
        <v>0</v>
      </c>
      <c r="E314" s="21">
        <f t="shared" si="1"/>
        <v>0</v>
      </c>
      <c r="F314" s="21">
        <f t="shared" si="34"/>
        <v>78</v>
      </c>
      <c r="G314" s="22">
        <f t="shared" si="35"/>
        <v>59</v>
      </c>
      <c r="H314" s="16">
        <f t="shared" si="36"/>
        <v>0</v>
      </c>
      <c r="P314" s="21">
        <f t="shared" si="31"/>
        <v>0</v>
      </c>
      <c r="Q314" s="21">
        <f t="shared" si="3"/>
        <v>286.85714285714283</v>
      </c>
      <c r="R314" s="16">
        <f t="shared" si="4"/>
        <v>2008</v>
      </c>
      <c r="S314" s="16">
        <f t="shared" si="32"/>
        <v>0</v>
      </c>
      <c r="T314" s="16">
        <f t="shared" si="33"/>
        <v>0</v>
      </c>
      <c r="U314" s="1">
        <v>68673</v>
      </c>
      <c r="V314" s="1">
        <f t="shared" si="26"/>
        <v>132360</v>
      </c>
    </row>
    <row r="315" spans="1:24" ht="13" x14ac:dyDescent="0.15">
      <c r="A315" s="15"/>
    </row>
    <row r="316" spans="1:24" ht="13" x14ac:dyDescent="0.15">
      <c r="A316" s="15"/>
    </row>
    <row r="317" spans="1:24" ht="13" x14ac:dyDescent="0.15">
      <c r="A317" s="15"/>
    </row>
    <row r="318" spans="1:24" ht="13" x14ac:dyDescent="0.15">
      <c r="A318" s="15"/>
    </row>
    <row r="319" spans="1:24" ht="13" x14ac:dyDescent="0.15">
      <c r="A319" s="15"/>
    </row>
    <row r="320" spans="1:24" ht="13" x14ac:dyDescent="0.15">
      <c r="A320" s="15"/>
    </row>
  </sheetData>
  <mergeCells count="5">
    <mergeCell ref="D2:V2"/>
    <mergeCell ref="W2:X2"/>
    <mergeCell ref="D3:J3"/>
    <mergeCell ref="P3:V3"/>
    <mergeCell ref="W3:X3"/>
  </mergeCells>
  <hyperlinks>
    <hyperlink ref="B1" r:id="rId1" xr:uid="{00000000-0004-0000-0100-000000000000}"/>
  </hyperlinks>
  <pageMargins left="0.7" right="0.7" top="0.75" bottom="0.75" header="0.3" footer="0.3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314"/>
  <sheetViews>
    <sheetView zoomScale="75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K40" sqref="K40"/>
    </sheetView>
  </sheetViews>
  <sheetFormatPr baseColWidth="10" defaultColWidth="14.5" defaultRowHeight="15.75" customHeight="1" x14ac:dyDescent="0.15"/>
  <cols>
    <col min="3" max="3" width="14.5" customWidth="1"/>
    <col min="4" max="4" width="14.5" style="33" customWidth="1"/>
    <col min="8" max="8" width="14.5" style="32"/>
    <col min="11" max="11" width="14.5" style="37"/>
  </cols>
  <sheetData>
    <row r="1" spans="1:26" ht="15.75" customHeight="1" x14ac:dyDescent="0.15">
      <c r="A1" s="1" t="s">
        <v>1</v>
      </c>
      <c r="B1" s="10" t="s">
        <v>104</v>
      </c>
    </row>
    <row r="2" spans="1:26" ht="15.75" customHeight="1" x14ac:dyDescent="0.15">
      <c r="C2" s="11"/>
      <c r="D2" s="34"/>
      <c r="E2" s="12"/>
      <c r="F2" s="12"/>
      <c r="G2" s="41" t="s">
        <v>1</v>
      </c>
      <c r="H2" s="41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12"/>
      <c r="W2" s="12"/>
      <c r="X2" s="12"/>
      <c r="Y2" s="43" t="s">
        <v>105</v>
      </c>
      <c r="Z2" s="42"/>
    </row>
    <row r="3" spans="1:26" ht="15.75" customHeight="1" x14ac:dyDescent="0.15">
      <c r="A3" s="1"/>
      <c r="B3" s="1"/>
      <c r="C3" s="1"/>
      <c r="D3" s="30"/>
      <c r="E3" s="11"/>
      <c r="F3" s="11"/>
      <c r="G3" s="44" t="s">
        <v>83</v>
      </c>
      <c r="H3" s="44"/>
      <c r="I3" s="42"/>
      <c r="J3" s="42"/>
      <c r="K3" s="42"/>
      <c r="L3" s="42"/>
      <c r="M3" s="11"/>
      <c r="N3" s="11"/>
      <c r="O3" s="11"/>
      <c r="P3" s="11"/>
      <c r="Q3" s="11"/>
      <c r="R3" s="11"/>
      <c r="S3" s="11"/>
      <c r="T3" s="44" t="s">
        <v>70</v>
      </c>
      <c r="U3" s="42"/>
      <c r="V3" s="11"/>
      <c r="W3" s="11"/>
      <c r="X3" s="11"/>
      <c r="Y3" s="44" t="s">
        <v>83</v>
      </c>
      <c r="Z3" s="42"/>
    </row>
    <row r="4" spans="1:26" ht="15.75" customHeight="1" x14ac:dyDescent="0.15">
      <c r="A4" s="1" t="s">
        <v>84</v>
      </c>
      <c r="B4" s="1" t="s">
        <v>85</v>
      </c>
      <c r="C4" s="1" t="s">
        <v>86</v>
      </c>
      <c r="D4" s="30" t="s">
        <v>180</v>
      </c>
      <c r="E4" s="1" t="s">
        <v>106</v>
      </c>
      <c r="F4" s="1" t="s">
        <v>107</v>
      </c>
      <c r="G4" s="1" t="s">
        <v>87</v>
      </c>
      <c r="H4" s="30" t="s">
        <v>179</v>
      </c>
      <c r="I4" s="1" t="s">
        <v>88</v>
      </c>
      <c r="J4" s="1" t="s">
        <v>75</v>
      </c>
      <c r="K4" s="30"/>
      <c r="L4" s="1" t="s">
        <v>89</v>
      </c>
      <c r="M4" s="1" t="s">
        <v>108</v>
      </c>
      <c r="N4" s="1" t="s">
        <v>109</v>
      </c>
      <c r="O4" s="1" t="s">
        <v>110</v>
      </c>
      <c r="P4" s="1" t="s">
        <v>111</v>
      </c>
      <c r="Q4" s="1" t="s">
        <v>112</v>
      </c>
      <c r="R4" s="1" t="s">
        <v>113</v>
      </c>
      <c r="S4" s="1" t="s">
        <v>114</v>
      </c>
      <c r="T4" s="1" t="s">
        <v>70</v>
      </c>
      <c r="U4" s="1" t="s">
        <v>97</v>
      </c>
      <c r="V4" s="1" t="s">
        <v>90</v>
      </c>
      <c r="W4" s="1" t="s">
        <v>98</v>
      </c>
      <c r="X4" s="1" t="s">
        <v>115</v>
      </c>
      <c r="Y4" s="1" t="s">
        <v>100</v>
      </c>
      <c r="Z4" s="1" t="s">
        <v>101</v>
      </c>
    </row>
    <row r="5" spans="1:26" ht="15.75" customHeight="1" x14ac:dyDescent="0.15">
      <c r="A5" s="15">
        <v>44038</v>
      </c>
      <c r="B5" s="1">
        <v>196</v>
      </c>
      <c r="D5" s="33">
        <v>1</v>
      </c>
      <c r="Y5" s="1">
        <v>1.86</v>
      </c>
    </row>
    <row r="6" spans="1:26" ht="15.75" customHeight="1" x14ac:dyDescent="0.15">
      <c r="A6" s="15">
        <v>44039</v>
      </c>
      <c r="B6" s="1">
        <v>197</v>
      </c>
      <c r="D6" s="33">
        <v>1</v>
      </c>
      <c r="Y6" s="1">
        <v>8.3800000000000008</v>
      </c>
    </row>
    <row r="7" spans="1:26" ht="15.75" customHeight="1" x14ac:dyDescent="0.15">
      <c r="A7" s="15">
        <v>44040</v>
      </c>
      <c r="B7" s="1">
        <v>198</v>
      </c>
      <c r="D7" s="33">
        <v>1</v>
      </c>
      <c r="Y7" s="1">
        <v>0.93</v>
      </c>
    </row>
    <row r="8" spans="1:26" ht="15.75" customHeight="1" x14ac:dyDescent="0.15">
      <c r="A8" s="15">
        <v>44041</v>
      </c>
      <c r="B8" s="1">
        <v>199</v>
      </c>
      <c r="D8" s="33">
        <v>1</v>
      </c>
      <c r="Y8" s="1">
        <v>0.93</v>
      </c>
    </row>
    <row r="9" spans="1:26" ht="15.75" customHeight="1" x14ac:dyDescent="0.15">
      <c r="A9" s="15">
        <v>44042</v>
      </c>
      <c r="B9" s="1">
        <v>200</v>
      </c>
      <c r="D9" s="33">
        <v>1</v>
      </c>
      <c r="Y9" s="1">
        <v>1.86</v>
      </c>
    </row>
    <row r="10" spans="1:26" ht="15.75" customHeight="1" x14ac:dyDescent="0.15">
      <c r="A10" s="15">
        <v>44043</v>
      </c>
      <c r="B10" s="1">
        <v>201</v>
      </c>
      <c r="D10" s="33">
        <v>1</v>
      </c>
      <c r="Y10" s="1">
        <v>0.93</v>
      </c>
    </row>
    <row r="11" spans="1:26" ht="15.75" customHeight="1" x14ac:dyDescent="0.15">
      <c r="A11" s="15">
        <v>44044</v>
      </c>
      <c r="B11" s="1">
        <v>202</v>
      </c>
      <c r="D11" s="33">
        <v>1</v>
      </c>
      <c r="Y11" s="1">
        <v>1.86</v>
      </c>
      <c r="Z11" s="1">
        <f t="shared" ref="Z11:Z313" si="0">AVERAGE(Y5:Y11)</f>
        <v>2.3928571428571428</v>
      </c>
    </row>
    <row r="12" spans="1:26" ht="15.75" customHeight="1" x14ac:dyDescent="0.15">
      <c r="A12" s="15">
        <v>44045</v>
      </c>
      <c r="B12" s="1">
        <v>203</v>
      </c>
      <c r="D12" s="33">
        <v>1</v>
      </c>
      <c r="Y12" s="1">
        <v>0</v>
      </c>
      <c r="Z12" s="1">
        <f t="shared" si="0"/>
        <v>2.1271428571428568</v>
      </c>
    </row>
    <row r="13" spans="1:26" ht="15.75" customHeight="1" x14ac:dyDescent="0.15">
      <c r="A13" s="15">
        <v>44046</v>
      </c>
      <c r="B13" s="1">
        <v>204</v>
      </c>
      <c r="D13" s="33">
        <v>1</v>
      </c>
      <c r="Y13" s="1">
        <v>-1.86</v>
      </c>
      <c r="Z13" s="1">
        <f t="shared" si="0"/>
        <v>0.66428571428571437</v>
      </c>
    </row>
    <row r="14" spans="1:26" ht="15.75" customHeight="1" x14ac:dyDescent="0.15">
      <c r="A14" s="15">
        <v>44047</v>
      </c>
      <c r="B14" s="1">
        <v>205</v>
      </c>
      <c r="D14" s="33">
        <v>1</v>
      </c>
      <c r="Y14" s="1">
        <v>0</v>
      </c>
      <c r="Z14" s="1">
        <f t="shared" si="0"/>
        <v>0.53142857142857136</v>
      </c>
    </row>
    <row r="15" spans="1:26" ht="15.75" customHeight="1" x14ac:dyDescent="0.15">
      <c r="A15" s="15">
        <v>44048</v>
      </c>
      <c r="B15" s="1">
        <v>206</v>
      </c>
      <c r="D15" s="33">
        <v>1</v>
      </c>
      <c r="Y15" s="1">
        <v>0.93</v>
      </c>
      <c r="Z15" s="1">
        <f t="shared" si="0"/>
        <v>0.53142857142857147</v>
      </c>
    </row>
    <row r="16" spans="1:26" ht="15.75" customHeight="1" x14ac:dyDescent="0.15">
      <c r="A16" s="15">
        <v>44049</v>
      </c>
      <c r="B16" s="1">
        <v>207</v>
      </c>
      <c r="D16" s="33">
        <v>1</v>
      </c>
      <c r="Y16" s="1">
        <v>-0.93</v>
      </c>
      <c r="Z16" s="1">
        <f t="shared" si="0"/>
        <v>0.13285714285714284</v>
      </c>
    </row>
    <row r="17" spans="1:26" ht="15.75" customHeight="1" x14ac:dyDescent="0.15">
      <c r="A17" s="15">
        <v>44050</v>
      </c>
      <c r="B17" s="1">
        <v>208</v>
      </c>
      <c r="D17" s="33">
        <v>1</v>
      </c>
      <c r="Y17" s="1">
        <v>9.31</v>
      </c>
      <c r="Z17" s="1">
        <f t="shared" si="0"/>
        <v>1.33</v>
      </c>
    </row>
    <row r="18" spans="1:26" ht="15.75" customHeight="1" x14ac:dyDescent="0.15">
      <c r="A18" s="15">
        <v>44051</v>
      </c>
      <c r="B18" s="1">
        <v>209</v>
      </c>
      <c r="D18" s="33">
        <v>1</v>
      </c>
      <c r="Y18" s="1">
        <v>0</v>
      </c>
      <c r="Z18" s="1">
        <f t="shared" si="0"/>
        <v>1.0642857142857143</v>
      </c>
    </row>
    <row r="19" spans="1:26" ht="15.75" customHeight="1" x14ac:dyDescent="0.15">
      <c r="A19" s="15">
        <v>44052</v>
      </c>
      <c r="B19" s="1">
        <v>210</v>
      </c>
      <c r="D19" s="33">
        <v>1</v>
      </c>
      <c r="Y19" s="1">
        <v>4.6500000000000004</v>
      </c>
      <c r="Z19" s="1">
        <f t="shared" si="0"/>
        <v>1.7285714285714289</v>
      </c>
    </row>
    <row r="20" spans="1:26" ht="15.75" customHeight="1" x14ac:dyDescent="0.15">
      <c r="A20" s="15">
        <v>44053</v>
      </c>
      <c r="B20" s="1">
        <v>211</v>
      </c>
      <c r="D20" s="33">
        <v>1</v>
      </c>
      <c r="Y20" s="1">
        <v>1.86</v>
      </c>
      <c r="Z20" s="1">
        <f t="shared" si="0"/>
        <v>2.2600000000000002</v>
      </c>
    </row>
    <row r="21" spans="1:26" ht="15.75" customHeight="1" x14ac:dyDescent="0.15">
      <c r="A21" s="15">
        <v>44054</v>
      </c>
      <c r="B21" s="1">
        <v>212</v>
      </c>
      <c r="D21" s="33">
        <v>1</v>
      </c>
      <c r="Y21" s="1">
        <v>0</v>
      </c>
      <c r="Z21" s="1">
        <f t="shared" si="0"/>
        <v>2.2600000000000002</v>
      </c>
    </row>
    <row r="22" spans="1:26" ht="15.75" customHeight="1" x14ac:dyDescent="0.15">
      <c r="A22" s="15">
        <v>44055</v>
      </c>
      <c r="B22" s="1">
        <v>213</v>
      </c>
      <c r="D22" s="33">
        <v>1</v>
      </c>
      <c r="Y22" s="1">
        <v>2.79</v>
      </c>
      <c r="Z22" s="1">
        <f t="shared" si="0"/>
        <v>2.5257142857142858</v>
      </c>
    </row>
    <row r="23" spans="1:26" ht="15.75" customHeight="1" x14ac:dyDescent="0.15">
      <c r="A23" s="15">
        <v>44056</v>
      </c>
      <c r="B23" s="1">
        <v>214</v>
      </c>
      <c r="D23" s="33">
        <v>1</v>
      </c>
      <c r="Y23" s="1">
        <v>1.86</v>
      </c>
      <c r="Z23" s="1">
        <f t="shared" si="0"/>
        <v>2.9242857142857139</v>
      </c>
    </row>
    <row r="24" spans="1:26" ht="15.75" customHeight="1" x14ac:dyDescent="0.15">
      <c r="A24" s="15">
        <v>44057</v>
      </c>
      <c r="B24" s="1">
        <v>215</v>
      </c>
      <c r="D24" s="33">
        <v>1</v>
      </c>
      <c r="Y24" s="1">
        <v>4.6500000000000004</v>
      </c>
      <c r="Z24" s="1">
        <f t="shared" si="0"/>
        <v>2.2585714285714285</v>
      </c>
    </row>
    <row r="25" spans="1:26" ht="15.75" customHeight="1" x14ac:dyDescent="0.15">
      <c r="A25" s="15">
        <v>44058</v>
      </c>
      <c r="B25" s="1">
        <v>216</v>
      </c>
      <c r="D25" s="33">
        <v>1</v>
      </c>
      <c r="Y25" s="1">
        <v>0</v>
      </c>
      <c r="Z25" s="1">
        <f t="shared" si="0"/>
        <v>2.2585714285714285</v>
      </c>
    </row>
    <row r="26" spans="1:26" ht="15.75" customHeight="1" x14ac:dyDescent="0.15">
      <c r="A26" s="15">
        <v>44059</v>
      </c>
      <c r="B26" s="1">
        <v>217</v>
      </c>
      <c r="D26" s="33">
        <v>1</v>
      </c>
      <c r="Y26" s="1">
        <v>1.86</v>
      </c>
      <c r="Z26" s="1">
        <f t="shared" si="0"/>
        <v>1.8599999999999999</v>
      </c>
    </row>
    <row r="27" spans="1:26" ht="15.75" customHeight="1" x14ac:dyDescent="0.15">
      <c r="A27" s="15">
        <v>44060</v>
      </c>
      <c r="B27" s="1">
        <v>218</v>
      </c>
      <c r="D27" s="33">
        <v>1</v>
      </c>
      <c r="Y27" s="1">
        <v>2.79</v>
      </c>
      <c r="Z27" s="1">
        <f t="shared" si="0"/>
        <v>1.9928571428571427</v>
      </c>
    </row>
    <row r="28" spans="1:26" ht="15.75" customHeight="1" x14ac:dyDescent="0.15">
      <c r="A28" s="15">
        <v>44061</v>
      </c>
      <c r="B28" s="1">
        <v>219</v>
      </c>
      <c r="D28" s="33">
        <v>1</v>
      </c>
      <c r="F28" s="1">
        <v>0</v>
      </c>
      <c r="G28" s="1">
        <f t="shared" ref="G28:G91" si="1">SUM(E28:F28)</f>
        <v>0</v>
      </c>
      <c r="H28" s="30">
        <f>I28*1000/1800</f>
        <v>0</v>
      </c>
      <c r="I28" s="16">
        <f t="shared" ref="I28:I309" si="2">AVERAGE(G22:G28)</f>
        <v>0</v>
      </c>
      <c r="J28" s="1">
        <v>0</v>
      </c>
      <c r="K28" s="30">
        <f>J28*100000/1800</f>
        <v>0</v>
      </c>
      <c r="O28" s="1">
        <v>228</v>
      </c>
      <c r="R28" s="1">
        <v>228</v>
      </c>
      <c r="T28" s="16">
        <f t="shared" ref="T28:T309" si="3">SUM(N28:O28)</f>
        <v>228</v>
      </c>
      <c r="U28" s="16">
        <f t="shared" ref="U28:U309" si="4">AVERAGE(T22:T28)</f>
        <v>228</v>
      </c>
      <c r="V28" s="21">
        <f t="shared" ref="V28:V309" si="5">SUM(T22:T28)</f>
        <v>228</v>
      </c>
      <c r="W28" s="16">
        <f t="shared" ref="W28:W309" si="6">I28/U28*100</f>
        <v>0</v>
      </c>
      <c r="X28" s="16">
        <f t="shared" ref="X28:X309" si="7">T28+X27</f>
        <v>228</v>
      </c>
      <c r="Y28" s="1">
        <v>0.93</v>
      </c>
      <c r="Z28" s="1">
        <f t="shared" si="0"/>
        <v>2.1257142857142854</v>
      </c>
    </row>
    <row r="29" spans="1:26" ht="15.75" customHeight="1" x14ac:dyDescent="0.15">
      <c r="A29" s="15">
        <v>44062</v>
      </c>
      <c r="B29" s="1">
        <v>220</v>
      </c>
      <c r="D29" s="33">
        <v>1</v>
      </c>
      <c r="F29" s="1">
        <v>0</v>
      </c>
      <c r="G29" s="1">
        <f t="shared" si="1"/>
        <v>0</v>
      </c>
      <c r="H29" s="30">
        <f t="shared" ref="H29:H35" si="8">I29*1000/1800</f>
        <v>0</v>
      </c>
      <c r="I29" s="16">
        <f t="shared" si="2"/>
        <v>0</v>
      </c>
      <c r="J29" s="16">
        <f t="shared" ref="J29:J309" si="9">J28+G29</f>
        <v>0</v>
      </c>
      <c r="K29" s="30">
        <f t="shared" ref="K29:K92" si="10">J29*100000/1800</f>
        <v>0</v>
      </c>
      <c r="O29" s="1">
        <v>180</v>
      </c>
      <c r="R29" s="16">
        <f t="shared" ref="R29:R203" si="11">R28+O29</f>
        <v>408</v>
      </c>
      <c r="T29" s="16">
        <f t="shared" si="3"/>
        <v>180</v>
      </c>
      <c r="U29" s="16">
        <f t="shared" si="4"/>
        <v>204</v>
      </c>
      <c r="V29" s="21">
        <f t="shared" si="5"/>
        <v>408</v>
      </c>
      <c r="W29" s="16">
        <f t="shared" si="6"/>
        <v>0</v>
      </c>
      <c r="X29" s="16">
        <f t="shared" si="7"/>
        <v>408</v>
      </c>
      <c r="Y29" s="1">
        <v>0</v>
      </c>
      <c r="Z29" s="1">
        <f t="shared" si="0"/>
        <v>1.7271428571428571</v>
      </c>
    </row>
    <row r="30" spans="1:26" ht="15.75" customHeight="1" x14ac:dyDescent="0.15">
      <c r="A30" s="15">
        <v>44063</v>
      </c>
      <c r="B30" s="1">
        <v>221</v>
      </c>
      <c r="D30" s="33">
        <v>1</v>
      </c>
      <c r="F30" s="1">
        <v>0</v>
      </c>
      <c r="G30" s="1">
        <f t="shared" si="1"/>
        <v>0</v>
      </c>
      <c r="H30" s="30">
        <f t="shared" si="8"/>
        <v>0</v>
      </c>
      <c r="I30" s="16">
        <f t="shared" si="2"/>
        <v>0</v>
      </c>
      <c r="J30" s="16">
        <f t="shared" si="9"/>
        <v>0</v>
      </c>
      <c r="K30" s="30">
        <f t="shared" si="10"/>
        <v>0</v>
      </c>
      <c r="O30" s="1">
        <v>163</v>
      </c>
      <c r="R30" s="16">
        <f t="shared" si="11"/>
        <v>571</v>
      </c>
      <c r="T30" s="16">
        <f t="shared" si="3"/>
        <v>163</v>
      </c>
      <c r="U30" s="16">
        <f t="shared" si="4"/>
        <v>190.33333333333334</v>
      </c>
      <c r="V30" s="21">
        <f t="shared" si="5"/>
        <v>571</v>
      </c>
      <c r="W30" s="16">
        <f t="shared" si="6"/>
        <v>0</v>
      </c>
      <c r="X30" s="16">
        <f t="shared" si="7"/>
        <v>571</v>
      </c>
      <c r="Y30" s="1">
        <v>0.93</v>
      </c>
      <c r="Z30" s="1">
        <f t="shared" si="0"/>
        <v>1.5942857142857143</v>
      </c>
    </row>
    <row r="31" spans="1:26" ht="15.75" customHeight="1" x14ac:dyDescent="0.15">
      <c r="A31" s="15">
        <v>44064</v>
      </c>
      <c r="B31" s="1">
        <v>222</v>
      </c>
      <c r="D31" s="33">
        <v>1</v>
      </c>
      <c r="F31" s="1">
        <v>0</v>
      </c>
      <c r="G31" s="1">
        <f t="shared" si="1"/>
        <v>0</v>
      </c>
      <c r="H31" s="30">
        <f t="shared" si="8"/>
        <v>0</v>
      </c>
      <c r="I31" s="16">
        <f t="shared" si="2"/>
        <v>0</v>
      </c>
      <c r="J31" s="16">
        <f t="shared" si="9"/>
        <v>0</v>
      </c>
      <c r="K31" s="30">
        <f t="shared" si="10"/>
        <v>0</v>
      </c>
      <c r="O31" s="1">
        <v>0</v>
      </c>
      <c r="R31" s="16">
        <f t="shared" si="11"/>
        <v>571</v>
      </c>
      <c r="T31" s="16">
        <f t="shared" si="3"/>
        <v>0</v>
      </c>
      <c r="U31" s="16">
        <f t="shared" si="4"/>
        <v>142.75</v>
      </c>
      <c r="V31" s="21">
        <f t="shared" si="5"/>
        <v>571</v>
      </c>
      <c r="W31" s="16">
        <f t="shared" si="6"/>
        <v>0</v>
      </c>
      <c r="X31" s="16">
        <f t="shared" si="7"/>
        <v>571</v>
      </c>
      <c r="Y31" s="1">
        <v>3.72</v>
      </c>
      <c r="Z31" s="1">
        <f t="shared" si="0"/>
        <v>1.4614285714285715</v>
      </c>
    </row>
    <row r="32" spans="1:26" ht="15.75" customHeight="1" x14ac:dyDescent="0.15">
      <c r="A32" s="15">
        <v>44065</v>
      </c>
      <c r="B32" s="1">
        <v>223</v>
      </c>
      <c r="D32" s="33">
        <v>1</v>
      </c>
      <c r="F32" s="1">
        <v>0</v>
      </c>
      <c r="G32" s="1">
        <f t="shared" si="1"/>
        <v>0</v>
      </c>
      <c r="H32" s="30">
        <f t="shared" si="8"/>
        <v>0</v>
      </c>
      <c r="I32" s="16">
        <f t="shared" si="2"/>
        <v>0</v>
      </c>
      <c r="J32" s="16">
        <f t="shared" si="9"/>
        <v>0</v>
      </c>
      <c r="K32" s="30">
        <f t="shared" si="10"/>
        <v>0</v>
      </c>
      <c r="O32" s="1">
        <v>0</v>
      </c>
      <c r="R32" s="16">
        <f t="shared" si="11"/>
        <v>571</v>
      </c>
      <c r="T32" s="16">
        <f t="shared" si="3"/>
        <v>0</v>
      </c>
      <c r="U32" s="16">
        <f t="shared" si="4"/>
        <v>114.2</v>
      </c>
      <c r="V32" s="21">
        <f t="shared" si="5"/>
        <v>571</v>
      </c>
      <c r="W32" s="16">
        <f t="shared" si="6"/>
        <v>0</v>
      </c>
      <c r="X32" s="16">
        <f t="shared" si="7"/>
        <v>571</v>
      </c>
      <c r="Y32" s="1">
        <v>3.72</v>
      </c>
      <c r="Z32" s="1">
        <f t="shared" si="0"/>
        <v>1.9928571428571431</v>
      </c>
    </row>
    <row r="33" spans="1:26" ht="15.75" customHeight="1" x14ac:dyDescent="0.15">
      <c r="A33" s="15">
        <v>44066</v>
      </c>
      <c r="B33" s="1">
        <v>224</v>
      </c>
      <c r="D33" s="33">
        <v>1</v>
      </c>
      <c r="E33" s="1">
        <v>0</v>
      </c>
      <c r="F33" s="1">
        <v>0</v>
      </c>
      <c r="G33" s="1">
        <f t="shared" si="1"/>
        <v>0</v>
      </c>
      <c r="H33" s="30">
        <f t="shared" si="8"/>
        <v>0</v>
      </c>
      <c r="I33" s="16">
        <f t="shared" si="2"/>
        <v>0</v>
      </c>
      <c r="J33" s="16">
        <f t="shared" si="9"/>
        <v>0</v>
      </c>
      <c r="K33" s="30">
        <f t="shared" si="10"/>
        <v>0</v>
      </c>
      <c r="M33" s="1"/>
      <c r="N33" s="1">
        <v>94</v>
      </c>
      <c r="O33" s="1">
        <v>0</v>
      </c>
      <c r="P33" s="1">
        <v>94</v>
      </c>
      <c r="R33" s="16">
        <f t="shared" si="11"/>
        <v>571</v>
      </c>
      <c r="T33" s="16">
        <f t="shared" si="3"/>
        <v>94</v>
      </c>
      <c r="U33" s="16">
        <f t="shared" si="4"/>
        <v>110.83333333333333</v>
      </c>
      <c r="V33" s="21">
        <f t="shared" si="5"/>
        <v>665</v>
      </c>
      <c r="W33" s="16">
        <f t="shared" si="6"/>
        <v>0</v>
      </c>
      <c r="X33" s="16">
        <f t="shared" si="7"/>
        <v>665</v>
      </c>
      <c r="Y33" s="1">
        <v>0.93</v>
      </c>
      <c r="Z33" s="1">
        <f t="shared" si="0"/>
        <v>1.86</v>
      </c>
    </row>
    <row r="34" spans="1:26" ht="15.75" customHeight="1" x14ac:dyDescent="0.15">
      <c r="A34" s="15">
        <v>44067</v>
      </c>
      <c r="B34" s="1">
        <v>225</v>
      </c>
      <c r="D34" s="33">
        <v>1</v>
      </c>
      <c r="E34" s="1">
        <v>0</v>
      </c>
      <c r="F34" s="1">
        <v>0</v>
      </c>
      <c r="G34" s="1">
        <f t="shared" si="1"/>
        <v>0</v>
      </c>
      <c r="H34" s="30">
        <f t="shared" si="8"/>
        <v>0</v>
      </c>
      <c r="I34" s="16">
        <f t="shared" si="2"/>
        <v>0</v>
      </c>
      <c r="J34" s="16">
        <f t="shared" si="9"/>
        <v>0</v>
      </c>
      <c r="K34" s="30">
        <f t="shared" si="10"/>
        <v>0</v>
      </c>
      <c r="M34" s="1"/>
      <c r="N34" s="1">
        <v>0</v>
      </c>
      <c r="O34" s="1">
        <v>0</v>
      </c>
      <c r="P34" s="16">
        <f t="shared" ref="P34:P309" si="12">P33+N34</f>
        <v>94</v>
      </c>
      <c r="R34" s="16">
        <f t="shared" si="11"/>
        <v>571</v>
      </c>
      <c r="T34" s="16">
        <f t="shared" si="3"/>
        <v>0</v>
      </c>
      <c r="U34" s="16">
        <f t="shared" si="4"/>
        <v>95</v>
      </c>
      <c r="V34" s="21">
        <f t="shared" si="5"/>
        <v>665</v>
      </c>
      <c r="W34" s="16">
        <f t="shared" si="6"/>
        <v>0</v>
      </c>
      <c r="X34" s="16">
        <f t="shared" si="7"/>
        <v>665</v>
      </c>
      <c r="Y34" s="1">
        <v>2.79</v>
      </c>
      <c r="Z34" s="1">
        <f t="shared" si="0"/>
        <v>1.8599999999999999</v>
      </c>
    </row>
    <row r="35" spans="1:26" ht="15.75" customHeight="1" x14ac:dyDescent="0.15">
      <c r="A35" s="15">
        <v>44068</v>
      </c>
      <c r="B35" s="1">
        <v>226</v>
      </c>
      <c r="C35" s="1" t="s">
        <v>102</v>
      </c>
      <c r="D35" s="30">
        <v>-1</v>
      </c>
      <c r="E35" s="1">
        <v>0</v>
      </c>
      <c r="F35" s="1">
        <v>0</v>
      </c>
      <c r="G35" s="1">
        <f t="shared" si="1"/>
        <v>0</v>
      </c>
      <c r="H35" s="30">
        <f t="shared" si="8"/>
        <v>0</v>
      </c>
      <c r="I35" s="16">
        <f t="shared" si="2"/>
        <v>0</v>
      </c>
      <c r="J35" s="16">
        <f t="shared" si="9"/>
        <v>0</v>
      </c>
      <c r="K35" s="30">
        <f t="shared" si="10"/>
        <v>0</v>
      </c>
      <c r="M35" s="1"/>
      <c r="N35" s="1">
        <v>540</v>
      </c>
      <c r="O35" s="1">
        <v>0</v>
      </c>
      <c r="P35" s="16">
        <f t="shared" si="12"/>
        <v>634</v>
      </c>
      <c r="R35" s="16">
        <f t="shared" si="11"/>
        <v>571</v>
      </c>
      <c r="T35" s="16">
        <f t="shared" si="3"/>
        <v>540</v>
      </c>
      <c r="U35" s="16">
        <f t="shared" si="4"/>
        <v>139.57142857142858</v>
      </c>
      <c r="V35" s="21">
        <f t="shared" si="5"/>
        <v>977</v>
      </c>
      <c r="W35" s="16">
        <f t="shared" si="6"/>
        <v>0</v>
      </c>
      <c r="X35" s="16">
        <f t="shared" si="7"/>
        <v>1205</v>
      </c>
      <c r="Y35" s="1">
        <v>0</v>
      </c>
      <c r="Z35" s="1">
        <f t="shared" si="0"/>
        <v>1.7271428571428571</v>
      </c>
    </row>
    <row r="36" spans="1:26" ht="15.75" customHeight="1" x14ac:dyDescent="0.15">
      <c r="A36" s="15">
        <v>44069</v>
      </c>
      <c r="B36" s="1">
        <v>227</v>
      </c>
      <c r="D36" s="30">
        <v>-1</v>
      </c>
      <c r="E36" s="1">
        <v>1</v>
      </c>
      <c r="F36" s="1">
        <v>0</v>
      </c>
      <c r="G36" s="1">
        <f t="shared" si="1"/>
        <v>1</v>
      </c>
      <c r="H36" s="30">
        <f>I36*100000/1800*7</f>
        <v>55.55555555555555</v>
      </c>
      <c r="I36" s="16">
        <f t="shared" si="2"/>
        <v>0.14285714285714285</v>
      </c>
      <c r="J36" s="16">
        <f t="shared" si="9"/>
        <v>1</v>
      </c>
      <c r="K36" s="30">
        <f t="shared" si="10"/>
        <v>55.555555555555557</v>
      </c>
      <c r="M36" s="1"/>
      <c r="N36" s="1">
        <v>534</v>
      </c>
      <c r="O36" s="1">
        <v>0</v>
      </c>
      <c r="P36" s="16">
        <f t="shared" si="12"/>
        <v>1168</v>
      </c>
      <c r="R36" s="16">
        <f t="shared" si="11"/>
        <v>571</v>
      </c>
      <c r="T36" s="16">
        <f t="shared" si="3"/>
        <v>534</v>
      </c>
      <c r="U36" s="16">
        <f t="shared" si="4"/>
        <v>190.14285714285714</v>
      </c>
      <c r="V36" s="21">
        <f t="shared" si="5"/>
        <v>1331</v>
      </c>
      <c r="W36" s="16">
        <f t="shared" si="6"/>
        <v>7.5131480090157771E-2</v>
      </c>
      <c r="X36" s="16">
        <f t="shared" si="7"/>
        <v>1739</v>
      </c>
      <c r="Y36" s="1">
        <v>1.86</v>
      </c>
      <c r="Z36" s="1">
        <f t="shared" si="0"/>
        <v>1.9928571428571427</v>
      </c>
    </row>
    <row r="37" spans="1:26" ht="15.75" customHeight="1" x14ac:dyDescent="0.15">
      <c r="A37" s="15">
        <v>44070</v>
      </c>
      <c r="B37" s="1">
        <v>228</v>
      </c>
      <c r="D37" s="30">
        <v>-1</v>
      </c>
      <c r="E37" s="1">
        <v>0</v>
      </c>
      <c r="F37" s="1">
        <v>0</v>
      </c>
      <c r="G37" s="1">
        <f t="shared" si="1"/>
        <v>0</v>
      </c>
      <c r="H37" s="30">
        <f t="shared" ref="H37:H100" si="13">I37*100000/1800*7</f>
        <v>55.55555555555555</v>
      </c>
      <c r="I37" s="16">
        <f t="shared" si="2"/>
        <v>0.14285714285714285</v>
      </c>
      <c r="J37" s="16">
        <f t="shared" si="9"/>
        <v>1</v>
      </c>
      <c r="K37" s="30">
        <f t="shared" si="10"/>
        <v>55.555555555555557</v>
      </c>
      <c r="M37" s="1"/>
      <c r="N37" s="1">
        <v>599</v>
      </c>
      <c r="O37" s="1">
        <v>0</v>
      </c>
      <c r="P37" s="16">
        <f t="shared" si="12"/>
        <v>1767</v>
      </c>
      <c r="R37" s="16">
        <f t="shared" si="11"/>
        <v>571</v>
      </c>
      <c r="T37" s="16">
        <f t="shared" si="3"/>
        <v>599</v>
      </c>
      <c r="U37" s="16">
        <f t="shared" si="4"/>
        <v>252.42857142857142</v>
      </c>
      <c r="V37" s="21">
        <f t="shared" si="5"/>
        <v>1767</v>
      </c>
      <c r="W37" s="16">
        <f t="shared" si="6"/>
        <v>5.6593095642331635E-2</v>
      </c>
      <c r="X37" s="16">
        <f t="shared" si="7"/>
        <v>2338</v>
      </c>
      <c r="Y37" s="1">
        <v>3.72</v>
      </c>
      <c r="Z37" s="1">
        <f t="shared" si="0"/>
        <v>2.391428571428571</v>
      </c>
    </row>
    <row r="38" spans="1:26" ht="15.75" customHeight="1" x14ac:dyDescent="0.15">
      <c r="A38" s="15">
        <v>44071</v>
      </c>
      <c r="B38" s="1">
        <v>229</v>
      </c>
      <c r="D38" s="30">
        <v>-1</v>
      </c>
      <c r="E38" s="1">
        <v>0</v>
      </c>
      <c r="F38" s="1">
        <v>0</v>
      </c>
      <c r="G38" s="1">
        <f t="shared" si="1"/>
        <v>0</v>
      </c>
      <c r="H38" s="30">
        <f t="shared" si="13"/>
        <v>55.55555555555555</v>
      </c>
      <c r="I38" s="16">
        <f t="shared" si="2"/>
        <v>0.14285714285714285</v>
      </c>
      <c r="J38" s="16">
        <f t="shared" si="9"/>
        <v>1</v>
      </c>
      <c r="K38" s="30">
        <f t="shared" si="10"/>
        <v>55.555555555555557</v>
      </c>
      <c r="M38" s="1"/>
      <c r="N38" s="1">
        <v>532</v>
      </c>
      <c r="O38" s="1">
        <v>0</v>
      </c>
      <c r="P38" s="16">
        <f t="shared" si="12"/>
        <v>2299</v>
      </c>
      <c r="R38" s="16">
        <f t="shared" si="11"/>
        <v>571</v>
      </c>
      <c r="T38" s="16">
        <f t="shared" si="3"/>
        <v>532</v>
      </c>
      <c r="U38" s="16">
        <f t="shared" si="4"/>
        <v>328.42857142857144</v>
      </c>
      <c r="V38" s="21">
        <f t="shared" si="5"/>
        <v>2299</v>
      </c>
      <c r="W38" s="16">
        <f t="shared" si="6"/>
        <v>4.3497172683775551E-2</v>
      </c>
      <c r="X38" s="16">
        <f t="shared" si="7"/>
        <v>2870</v>
      </c>
      <c r="Y38" s="1">
        <v>1.86</v>
      </c>
      <c r="Z38" s="1">
        <f t="shared" si="0"/>
        <v>2.1257142857142859</v>
      </c>
    </row>
    <row r="39" spans="1:26" ht="15.75" customHeight="1" x14ac:dyDescent="0.15">
      <c r="A39" s="15">
        <v>44072</v>
      </c>
      <c r="B39" s="1">
        <v>230</v>
      </c>
      <c r="D39" s="30">
        <v>-1</v>
      </c>
      <c r="E39" s="1">
        <v>0</v>
      </c>
      <c r="F39" s="1">
        <v>0</v>
      </c>
      <c r="G39" s="1">
        <f t="shared" si="1"/>
        <v>0</v>
      </c>
      <c r="H39" s="30">
        <f t="shared" si="13"/>
        <v>55.55555555555555</v>
      </c>
      <c r="I39" s="16">
        <f t="shared" si="2"/>
        <v>0.14285714285714285</v>
      </c>
      <c r="J39" s="16">
        <f t="shared" si="9"/>
        <v>1</v>
      </c>
      <c r="K39" s="30">
        <f t="shared" si="10"/>
        <v>55.555555555555557</v>
      </c>
      <c r="M39" s="1"/>
      <c r="N39" s="1">
        <v>515</v>
      </c>
      <c r="O39" s="1">
        <v>0</v>
      </c>
      <c r="P39" s="16">
        <f t="shared" si="12"/>
        <v>2814</v>
      </c>
      <c r="R39" s="16">
        <f t="shared" si="11"/>
        <v>571</v>
      </c>
      <c r="T39" s="16">
        <f t="shared" si="3"/>
        <v>515</v>
      </c>
      <c r="U39" s="16">
        <f t="shared" si="4"/>
        <v>402</v>
      </c>
      <c r="V39" s="21">
        <f t="shared" si="5"/>
        <v>2814</v>
      </c>
      <c r="W39" s="16">
        <f t="shared" si="6"/>
        <v>3.5536602700781808E-2</v>
      </c>
      <c r="X39" s="16">
        <f t="shared" si="7"/>
        <v>3385</v>
      </c>
      <c r="Y39" s="1">
        <v>7.45</v>
      </c>
      <c r="Z39" s="1">
        <f t="shared" si="0"/>
        <v>2.6585714285714284</v>
      </c>
    </row>
    <row r="40" spans="1:26" ht="15.75" customHeight="1" x14ac:dyDescent="0.15">
      <c r="A40" s="15">
        <v>44073</v>
      </c>
      <c r="B40" s="1">
        <v>231</v>
      </c>
      <c r="D40" s="30">
        <v>-1</v>
      </c>
      <c r="E40" s="1">
        <v>0</v>
      </c>
      <c r="F40" s="1">
        <v>0</v>
      </c>
      <c r="G40" s="1">
        <f t="shared" si="1"/>
        <v>0</v>
      </c>
      <c r="H40" s="30">
        <f t="shared" si="13"/>
        <v>55.55555555555555</v>
      </c>
      <c r="I40" s="16">
        <f t="shared" si="2"/>
        <v>0.14285714285714285</v>
      </c>
      <c r="J40" s="16">
        <f t="shared" si="9"/>
        <v>1</v>
      </c>
      <c r="K40" s="30">
        <f t="shared" si="10"/>
        <v>55.555555555555557</v>
      </c>
      <c r="M40" s="1"/>
      <c r="N40" s="1">
        <v>568</v>
      </c>
      <c r="O40" s="1">
        <v>0</v>
      </c>
      <c r="P40" s="16">
        <f t="shared" si="12"/>
        <v>3382</v>
      </c>
      <c r="R40" s="16">
        <f t="shared" si="11"/>
        <v>571</v>
      </c>
      <c r="T40" s="16">
        <f t="shared" si="3"/>
        <v>568</v>
      </c>
      <c r="U40" s="16">
        <f t="shared" si="4"/>
        <v>469.71428571428572</v>
      </c>
      <c r="V40" s="21">
        <f t="shared" si="5"/>
        <v>3288</v>
      </c>
      <c r="W40" s="16">
        <f t="shared" si="6"/>
        <v>3.0413625304136247E-2</v>
      </c>
      <c r="X40" s="16">
        <f t="shared" si="7"/>
        <v>3953</v>
      </c>
      <c r="Y40" s="1">
        <v>1.86</v>
      </c>
      <c r="Z40" s="1">
        <f t="shared" si="0"/>
        <v>2.7914285714285714</v>
      </c>
    </row>
    <row r="41" spans="1:26" ht="15.75" customHeight="1" x14ac:dyDescent="0.15">
      <c r="A41" s="15">
        <v>44074</v>
      </c>
      <c r="B41" s="1">
        <v>232</v>
      </c>
      <c r="D41" s="30">
        <v>-1</v>
      </c>
      <c r="E41" s="1">
        <v>0</v>
      </c>
      <c r="F41" s="1">
        <v>0</v>
      </c>
      <c r="G41" s="1">
        <f t="shared" si="1"/>
        <v>0</v>
      </c>
      <c r="H41" s="30">
        <f t="shared" si="13"/>
        <v>55.55555555555555</v>
      </c>
      <c r="I41" s="16">
        <f t="shared" si="2"/>
        <v>0.14285714285714285</v>
      </c>
      <c r="J41" s="16">
        <f t="shared" si="9"/>
        <v>1</v>
      </c>
      <c r="K41" s="30">
        <f t="shared" si="10"/>
        <v>55.555555555555557</v>
      </c>
      <c r="M41" s="1"/>
      <c r="N41" s="1">
        <v>780</v>
      </c>
      <c r="O41" s="1">
        <v>90</v>
      </c>
      <c r="P41" s="16">
        <f t="shared" si="12"/>
        <v>4162</v>
      </c>
      <c r="R41" s="16">
        <f t="shared" si="11"/>
        <v>661</v>
      </c>
      <c r="T41" s="16">
        <f t="shared" si="3"/>
        <v>870</v>
      </c>
      <c r="U41" s="16">
        <f t="shared" si="4"/>
        <v>594</v>
      </c>
      <c r="V41" s="21">
        <f t="shared" si="5"/>
        <v>4158</v>
      </c>
      <c r="W41" s="16">
        <f t="shared" si="6"/>
        <v>2.4050024050024047E-2</v>
      </c>
      <c r="X41" s="16">
        <f t="shared" si="7"/>
        <v>4823</v>
      </c>
      <c r="Y41" s="1">
        <v>0.93</v>
      </c>
      <c r="Z41" s="1">
        <f t="shared" si="0"/>
        <v>2.5257142857142858</v>
      </c>
    </row>
    <row r="42" spans="1:26" ht="15.75" customHeight="1" x14ac:dyDescent="0.15">
      <c r="A42" s="15">
        <v>44075</v>
      </c>
      <c r="B42" s="1">
        <v>233</v>
      </c>
      <c r="D42" s="30">
        <v>-1</v>
      </c>
      <c r="E42" s="1">
        <v>1</v>
      </c>
      <c r="F42" s="1">
        <v>0</v>
      </c>
      <c r="G42" s="1">
        <f t="shared" si="1"/>
        <v>1</v>
      </c>
      <c r="H42" s="30">
        <f t="shared" si="13"/>
        <v>111.1111111111111</v>
      </c>
      <c r="I42" s="16">
        <f t="shared" si="2"/>
        <v>0.2857142857142857</v>
      </c>
      <c r="J42" s="16">
        <f t="shared" si="9"/>
        <v>2</v>
      </c>
      <c r="K42" s="30">
        <f t="shared" si="10"/>
        <v>111.11111111111111</v>
      </c>
      <c r="M42" s="1"/>
      <c r="N42" s="1">
        <v>825</v>
      </c>
      <c r="O42" s="1">
        <v>61</v>
      </c>
      <c r="P42" s="16">
        <f t="shared" si="12"/>
        <v>4987</v>
      </c>
      <c r="R42" s="16">
        <f t="shared" si="11"/>
        <v>722</v>
      </c>
      <c r="T42" s="16">
        <f t="shared" si="3"/>
        <v>886</v>
      </c>
      <c r="U42" s="16">
        <f t="shared" si="4"/>
        <v>643.42857142857144</v>
      </c>
      <c r="V42" s="21">
        <f t="shared" si="5"/>
        <v>4504</v>
      </c>
      <c r="W42" s="16">
        <f t="shared" si="6"/>
        <v>4.440497335701598E-2</v>
      </c>
      <c r="X42" s="16">
        <f t="shared" si="7"/>
        <v>5709</v>
      </c>
      <c r="Y42" s="1">
        <v>1.86</v>
      </c>
      <c r="Z42" s="1">
        <f t="shared" si="0"/>
        <v>2.7914285714285714</v>
      </c>
    </row>
    <row r="43" spans="1:26" ht="15.75" customHeight="1" x14ac:dyDescent="0.15">
      <c r="A43" s="15">
        <v>44076</v>
      </c>
      <c r="B43" s="1">
        <v>234</v>
      </c>
      <c r="D43" s="30">
        <v>-1</v>
      </c>
      <c r="E43" s="1">
        <v>0</v>
      </c>
      <c r="F43" s="1">
        <v>0</v>
      </c>
      <c r="G43" s="1">
        <f t="shared" si="1"/>
        <v>0</v>
      </c>
      <c r="H43" s="30">
        <f t="shared" si="13"/>
        <v>55.55555555555555</v>
      </c>
      <c r="I43" s="16">
        <f t="shared" si="2"/>
        <v>0.14285714285714285</v>
      </c>
      <c r="J43" s="16">
        <f t="shared" si="9"/>
        <v>2</v>
      </c>
      <c r="K43" s="30">
        <f t="shared" si="10"/>
        <v>111.11111111111111</v>
      </c>
      <c r="M43" s="1"/>
      <c r="N43" s="1">
        <v>0</v>
      </c>
      <c r="O43" s="1">
        <v>240</v>
      </c>
      <c r="P43" s="16">
        <f t="shared" si="12"/>
        <v>4987</v>
      </c>
      <c r="R43" s="16">
        <f t="shared" si="11"/>
        <v>962</v>
      </c>
      <c r="T43" s="16">
        <f t="shared" si="3"/>
        <v>240</v>
      </c>
      <c r="U43" s="16">
        <f t="shared" si="4"/>
        <v>601.42857142857144</v>
      </c>
      <c r="V43" s="21">
        <f t="shared" si="5"/>
        <v>4210</v>
      </c>
      <c r="W43" s="16">
        <f t="shared" si="6"/>
        <v>2.3752969121140138E-2</v>
      </c>
      <c r="X43" s="16">
        <f t="shared" si="7"/>
        <v>5949</v>
      </c>
      <c r="Y43" s="1">
        <v>0.93</v>
      </c>
      <c r="Z43" s="1">
        <f t="shared" si="0"/>
        <v>2.6585714285714284</v>
      </c>
    </row>
    <row r="44" spans="1:26" ht="15.75" customHeight="1" x14ac:dyDescent="0.15">
      <c r="A44" s="15">
        <v>44077</v>
      </c>
      <c r="B44" s="1">
        <v>235</v>
      </c>
      <c r="D44" s="30">
        <v>-1</v>
      </c>
      <c r="E44" s="1">
        <v>0</v>
      </c>
      <c r="F44" s="1">
        <v>0</v>
      </c>
      <c r="G44" s="1">
        <f t="shared" si="1"/>
        <v>0</v>
      </c>
      <c r="H44" s="30">
        <f t="shared" si="13"/>
        <v>55.55555555555555</v>
      </c>
      <c r="I44" s="16">
        <f t="shared" si="2"/>
        <v>0.14285714285714285</v>
      </c>
      <c r="J44" s="16">
        <f t="shared" si="9"/>
        <v>2</v>
      </c>
      <c r="K44" s="30">
        <f t="shared" si="10"/>
        <v>111.11111111111111</v>
      </c>
      <c r="M44" s="1"/>
      <c r="N44" s="1">
        <v>872</v>
      </c>
      <c r="O44" s="1">
        <v>69</v>
      </c>
      <c r="P44" s="16">
        <f t="shared" si="12"/>
        <v>5859</v>
      </c>
      <c r="R44" s="16">
        <f t="shared" si="11"/>
        <v>1031</v>
      </c>
      <c r="T44" s="16">
        <f t="shared" si="3"/>
        <v>941</v>
      </c>
      <c r="U44" s="16">
        <f t="shared" si="4"/>
        <v>650.28571428571433</v>
      </c>
      <c r="V44" s="21">
        <f t="shared" si="5"/>
        <v>4552</v>
      </c>
      <c r="W44" s="16">
        <f t="shared" si="6"/>
        <v>2.196836555360281E-2</v>
      </c>
      <c r="X44" s="16">
        <f t="shared" si="7"/>
        <v>6890</v>
      </c>
      <c r="Y44" s="1">
        <v>3.72</v>
      </c>
      <c r="Z44" s="1">
        <f t="shared" si="0"/>
        <v>2.6585714285714284</v>
      </c>
    </row>
    <row r="45" spans="1:26" ht="15.75" customHeight="1" x14ac:dyDescent="0.15">
      <c r="A45" s="15">
        <v>44078</v>
      </c>
      <c r="B45" s="1">
        <v>236</v>
      </c>
      <c r="D45" s="30">
        <v>-1</v>
      </c>
      <c r="E45" s="1">
        <v>0</v>
      </c>
      <c r="F45" s="1">
        <v>0</v>
      </c>
      <c r="G45" s="1">
        <f t="shared" si="1"/>
        <v>0</v>
      </c>
      <c r="H45" s="30">
        <f t="shared" si="13"/>
        <v>55.55555555555555</v>
      </c>
      <c r="I45" s="16">
        <f t="shared" si="2"/>
        <v>0.14285714285714285</v>
      </c>
      <c r="J45" s="16">
        <f t="shared" si="9"/>
        <v>2</v>
      </c>
      <c r="K45" s="30">
        <f t="shared" si="10"/>
        <v>111.11111111111111</v>
      </c>
      <c r="M45" s="1"/>
      <c r="N45" s="1">
        <v>831</v>
      </c>
      <c r="O45" s="1">
        <v>62</v>
      </c>
      <c r="P45" s="16">
        <f t="shared" si="12"/>
        <v>6690</v>
      </c>
      <c r="R45" s="16">
        <f t="shared" si="11"/>
        <v>1093</v>
      </c>
      <c r="T45" s="16">
        <f t="shared" si="3"/>
        <v>893</v>
      </c>
      <c r="U45" s="16">
        <f t="shared" si="4"/>
        <v>701.85714285714289</v>
      </c>
      <c r="V45" s="21">
        <f t="shared" si="5"/>
        <v>4913</v>
      </c>
      <c r="W45" s="16">
        <f t="shared" si="6"/>
        <v>2.0354162426216158E-2</v>
      </c>
      <c r="X45" s="16">
        <f t="shared" si="7"/>
        <v>7783</v>
      </c>
      <c r="Y45" s="1">
        <v>0</v>
      </c>
      <c r="Z45" s="1">
        <f t="shared" si="0"/>
        <v>2.3928571428571428</v>
      </c>
    </row>
    <row r="46" spans="1:26" ht="15.75" customHeight="1" x14ac:dyDescent="0.15">
      <c r="A46" s="15">
        <v>44079</v>
      </c>
      <c r="B46" s="1">
        <v>237</v>
      </c>
      <c r="D46" s="30">
        <v>-1</v>
      </c>
      <c r="E46" s="1">
        <v>0</v>
      </c>
      <c r="F46" s="1">
        <v>0</v>
      </c>
      <c r="G46" s="1">
        <f t="shared" si="1"/>
        <v>0</v>
      </c>
      <c r="H46" s="30">
        <f t="shared" si="13"/>
        <v>55.55555555555555</v>
      </c>
      <c r="I46" s="16">
        <f t="shared" si="2"/>
        <v>0.14285714285714285</v>
      </c>
      <c r="J46" s="16">
        <f t="shared" si="9"/>
        <v>2</v>
      </c>
      <c r="K46" s="30">
        <f t="shared" si="10"/>
        <v>111.11111111111111</v>
      </c>
      <c r="M46" s="1"/>
      <c r="N46" s="1">
        <v>0</v>
      </c>
      <c r="O46" s="1">
        <v>0</v>
      </c>
      <c r="P46" s="16">
        <f t="shared" si="12"/>
        <v>6690</v>
      </c>
      <c r="R46" s="16">
        <f t="shared" si="11"/>
        <v>1093</v>
      </c>
      <c r="T46" s="16">
        <f t="shared" si="3"/>
        <v>0</v>
      </c>
      <c r="U46" s="16">
        <f t="shared" si="4"/>
        <v>628.28571428571433</v>
      </c>
      <c r="V46" s="21">
        <f t="shared" si="5"/>
        <v>4398</v>
      </c>
      <c r="W46" s="16">
        <f t="shared" si="6"/>
        <v>2.2737608003638013E-2</v>
      </c>
      <c r="X46" s="16">
        <f t="shared" si="7"/>
        <v>7783</v>
      </c>
      <c r="Y46" s="1">
        <v>0</v>
      </c>
      <c r="Z46" s="1">
        <f t="shared" si="0"/>
        <v>1.3285714285714287</v>
      </c>
    </row>
    <row r="47" spans="1:26" ht="15.75" customHeight="1" x14ac:dyDescent="0.15">
      <c r="A47" s="15">
        <v>44080</v>
      </c>
      <c r="B47" s="1">
        <v>238</v>
      </c>
      <c r="D47" s="30">
        <v>-1</v>
      </c>
      <c r="E47" s="1">
        <v>0</v>
      </c>
      <c r="F47" s="1">
        <v>0</v>
      </c>
      <c r="G47" s="1">
        <f t="shared" si="1"/>
        <v>0</v>
      </c>
      <c r="H47" s="30">
        <f t="shared" si="13"/>
        <v>55.55555555555555</v>
      </c>
      <c r="I47" s="16">
        <f t="shared" si="2"/>
        <v>0.14285714285714285</v>
      </c>
      <c r="J47" s="16">
        <f t="shared" si="9"/>
        <v>2</v>
      </c>
      <c r="K47" s="30">
        <f t="shared" si="10"/>
        <v>111.11111111111111</v>
      </c>
      <c r="L47" s="1"/>
      <c r="M47" s="1"/>
      <c r="N47" s="1">
        <v>0</v>
      </c>
      <c r="O47" s="1">
        <v>0</v>
      </c>
      <c r="P47" s="16">
        <f t="shared" si="12"/>
        <v>6690</v>
      </c>
      <c r="R47" s="16">
        <f t="shared" si="11"/>
        <v>1093</v>
      </c>
      <c r="T47" s="16">
        <f t="shared" si="3"/>
        <v>0</v>
      </c>
      <c r="U47" s="16">
        <f t="shared" si="4"/>
        <v>547.14285714285711</v>
      </c>
      <c r="V47" s="21">
        <f t="shared" si="5"/>
        <v>3830</v>
      </c>
      <c r="W47" s="16">
        <f t="shared" si="6"/>
        <v>2.6109660574412531E-2</v>
      </c>
      <c r="X47" s="16">
        <f t="shared" si="7"/>
        <v>7783</v>
      </c>
      <c r="Y47" s="1">
        <v>2.79</v>
      </c>
      <c r="Z47" s="1">
        <f t="shared" si="0"/>
        <v>1.4614285714285715</v>
      </c>
    </row>
    <row r="48" spans="1:26" ht="15.75" customHeight="1" x14ac:dyDescent="0.15">
      <c r="A48" s="15">
        <v>44081</v>
      </c>
      <c r="B48" s="1">
        <v>239</v>
      </c>
      <c r="D48" s="30">
        <v>-1</v>
      </c>
      <c r="E48" s="1">
        <v>0</v>
      </c>
      <c r="F48" s="1">
        <v>0</v>
      </c>
      <c r="G48" s="1">
        <f t="shared" si="1"/>
        <v>0</v>
      </c>
      <c r="H48" s="30">
        <f t="shared" si="13"/>
        <v>55.55555555555555</v>
      </c>
      <c r="I48" s="16">
        <f t="shared" si="2"/>
        <v>0.14285714285714285</v>
      </c>
      <c r="J48" s="16">
        <f t="shared" si="9"/>
        <v>2</v>
      </c>
      <c r="K48" s="30">
        <f t="shared" si="10"/>
        <v>111.11111111111111</v>
      </c>
      <c r="L48" s="1"/>
      <c r="M48" s="1"/>
      <c r="N48" s="1">
        <v>858</v>
      </c>
      <c r="O48" s="1">
        <v>70</v>
      </c>
      <c r="P48" s="16">
        <f t="shared" si="12"/>
        <v>7548</v>
      </c>
      <c r="R48" s="16">
        <f t="shared" si="11"/>
        <v>1163</v>
      </c>
      <c r="T48" s="16">
        <f t="shared" si="3"/>
        <v>928</v>
      </c>
      <c r="U48" s="16">
        <f t="shared" si="4"/>
        <v>555.42857142857144</v>
      </c>
      <c r="V48" s="21">
        <f t="shared" si="5"/>
        <v>3888</v>
      </c>
      <c r="W48" s="16">
        <f t="shared" si="6"/>
        <v>2.5720164609053495E-2</v>
      </c>
      <c r="X48" s="16">
        <f t="shared" si="7"/>
        <v>8711</v>
      </c>
      <c r="Y48" s="1">
        <v>0.93</v>
      </c>
      <c r="Z48" s="1">
        <f t="shared" si="0"/>
        <v>1.4614285714285715</v>
      </c>
    </row>
    <row r="49" spans="1:26" ht="15.75" customHeight="1" x14ac:dyDescent="0.15">
      <c r="A49" s="15">
        <v>44082</v>
      </c>
      <c r="B49" s="1">
        <v>240</v>
      </c>
      <c r="D49" s="30">
        <v>-1</v>
      </c>
      <c r="E49" s="1">
        <v>0</v>
      </c>
      <c r="F49" s="1">
        <v>0</v>
      </c>
      <c r="G49" s="1">
        <f t="shared" si="1"/>
        <v>0</v>
      </c>
      <c r="H49" s="30">
        <f t="shared" si="13"/>
        <v>0</v>
      </c>
      <c r="I49" s="16">
        <f t="shared" si="2"/>
        <v>0</v>
      </c>
      <c r="J49" s="16">
        <f t="shared" si="9"/>
        <v>2</v>
      </c>
      <c r="K49" s="30">
        <f t="shared" si="10"/>
        <v>111.11111111111111</v>
      </c>
      <c r="L49" s="1"/>
      <c r="M49" s="1"/>
      <c r="N49" s="1">
        <v>823</v>
      </c>
      <c r="O49" s="1">
        <v>78</v>
      </c>
      <c r="P49" s="16">
        <f t="shared" si="12"/>
        <v>8371</v>
      </c>
      <c r="R49" s="16">
        <f t="shared" si="11"/>
        <v>1241</v>
      </c>
      <c r="T49" s="16">
        <f t="shared" si="3"/>
        <v>901</v>
      </c>
      <c r="U49" s="16">
        <f t="shared" si="4"/>
        <v>557.57142857142856</v>
      </c>
      <c r="V49" s="21">
        <f t="shared" si="5"/>
        <v>3903</v>
      </c>
      <c r="W49" s="16">
        <f t="shared" si="6"/>
        <v>0</v>
      </c>
      <c r="X49" s="16">
        <f t="shared" si="7"/>
        <v>9612</v>
      </c>
      <c r="Y49" s="1">
        <v>0.93</v>
      </c>
      <c r="Z49" s="1">
        <f t="shared" si="0"/>
        <v>1.3285714285714287</v>
      </c>
    </row>
    <row r="50" spans="1:26" ht="15.75" customHeight="1" x14ac:dyDescent="0.15">
      <c r="A50" s="15">
        <v>44083</v>
      </c>
      <c r="B50" s="1">
        <v>241</v>
      </c>
      <c r="D50" s="30">
        <v>-1</v>
      </c>
      <c r="E50" s="1">
        <v>0</v>
      </c>
      <c r="F50" s="1">
        <v>0</v>
      </c>
      <c r="G50" s="1">
        <f t="shared" si="1"/>
        <v>0</v>
      </c>
      <c r="H50" s="30">
        <f t="shared" si="13"/>
        <v>0</v>
      </c>
      <c r="I50" s="16">
        <f t="shared" si="2"/>
        <v>0</v>
      </c>
      <c r="J50" s="16">
        <f t="shared" si="9"/>
        <v>2</v>
      </c>
      <c r="K50" s="30">
        <f t="shared" si="10"/>
        <v>111.11111111111111</v>
      </c>
      <c r="L50" s="1"/>
      <c r="M50" s="1"/>
      <c r="N50" s="1">
        <v>0</v>
      </c>
      <c r="O50" s="1">
        <v>229</v>
      </c>
      <c r="P50" s="16">
        <f t="shared" si="12"/>
        <v>8371</v>
      </c>
      <c r="R50" s="16">
        <f t="shared" si="11"/>
        <v>1470</v>
      </c>
      <c r="T50" s="16">
        <f t="shared" si="3"/>
        <v>229</v>
      </c>
      <c r="U50" s="16">
        <f t="shared" si="4"/>
        <v>556</v>
      </c>
      <c r="V50" s="21">
        <f t="shared" si="5"/>
        <v>3892</v>
      </c>
      <c r="W50" s="16">
        <f t="shared" si="6"/>
        <v>0</v>
      </c>
      <c r="X50" s="16">
        <f t="shared" si="7"/>
        <v>9841</v>
      </c>
      <c r="Y50" s="1">
        <v>0</v>
      </c>
      <c r="Z50" s="1">
        <f t="shared" si="0"/>
        <v>1.1957142857142855</v>
      </c>
    </row>
    <row r="51" spans="1:26" ht="15.75" customHeight="1" x14ac:dyDescent="0.15">
      <c r="A51" s="15">
        <v>44084</v>
      </c>
      <c r="B51" s="1">
        <v>242</v>
      </c>
      <c r="D51" s="30">
        <v>-1</v>
      </c>
      <c r="E51" s="1">
        <v>0</v>
      </c>
      <c r="F51" s="1">
        <v>0</v>
      </c>
      <c r="G51" s="1">
        <f t="shared" si="1"/>
        <v>0</v>
      </c>
      <c r="H51" s="30">
        <f t="shared" si="13"/>
        <v>0</v>
      </c>
      <c r="I51" s="16">
        <f t="shared" si="2"/>
        <v>0</v>
      </c>
      <c r="J51" s="16">
        <f t="shared" si="9"/>
        <v>2</v>
      </c>
      <c r="K51" s="30">
        <f t="shared" si="10"/>
        <v>111.11111111111111</v>
      </c>
      <c r="L51" s="1"/>
      <c r="M51" s="1"/>
      <c r="N51" s="1">
        <v>860</v>
      </c>
      <c r="O51" s="1">
        <v>94</v>
      </c>
      <c r="P51" s="16">
        <f t="shared" si="12"/>
        <v>9231</v>
      </c>
      <c r="R51" s="16">
        <f t="shared" si="11"/>
        <v>1564</v>
      </c>
      <c r="T51" s="16">
        <f t="shared" si="3"/>
        <v>954</v>
      </c>
      <c r="U51" s="16">
        <f t="shared" si="4"/>
        <v>557.85714285714289</v>
      </c>
      <c r="V51" s="21">
        <f t="shared" si="5"/>
        <v>3905</v>
      </c>
      <c r="W51" s="16">
        <f t="shared" si="6"/>
        <v>0</v>
      </c>
      <c r="X51" s="16">
        <f t="shared" si="7"/>
        <v>10795</v>
      </c>
      <c r="Y51" s="1">
        <v>5.58</v>
      </c>
      <c r="Z51" s="1">
        <f t="shared" si="0"/>
        <v>1.4614285714285715</v>
      </c>
    </row>
    <row r="52" spans="1:26" ht="15.75" customHeight="1" x14ac:dyDescent="0.15">
      <c r="A52" s="15">
        <v>44085</v>
      </c>
      <c r="B52" s="1">
        <v>243</v>
      </c>
      <c r="D52" s="30">
        <v>-1</v>
      </c>
      <c r="E52" s="1">
        <v>0</v>
      </c>
      <c r="F52" s="1">
        <v>0</v>
      </c>
      <c r="G52" s="1">
        <f t="shared" si="1"/>
        <v>0</v>
      </c>
      <c r="H52" s="30">
        <f t="shared" si="13"/>
        <v>0</v>
      </c>
      <c r="I52" s="16">
        <f t="shared" si="2"/>
        <v>0</v>
      </c>
      <c r="J52" s="16">
        <f t="shared" si="9"/>
        <v>2</v>
      </c>
      <c r="K52" s="30">
        <f t="shared" si="10"/>
        <v>111.11111111111111</v>
      </c>
      <c r="L52" s="1"/>
      <c r="M52" s="1"/>
      <c r="N52" s="1">
        <v>833</v>
      </c>
      <c r="O52" s="1">
        <v>68</v>
      </c>
      <c r="P52" s="16">
        <f t="shared" si="12"/>
        <v>10064</v>
      </c>
      <c r="R52" s="16">
        <f t="shared" si="11"/>
        <v>1632</v>
      </c>
      <c r="T52" s="16">
        <f t="shared" si="3"/>
        <v>901</v>
      </c>
      <c r="U52" s="16">
        <f t="shared" si="4"/>
        <v>559</v>
      </c>
      <c r="V52" s="21">
        <f t="shared" si="5"/>
        <v>3913</v>
      </c>
      <c r="W52" s="16">
        <f t="shared" si="6"/>
        <v>0</v>
      </c>
      <c r="X52" s="16">
        <f t="shared" si="7"/>
        <v>11696</v>
      </c>
      <c r="Y52" s="1">
        <v>3.72</v>
      </c>
      <c r="Z52" s="1">
        <f t="shared" si="0"/>
        <v>1.9928571428571431</v>
      </c>
    </row>
    <row r="53" spans="1:26" ht="13" x14ac:dyDescent="0.15">
      <c r="A53" s="15">
        <v>44086</v>
      </c>
      <c r="B53" s="1">
        <v>244</v>
      </c>
      <c r="D53" s="30">
        <v>-1</v>
      </c>
      <c r="E53" s="1">
        <v>0</v>
      </c>
      <c r="F53" s="1">
        <v>0</v>
      </c>
      <c r="G53" s="1">
        <f t="shared" si="1"/>
        <v>0</v>
      </c>
      <c r="H53" s="30">
        <f t="shared" si="13"/>
        <v>0</v>
      </c>
      <c r="I53" s="16">
        <f t="shared" si="2"/>
        <v>0</v>
      </c>
      <c r="J53" s="16">
        <f t="shared" si="9"/>
        <v>2</v>
      </c>
      <c r="K53" s="30">
        <f t="shared" si="10"/>
        <v>111.11111111111111</v>
      </c>
      <c r="L53" s="1"/>
      <c r="M53" s="1"/>
      <c r="N53" s="1">
        <v>0</v>
      </c>
      <c r="O53" s="1">
        <v>0</v>
      </c>
      <c r="P53" s="16">
        <f t="shared" si="12"/>
        <v>10064</v>
      </c>
      <c r="R53" s="16">
        <f t="shared" si="11"/>
        <v>1632</v>
      </c>
      <c r="T53" s="16">
        <f t="shared" si="3"/>
        <v>0</v>
      </c>
      <c r="U53" s="16">
        <f t="shared" si="4"/>
        <v>559</v>
      </c>
      <c r="V53" s="21">
        <f t="shared" si="5"/>
        <v>3913</v>
      </c>
      <c r="W53" s="16">
        <f t="shared" si="6"/>
        <v>0</v>
      </c>
      <c r="X53" s="16">
        <f t="shared" si="7"/>
        <v>11696</v>
      </c>
      <c r="Y53" s="1">
        <v>-0.93</v>
      </c>
      <c r="Z53" s="1">
        <f t="shared" si="0"/>
        <v>1.86</v>
      </c>
    </row>
    <row r="54" spans="1:26" ht="13" x14ac:dyDescent="0.15">
      <c r="A54" s="15">
        <v>44087</v>
      </c>
      <c r="B54" s="1">
        <v>245</v>
      </c>
      <c r="D54" s="30">
        <v>-1</v>
      </c>
      <c r="E54" s="1">
        <v>0</v>
      </c>
      <c r="F54" s="1">
        <v>0</v>
      </c>
      <c r="G54" s="1">
        <f t="shared" si="1"/>
        <v>0</v>
      </c>
      <c r="H54" s="30">
        <f t="shared" si="13"/>
        <v>0</v>
      </c>
      <c r="I54" s="16">
        <f t="shared" si="2"/>
        <v>0</v>
      </c>
      <c r="J54" s="16">
        <f t="shared" si="9"/>
        <v>2</v>
      </c>
      <c r="K54" s="30">
        <f t="shared" si="10"/>
        <v>111.11111111111111</v>
      </c>
      <c r="L54" s="1"/>
      <c r="M54" s="1"/>
      <c r="N54" s="1">
        <v>0</v>
      </c>
      <c r="O54" s="1">
        <v>0</v>
      </c>
      <c r="P54" s="16">
        <f t="shared" si="12"/>
        <v>10064</v>
      </c>
      <c r="R54" s="16">
        <f t="shared" si="11"/>
        <v>1632</v>
      </c>
      <c r="T54" s="16">
        <f t="shared" si="3"/>
        <v>0</v>
      </c>
      <c r="U54" s="16">
        <f t="shared" si="4"/>
        <v>559</v>
      </c>
      <c r="V54" s="21">
        <f t="shared" si="5"/>
        <v>3913</v>
      </c>
      <c r="W54" s="16">
        <f t="shared" si="6"/>
        <v>0</v>
      </c>
      <c r="X54" s="16">
        <f t="shared" si="7"/>
        <v>11696</v>
      </c>
      <c r="Y54" s="1">
        <v>6.52</v>
      </c>
      <c r="Z54" s="1">
        <f t="shared" si="0"/>
        <v>2.3928571428571428</v>
      </c>
    </row>
    <row r="55" spans="1:26" ht="13" x14ac:dyDescent="0.15">
      <c r="A55" s="15">
        <v>44088</v>
      </c>
      <c r="B55" s="1">
        <v>246</v>
      </c>
      <c r="D55" s="30">
        <v>-1</v>
      </c>
      <c r="E55" s="1">
        <v>0</v>
      </c>
      <c r="F55" s="1">
        <v>0</v>
      </c>
      <c r="G55" s="1">
        <f t="shared" si="1"/>
        <v>0</v>
      </c>
      <c r="H55" s="30">
        <f t="shared" si="13"/>
        <v>0</v>
      </c>
      <c r="I55" s="16">
        <f t="shared" si="2"/>
        <v>0</v>
      </c>
      <c r="J55" s="16">
        <f t="shared" si="9"/>
        <v>2</v>
      </c>
      <c r="K55" s="30">
        <f t="shared" si="10"/>
        <v>111.11111111111111</v>
      </c>
      <c r="L55" s="1"/>
      <c r="M55" s="1"/>
      <c r="N55" s="1">
        <v>853</v>
      </c>
      <c r="O55" s="1">
        <v>94</v>
      </c>
      <c r="P55" s="16">
        <f t="shared" si="12"/>
        <v>10917</v>
      </c>
      <c r="R55" s="16">
        <f t="shared" si="11"/>
        <v>1726</v>
      </c>
      <c r="T55" s="16">
        <f t="shared" si="3"/>
        <v>947</v>
      </c>
      <c r="U55" s="16">
        <f t="shared" si="4"/>
        <v>561.71428571428567</v>
      </c>
      <c r="V55" s="21">
        <f t="shared" si="5"/>
        <v>3932</v>
      </c>
      <c r="W55" s="16">
        <f t="shared" si="6"/>
        <v>0</v>
      </c>
      <c r="X55" s="16">
        <f t="shared" si="7"/>
        <v>12643</v>
      </c>
      <c r="Y55" s="1">
        <v>10.24</v>
      </c>
      <c r="Z55" s="1">
        <f t="shared" si="0"/>
        <v>3.7228571428571433</v>
      </c>
    </row>
    <row r="56" spans="1:26" ht="13" x14ac:dyDescent="0.15">
      <c r="A56" s="15">
        <v>44089</v>
      </c>
      <c r="B56" s="1">
        <v>247</v>
      </c>
      <c r="D56" s="30">
        <v>-1</v>
      </c>
      <c r="E56" s="1">
        <v>0</v>
      </c>
      <c r="F56" s="1">
        <v>0</v>
      </c>
      <c r="G56" s="1">
        <f t="shared" si="1"/>
        <v>0</v>
      </c>
      <c r="H56" s="30">
        <f t="shared" si="13"/>
        <v>0</v>
      </c>
      <c r="I56" s="16">
        <f t="shared" si="2"/>
        <v>0</v>
      </c>
      <c r="J56" s="16">
        <f t="shared" si="9"/>
        <v>2</v>
      </c>
      <c r="K56" s="30">
        <f t="shared" si="10"/>
        <v>111.11111111111111</v>
      </c>
      <c r="L56" s="1"/>
      <c r="M56" s="1"/>
      <c r="N56" s="1">
        <v>836</v>
      </c>
      <c r="O56" s="1">
        <v>90</v>
      </c>
      <c r="P56" s="16">
        <f t="shared" si="12"/>
        <v>11753</v>
      </c>
      <c r="R56" s="16">
        <f t="shared" si="11"/>
        <v>1816</v>
      </c>
      <c r="T56" s="16">
        <f t="shared" si="3"/>
        <v>926</v>
      </c>
      <c r="U56" s="16">
        <f t="shared" si="4"/>
        <v>565.28571428571433</v>
      </c>
      <c r="V56" s="21">
        <f t="shared" si="5"/>
        <v>3957</v>
      </c>
      <c r="W56" s="16">
        <f t="shared" si="6"/>
        <v>0</v>
      </c>
      <c r="X56" s="16">
        <f t="shared" si="7"/>
        <v>13569</v>
      </c>
      <c r="Y56" s="1">
        <v>0.93</v>
      </c>
      <c r="Z56" s="1">
        <f t="shared" si="0"/>
        <v>3.7228571428571433</v>
      </c>
    </row>
    <row r="57" spans="1:26" ht="13" x14ac:dyDescent="0.15">
      <c r="A57" s="15">
        <v>44090</v>
      </c>
      <c r="B57" s="1">
        <v>248</v>
      </c>
      <c r="D57" s="30">
        <v>-1</v>
      </c>
      <c r="E57" s="1">
        <v>0</v>
      </c>
      <c r="F57" s="1">
        <v>0</v>
      </c>
      <c r="G57" s="1">
        <f t="shared" si="1"/>
        <v>0</v>
      </c>
      <c r="H57" s="30">
        <f t="shared" si="13"/>
        <v>0</v>
      </c>
      <c r="I57" s="16">
        <f t="shared" si="2"/>
        <v>0</v>
      </c>
      <c r="J57" s="16">
        <f t="shared" si="9"/>
        <v>2</v>
      </c>
      <c r="K57" s="30">
        <f t="shared" si="10"/>
        <v>111.11111111111111</v>
      </c>
      <c r="L57" s="1"/>
      <c r="M57" s="1"/>
      <c r="N57" s="1">
        <v>0</v>
      </c>
      <c r="O57" s="1">
        <v>224</v>
      </c>
      <c r="P57" s="16">
        <f t="shared" si="12"/>
        <v>11753</v>
      </c>
      <c r="R57" s="16">
        <f t="shared" si="11"/>
        <v>2040</v>
      </c>
      <c r="T57" s="16">
        <f t="shared" si="3"/>
        <v>224</v>
      </c>
      <c r="U57" s="16">
        <f t="shared" si="4"/>
        <v>564.57142857142856</v>
      </c>
      <c r="V57" s="21">
        <f t="shared" si="5"/>
        <v>3952</v>
      </c>
      <c r="W57" s="16">
        <f t="shared" si="6"/>
        <v>0</v>
      </c>
      <c r="X57" s="16">
        <f t="shared" si="7"/>
        <v>13793</v>
      </c>
      <c r="Y57" s="1">
        <v>2.79</v>
      </c>
      <c r="Z57" s="1">
        <f t="shared" si="0"/>
        <v>4.1214285714285719</v>
      </c>
    </row>
    <row r="58" spans="1:26" ht="13" x14ac:dyDescent="0.15">
      <c r="A58" s="15">
        <v>44091</v>
      </c>
      <c r="B58" s="1">
        <v>249</v>
      </c>
      <c r="D58" s="30">
        <v>-1</v>
      </c>
      <c r="E58" s="1">
        <v>0</v>
      </c>
      <c r="F58" s="1">
        <v>0</v>
      </c>
      <c r="G58" s="1">
        <f t="shared" si="1"/>
        <v>0</v>
      </c>
      <c r="H58" s="30">
        <f t="shared" si="13"/>
        <v>0</v>
      </c>
      <c r="I58" s="16">
        <f t="shared" si="2"/>
        <v>0</v>
      </c>
      <c r="J58" s="16">
        <f t="shared" si="9"/>
        <v>2</v>
      </c>
      <c r="K58" s="30">
        <f t="shared" si="10"/>
        <v>111.11111111111111</v>
      </c>
      <c r="L58" s="1"/>
      <c r="M58" s="1"/>
      <c r="N58" s="1">
        <f>13410-814-11753</f>
        <v>843</v>
      </c>
      <c r="O58" s="1">
        <v>82</v>
      </c>
      <c r="P58" s="16">
        <f t="shared" si="12"/>
        <v>12596</v>
      </c>
      <c r="R58" s="16">
        <f t="shared" si="11"/>
        <v>2122</v>
      </c>
      <c r="T58" s="16">
        <f t="shared" si="3"/>
        <v>925</v>
      </c>
      <c r="U58" s="16">
        <f t="shared" si="4"/>
        <v>560.42857142857144</v>
      </c>
      <c r="V58" s="21">
        <f t="shared" si="5"/>
        <v>3923</v>
      </c>
      <c r="W58" s="16">
        <f t="shared" si="6"/>
        <v>0</v>
      </c>
      <c r="X58" s="16">
        <f t="shared" si="7"/>
        <v>14718</v>
      </c>
      <c r="Y58" s="1">
        <v>1.86</v>
      </c>
      <c r="Z58" s="1">
        <f t="shared" si="0"/>
        <v>3.5899999999999994</v>
      </c>
    </row>
    <row r="59" spans="1:26" ht="13" x14ac:dyDescent="0.15">
      <c r="A59" s="15">
        <v>44092</v>
      </c>
      <c r="B59" s="1">
        <v>250</v>
      </c>
      <c r="D59" s="30">
        <v>-1</v>
      </c>
      <c r="E59" s="1">
        <v>0</v>
      </c>
      <c r="F59" s="1">
        <v>0</v>
      </c>
      <c r="G59" s="1">
        <f t="shared" si="1"/>
        <v>0</v>
      </c>
      <c r="H59" s="30">
        <f t="shared" si="13"/>
        <v>0</v>
      </c>
      <c r="I59" s="16">
        <f t="shared" si="2"/>
        <v>0</v>
      </c>
      <c r="J59" s="16">
        <f t="shared" si="9"/>
        <v>2</v>
      </c>
      <c r="K59" s="30">
        <f t="shared" si="10"/>
        <v>111.11111111111111</v>
      </c>
      <c r="L59" s="1"/>
      <c r="M59" s="1"/>
      <c r="N59" s="1">
        <v>814</v>
      </c>
      <c r="O59" s="1">
        <v>74</v>
      </c>
      <c r="P59" s="16">
        <f t="shared" si="12"/>
        <v>13410</v>
      </c>
      <c r="R59" s="16">
        <f t="shared" si="11"/>
        <v>2196</v>
      </c>
      <c r="T59" s="16">
        <f t="shared" si="3"/>
        <v>888</v>
      </c>
      <c r="U59" s="16">
        <f t="shared" si="4"/>
        <v>558.57142857142856</v>
      </c>
      <c r="V59" s="21">
        <f t="shared" si="5"/>
        <v>3910</v>
      </c>
      <c r="W59" s="16">
        <f t="shared" si="6"/>
        <v>0</v>
      </c>
      <c r="X59" s="16">
        <f t="shared" si="7"/>
        <v>15606</v>
      </c>
      <c r="Y59" s="1">
        <v>9.31</v>
      </c>
      <c r="Z59" s="1">
        <f t="shared" si="0"/>
        <v>4.3885714285714288</v>
      </c>
    </row>
    <row r="60" spans="1:26" ht="13" x14ac:dyDescent="0.15">
      <c r="A60" s="15">
        <v>44093</v>
      </c>
      <c r="B60" s="1">
        <v>251</v>
      </c>
      <c r="D60" s="30">
        <v>-1</v>
      </c>
      <c r="E60" s="1">
        <v>0</v>
      </c>
      <c r="F60" s="1">
        <v>0</v>
      </c>
      <c r="G60" s="1">
        <f t="shared" si="1"/>
        <v>0</v>
      </c>
      <c r="H60" s="30">
        <f t="shared" si="13"/>
        <v>0</v>
      </c>
      <c r="I60" s="16">
        <f t="shared" si="2"/>
        <v>0</v>
      </c>
      <c r="J60" s="16">
        <f t="shared" si="9"/>
        <v>2</v>
      </c>
      <c r="K60" s="30">
        <f t="shared" si="10"/>
        <v>111.11111111111111</v>
      </c>
      <c r="L60" s="1"/>
      <c r="M60" s="1"/>
      <c r="N60" s="1">
        <v>0</v>
      </c>
      <c r="O60" s="1">
        <v>0</v>
      </c>
      <c r="P60" s="16">
        <f t="shared" si="12"/>
        <v>13410</v>
      </c>
      <c r="R60" s="16">
        <f t="shared" si="11"/>
        <v>2196</v>
      </c>
      <c r="T60" s="16">
        <f t="shared" si="3"/>
        <v>0</v>
      </c>
      <c r="U60" s="16">
        <f t="shared" si="4"/>
        <v>558.57142857142856</v>
      </c>
      <c r="V60" s="21">
        <f t="shared" si="5"/>
        <v>3910</v>
      </c>
      <c r="W60" s="16">
        <f t="shared" si="6"/>
        <v>0</v>
      </c>
      <c r="X60" s="16">
        <f t="shared" si="7"/>
        <v>15606</v>
      </c>
      <c r="Y60" s="1">
        <v>5.58</v>
      </c>
      <c r="Z60" s="1">
        <f t="shared" si="0"/>
        <v>5.3185714285714285</v>
      </c>
    </row>
    <row r="61" spans="1:26" ht="13" x14ac:dyDescent="0.15">
      <c r="A61" s="15">
        <v>44094</v>
      </c>
      <c r="B61" s="1">
        <v>252</v>
      </c>
      <c r="D61" s="30">
        <v>-1</v>
      </c>
      <c r="E61" s="1">
        <v>0</v>
      </c>
      <c r="F61" s="1">
        <v>0</v>
      </c>
      <c r="G61" s="1">
        <f t="shared" si="1"/>
        <v>0</v>
      </c>
      <c r="H61" s="30">
        <f t="shared" si="13"/>
        <v>0</v>
      </c>
      <c r="I61" s="16">
        <f t="shared" si="2"/>
        <v>0</v>
      </c>
      <c r="J61" s="16">
        <f t="shared" si="9"/>
        <v>2</v>
      </c>
      <c r="K61" s="30">
        <f t="shared" si="10"/>
        <v>111.11111111111111</v>
      </c>
      <c r="L61" s="1"/>
      <c r="M61" s="1"/>
      <c r="N61" s="1">
        <v>0</v>
      </c>
      <c r="O61" s="1">
        <v>0</v>
      </c>
      <c r="P61" s="16">
        <f t="shared" si="12"/>
        <v>13410</v>
      </c>
      <c r="R61" s="16">
        <f t="shared" si="11"/>
        <v>2196</v>
      </c>
      <c r="T61" s="16">
        <f t="shared" si="3"/>
        <v>0</v>
      </c>
      <c r="U61" s="16">
        <f t="shared" si="4"/>
        <v>558.57142857142856</v>
      </c>
      <c r="V61" s="21">
        <f t="shared" si="5"/>
        <v>3910</v>
      </c>
      <c r="W61" s="16">
        <f t="shared" si="6"/>
        <v>0</v>
      </c>
      <c r="X61" s="16">
        <f t="shared" si="7"/>
        <v>15606</v>
      </c>
      <c r="Y61" s="1">
        <v>7.45</v>
      </c>
      <c r="Z61" s="1">
        <f t="shared" si="0"/>
        <v>5.451428571428572</v>
      </c>
    </row>
    <row r="62" spans="1:26" ht="13" x14ac:dyDescent="0.15">
      <c r="A62" s="15">
        <v>44095</v>
      </c>
      <c r="B62" s="1">
        <v>253</v>
      </c>
      <c r="D62" s="30">
        <v>-1</v>
      </c>
      <c r="E62" s="1">
        <v>0</v>
      </c>
      <c r="F62" s="1">
        <v>0</v>
      </c>
      <c r="G62" s="1">
        <f t="shared" si="1"/>
        <v>0</v>
      </c>
      <c r="H62" s="30">
        <f t="shared" si="13"/>
        <v>0</v>
      </c>
      <c r="I62" s="16">
        <f t="shared" si="2"/>
        <v>0</v>
      </c>
      <c r="J62" s="16">
        <f t="shared" si="9"/>
        <v>2</v>
      </c>
      <c r="K62" s="30">
        <f t="shared" si="10"/>
        <v>111.11111111111111</v>
      </c>
      <c r="L62" s="1"/>
      <c r="M62" s="1"/>
      <c r="N62" s="1">
        <v>861</v>
      </c>
      <c r="O62" s="1">
        <v>104</v>
      </c>
      <c r="P62" s="16">
        <f t="shared" si="12"/>
        <v>14271</v>
      </c>
      <c r="R62" s="16">
        <f t="shared" si="11"/>
        <v>2300</v>
      </c>
      <c r="T62" s="16">
        <f t="shared" si="3"/>
        <v>965</v>
      </c>
      <c r="U62" s="16">
        <f t="shared" si="4"/>
        <v>561.14285714285711</v>
      </c>
      <c r="V62" s="21">
        <f t="shared" si="5"/>
        <v>3928</v>
      </c>
      <c r="W62" s="16">
        <f t="shared" si="6"/>
        <v>0</v>
      </c>
      <c r="X62" s="16">
        <f t="shared" si="7"/>
        <v>16571</v>
      </c>
      <c r="Y62" s="1">
        <v>4.6500000000000004</v>
      </c>
      <c r="Z62" s="1">
        <f t="shared" si="0"/>
        <v>4.652857142857143</v>
      </c>
    </row>
    <row r="63" spans="1:26" ht="13" x14ac:dyDescent="0.15">
      <c r="A63" s="15">
        <v>44096</v>
      </c>
      <c r="B63" s="1">
        <v>254</v>
      </c>
      <c r="D63" s="30">
        <v>-1</v>
      </c>
      <c r="E63" s="1">
        <v>0</v>
      </c>
      <c r="F63" s="1">
        <v>0</v>
      </c>
      <c r="G63" s="1">
        <f t="shared" si="1"/>
        <v>0</v>
      </c>
      <c r="H63" s="30">
        <f t="shared" si="13"/>
        <v>0</v>
      </c>
      <c r="I63" s="16">
        <f t="shared" si="2"/>
        <v>0</v>
      </c>
      <c r="J63" s="16">
        <f t="shared" si="9"/>
        <v>2</v>
      </c>
      <c r="K63" s="30">
        <f t="shared" si="10"/>
        <v>111.11111111111111</v>
      </c>
      <c r="L63" s="1"/>
      <c r="M63" s="1"/>
      <c r="N63" s="1">
        <v>839</v>
      </c>
      <c r="O63" s="1">
        <v>91</v>
      </c>
      <c r="P63" s="16">
        <f t="shared" si="12"/>
        <v>15110</v>
      </c>
      <c r="R63" s="16">
        <f t="shared" si="11"/>
        <v>2391</v>
      </c>
      <c r="T63" s="16">
        <f t="shared" si="3"/>
        <v>930</v>
      </c>
      <c r="U63" s="16">
        <f t="shared" si="4"/>
        <v>561.71428571428567</v>
      </c>
      <c r="V63" s="21">
        <f t="shared" si="5"/>
        <v>3932</v>
      </c>
      <c r="W63" s="16">
        <f t="shared" si="6"/>
        <v>0</v>
      </c>
      <c r="X63" s="16">
        <f t="shared" si="7"/>
        <v>17501</v>
      </c>
      <c r="Y63" s="1">
        <v>0</v>
      </c>
      <c r="Z63" s="1">
        <f t="shared" si="0"/>
        <v>4.5200000000000005</v>
      </c>
    </row>
    <row r="64" spans="1:26" ht="13" x14ac:dyDescent="0.15">
      <c r="A64" s="15">
        <v>44097</v>
      </c>
      <c r="B64" s="1">
        <v>255</v>
      </c>
      <c r="D64" s="30">
        <v>-1</v>
      </c>
      <c r="E64" s="1">
        <v>0</v>
      </c>
      <c r="F64" s="1">
        <v>0</v>
      </c>
      <c r="G64" s="1">
        <f t="shared" si="1"/>
        <v>0</v>
      </c>
      <c r="H64" s="30">
        <f t="shared" si="13"/>
        <v>0</v>
      </c>
      <c r="I64" s="16">
        <f t="shared" si="2"/>
        <v>0</v>
      </c>
      <c r="J64" s="16">
        <f t="shared" si="9"/>
        <v>2</v>
      </c>
      <c r="K64" s="30">
        <f t="shared" si="10"/>
        <v>111.11111111111111</v>
      </c>
      <c r="L64" s="1"/>
      <c r="M64" s="1"/>
      <c r="N64" s="1">
        <v>37</v>
      </c>
      <c r="O64" s="1">
        <v>213</v>
      </c>
      <c r="P64" s="16">
        <f t="shared" si="12"/>
        <v>15147</v>
      </c>
      <c r="R64" s="16">
        <f t="shared" si="11"/>
        <v>2604</v>
      </c>
      <c r="T64" s="16">
        <f t="shared" si="3"/>
        <v>250</v>
      </c>
      <c r="U64" s="16">
        <f t="shared" si="4"/>
        <v>565.42857142857144</v>
      </c>
      <c r="V64" s="21">
        <f t="shared" si="5"/>
        <v>3958</v>
      </c>
      <c r="W64" s="16">
        <f t="shared" si="6"/>
        <v>0</v>
      </c>
      <c r="X64" s="16">
        <f t="shared" si="7"/>
        <v>17751</v>
      </c>
      <c r="Y64" s="1">
        <v>5.58</v>
      </c>
      <c r="Z64" s="1">
        <f t="shared" si="0"/>
        <v>4.9185714285714282</v>
      </c>
    </row>
    <row r="65" spans="1:26" ht="13" x14ac:dyDescent="0.15">
      <c r="A65" s="15">
        <v>44098</v>
      </c>
      <c r="B65" s="1">
        <v>256</v>
      </c>
      <c r="D65" s="30">
        <v>-1</v>
      </c>
      <c r="E65" s="1">
        <v>0</v>
      </c>
      <c r="F65" s="1">
        <v>0</v>
      </c>
      <c r="G65" s="1">
        <f t="shared" si="1"/>
        <v>0</v>
      </c>
      <c r="H65" s="30">
        <f t="shared" si="13"/>
        <v>0</v>
      </c>
      <c r="I65" s="16">
        <f t="shared" si="2"/>
        <v>0</v>
      </c>
      <c r="J65" s="16">
        <f t="shared" si="9"/>
        <v>2</v>
      </c>
      <c r="K65" s="30">
        <f t="shared" si="10"/>
        <v>111.11111111111111</v>
      </c>
      <c r="L65" s="1"/>
      <c r="M65" s="1"/>
      <c r="N65" s="1">
        <v>823</v>
      </c>
      <c r="O65" s="1">
        <v>102</v>
      </c>
      <c r="P65" s="16">
        <f t="shared" si="12"/>
        <v>15970</v>
      </c>
      <c r="R65" s="16">
        <f t="shared" si="11"/>
        <v>2706</v>
      </c>
      <c r="T65" s="16">
        <f t="shared" si="3"/>
        <v>925</v>
      </c>
      <c r="U65" s="16">
        <f t="shared" si="4"/>
        <v>565.42857142857144</v>
      </c>
      <c r="V65" s="21">
        <f t="shared" si="5"/>
        <v>3958</v>
      </c>
      <c r="W65" s="16">
        <f t="shared" si="6"/>
        <v>0</v>
      </c>
      <c r="X65" s="16">
        <f t="shared" si="7"/>
        <v>18676</v>
      </c>
      <c r="Y65" s="1">
        <v>4.6500000000000004</v>
      </c>
      <c r="Z65" s="1">
        <f t="shared" si="0"/>
        <v>5.3171428571428567</v>
      </c>
    </row>
    <row r="66" spans="1:26" ht="13" x14ac:dyDescent="0.15">
      <c r="A66" s="15">
        <v>44099</v>
      </c>
      <c r="B66" s="1">
        <v>257</v>
      </c>
      <c r="D66" s="30">
        <v>-1</v>
      </c>
      <c r="E66" s="1">
        <v>0</v>
      </c>
      <c r="F66" s="1">
        <v>0</v>
      </c>
      <c r="G66" s="1">
        <f t="shared" si="1"/>
        <v>0</v>
      </c>
      <c r="H66" s="30">
        <f t="shared" si="13"/>
        <v>0</v>
      </c>
      <c r="I66" s="16">
        <f t="shared" si="2"/>
        <v>0</v>
      </c>
      <c r="J66" s="16">
        <f t="shared" si="9"/>
        <v>2</v>
      </c>
      <c r="K66" s="30">
        <f t="shared" si="10"/>
        <v>111.11111111111111</v>
      </c>
      <c r="L66" s="1"/>
      <c r="M66" s="1"/>
      <c r="N66" s="1">
        <v>848</v>
      </c>
      <c r="O66" s="1">
        <v>79</v>
      </c>
      <c r="P66" s="16">
        <f t="shared" si="12"/>
        <v>16818</v>
      </c>
      <c r="R66" s="16">
        <f t="shared" si="11"/>
        <v>2785</v>
      </c>
      <c r="T66" s="16">
        <f t="shared" si="3"/>
        <v>927</v>
      </c>
      <c r="U66" s="16">
        <f t="shared" si="4"/>
        <v>571</v>
      </c>
      <c r="V66" s="21">
        <f t="shared" si="5"/>
        <v>3997</v>
      </c>
      <c r="W66" s="16">
        <f t="shared" si="6"/>
        <v>0</v>
      </c>
      <c r="X66" s="16">
        <f t="shared" si="7"/>
        <v>19603</v>
      </c>
      <c r="Y66" s="1">
        <v>6.52</v>
      </c>
      <c r="Z66" s="1">
        <f t="shared" si="0"/>
        <v>4.9185714285714273</v>
      </c>
    </row>
    <row r="67" spans="1:26" ht="13" x14ac:dyDescent="0.15">
      <c r="A67" s="15">
        <v>44100</v>
      </c>
      <c r="B67" s="1">
        <v>258</v>
      </c>
      <c r="D67" s="30">
        <v>-1</v>
      </c>
      <c r="E67" s="1">
        <v>0</v>
      </c>
      <c r="F67" s="1">
        <v>0</v>
      </c>
      <c r="G67" s="1">
        <f t="shared" si="1"/>
        <v>0</v>
      </c>
      <c r="H67" s="30">
        <f t="shared" si="13"/>
        <v>0</v>
      </c>
      <c r="I67" s="16">
        <f t="shared" si="2"/>
        <v>0</v>
      </c>
      <c r="J67" s="16">
        <f t="shared" si="9"/>
        <v>2</v>
      </c>
      <c r="K67" s="30">
        <f t="shared" si="10"/>
        <v>111.11111111111111</v>
      </c>
      <c r="L67" s="1"/>
      <c r="M67" s="1"/>
      <c r="N67" s="1">
        <v>0</v>
      </c>
      <c r="O67" s="1">
        <v>0</v>
      </c>
      <c r="P67" s="16">
        <f t="shared" si="12"/>
        <v>16818</v>
      </c>
      <c r="R67" s="16">
        <f t="shared" si="11"/>
        <v>2785</v>
      </c>
      <c r="T67" s="16">
        <f t="shared" si="3"/>
        <v>0</v>
      </c>
      <c r="U67" s="16">
        <f t="shared" si="4"/>
        <v>571</v>
      </c>
      <c r="V67" s="21">
        <f t="shared" si="5"/>
        <v>3997</v>
      </c>
      <c r="W67" s="16">
        <f t="shared" si="6"/>
        <v>0</v>
      </c>
      <c r="X67" s="16">
        <f t="shared" si="7"/>
        <v>19603</v>
      </c>
      <c r="Y67" s="1">
        <v>0.93</v>
      </c>
      <c r="Z67" s="1">
        <f t="shared" si="0"/>
        <v>4.2542857142857136</v>
      </c>
    </row>
    <row r="68" spans="1:26" ht="13" x14ac:dyDescent="0.15">
      <c r="A68" s="15">
        <v>44101</v>
      </c>
      <c r="B68" s="1">
        <v>259</v>
      </c>
      <c r="D68" s="30">
        <v>-1</v>
      </c>
      <c r="E68" s="1">
        <v>0</v>
      </c>
      <c r="F68" s="1">
        <v>0</v>
      </c>
      <c r="G68" s="1">
        <f t="shared" si="1"/>
        <v>0</v>
      </c>
      <c r="H68" s="30">
        <f t="shared" si="13"/>
        <v>0</v>
      </c>
      <c r="I68" s="16">
        <f t="shared" si="2"/>
        <v>0</v>
      </c>
      <c r="J68" s="16">
        <f t="shared" si="9"/>
        <v>2</v>
      </c>
      <c r="K68" s="30">
        <f t="shared" si="10"/>
        <v>111.11111111111111</v>
      </c>
      <c r="L68" s="1"/>
      <c r="M68" s="1"/>
      <c r="N68" s="1">
        <v>0</v>
      </c>
      <c r="O68" s="1">
        <v>0</v>
      </c>
      <c r="P68" s="16">
        <f t="shared" si="12"/>
        <v>16818</v>
      </c>
      <c r="R68" s="16">
        <f t="shared" si="11"/>
        <v>2785</v>
      </c>
      <c r="T68" s="16">
        <f t="shared" si="3"/>
        <v>0</v>
      </c>
      <c r="U68" s="16">
        <f t="shared" si="4"/>
        <v>571</v>
      </c>
      <c r="V68" s="21">
        <f t="shared" si="5"/>
        <v>3997</v>
      </c>
      <c r="W68" s="16">
        <f t="shared" si="6"/>
        <v>0</v>
      </c>
      <c r="X68" s="16">
        <f t="shared" si="7"/>
        <v>19603</v>
      </c>
      <c r="Y68" s="1">
        <v>4.6500000000000004</v>
      </c>
      <c r="Z68" s="1">
        <f t="shared" si="0"/>
        <v>3.8542857142857136</v>
      </c>
    </row>
    <row r="69" spans="1:26" ht="13" x14ac:dyDescent="0.15">
      <c r="A69" s="15">
        <v>44102</v>
      </c>
      <c r="B69" s="1">
        <v>260</v>
      </c>
      <c r="D69" s="30">
        <v>-1</v>
      </c>
      <c r="E69" s="1">
        <v>0</v>
      </c>
      <c r="F69" s="1">
        <v>0</v>
      </c>
      <c r="G69" s="1">
        <f t="shared" si="1"/>
        <v>0</v>
      </c>
      <c r="H69" s="30">
        <f t="shared" si="13"/>
        <v>0</v>
      </c>
      <c r="I69" s="16">
        <f t="shared" si="2"/>
        <v>0</v>
      </c>
      <c r="J69" s="16">
        <f t="shared" si="9"/>
        <v>2</v>
      </c>
      <c r="K69" s="30">
        <f t="shared" si="10"/>
        <v>111.11111111111111</v>
      </c>
      <c r="L69" s="1"/>
      <c r="M69" s="1"/>
      <c r="N69" s="1">
        <f>18495-17634</f>
        <v>861</v>
      </c>
      <c r="O69" s="16">
        <f>2975-2883</f>
        <v>92</v>
      </c>
      <c r="P69" s="16">
        <f t="shared" si="12"/>
        <v>17679</v>
      </c>
      <c r="R69" s="16">
        <f t="shared" si="11"/>
        <v>2877</v>
      </c>
      <c r="T69" s="16">
        <f t="shared" si="3"/>
        <v>953</v>
      </c>
      <c r="U69" s="16">
        <f t="shared" si="4"/>
        <v>569.28571428571433</v>
      </c>
      <c r="V69" s="21">
        <f t="shared" si="5"/>
        <v>3985</v>
      </c>
      <c r="W69" s="16">
        <f t="shared" si="6"/>
        <v>0</v>
      </c>
      <c r="X69" s="16">
        <f t="shared" si="7"/>
        <v>20556</v>
      </c>
      <c r="Y69" s="1">
        <v>2.79</v>
      </c>
      <c r="Z69" s="1">
        <f t="shared" si="0"/>
        <v>3.5885714285714281</v>
      </c>
    </row>
    <row r="70" spans="1:26" ht="13" x14ac:dyDescent="0.15">
      <c r="A70" s="15">
        <v>44103</v>
      </c>
      <c r="B70" s="1">
        <v>261</v>
      </c>
      <c r="D70" s="30">
        <v>-1</v>
      </c>
      <c r="E70" s="1">
        <v>0</v>
      </c>
      <c r="F70" s="1">
        <v>0</v>
      </c>
      <c r="G70" s="1">
        <f t="shared" si="1"/>
        <v>0</v>
      </c>
      <c r="H70" s="30">
        <f t="shared" si="13"/>
        <v>0</v>
      </c>
      <c r="I70" s="16">
        <f t="shared" si="2"/>
        <v>0</v>
      </c>
      <c r="J70" s="16">
        <f t="shared" si="9"/>
        <v>2</v>
      </c>
      <c r="K70" s="30">
        <f t="shared" si="10"/>
        <v>111.11111111111111</v>
      </c>
      <c r="L70" s="1"/>
      <c r="M70" s="1"/>
      <c r="N70" s="1">
        <v>816</v>
      </c>
      <c r="O70" s="1">
        <v>98</v>
      </c>
      <c r="P70" s="16">
        <f t="shared" si="12"/>
        <v>18495</v>
      </c>
      <c r="R70" s="16">
        <f t="shared" si="11"/>
        <v>2975</v>
      </c>
      <c r="T70" s="16">
        <f t="shared" si="3"/>
        <v>914</v>
      </c>
      <c r="U70" s="16">
        <f t="shared" si="4"/>
        <v>567</v>
      </c>
      <c r="V70" s="21">
        <f t="shared" si="5"/>
        <v>3969</v>
      </c>
      <c r="W70" s="16">
        <f t="shared" si="6"/>
        <v>0</v>
      </c>
      <c r="X70" s="16">
        <f t="shared" si="7"/>
        <v>21470</v>
      </c>
      <c r="Y70" s="1">
        <v>8.3800000000000008</v>
      </c>
      <c r="Z70" s="1">
        <f t="shared" si="0"/>
        <v>4.7857142857142856</v>
      </c>
    </row>
    <row r="71" spans="1:26" ht="13" x14ac:dyDescent="0.15">
      <c r="A71" s="15">
        <v>44104</v>
      </c>
      <c r="B71" s="1">
        <v>262</v>
      </c>
      <c r="D71" s="30">
        <v>-1</v>
      </c>
      <c r="E71" s="1">
        <v>0</v>
      </c>
      <c r="F71" s="1">
        <v>0</v>
      </c>
      <c r="G71" s="1">
        <f t="shared" si="1"/>
        <v>0</v>
      </c>
      <c r="H71" s="30">
        <f t="shared" si="13"/>
        <v>0</v>
      </c>
      <c r="I71" s="16">
        <f t="shared" si="2"/>
        <v>0</v>
      </c>
      <c r="J71" s="16">
        <f t="shared" si="9"/>
        <v>2</v>
      </c>
      <c r="K71" s="30">
        <f t="shared" si="10"/>
        <v>111.11111111111111</v>
      </c>
      <c r="L71" s="1"/>
      <c r="M71" s="1"/>
      <c r="N71" s="1">
        <v>44</v>
      </c>
      <c r="O71" s="1">
        <v>199</v>
      </c>
      <c r="P71" s="16">
        <f t="shared" si="12"/>
        <v>18539</v>
      </c>
      <c r="R71" s="16">
        <f t="shared" si="11"/>
        <v>3174</v>
      </c>
      <c r="T71" s="16">
        <f t="shared" si="3"/>
        <v>243</v>
      </c>
      <c r="U71" s="16">
        <f t="shared" si="4"/>
        <v>566</v>
      </c>
      <c r="V71" s="21">
        <f t="shared" si="5"/>
        <v>3962</v>
      </c>
      <c r="W71" s="16">
        <f t="shared" si="6"/>
        <v>0</v>
      </c>
      <c r="X71" s="16">
        <f t="shared" si="7"/>
        <v>21713</v>
      </c>
      <c r="Y71" s="1">
        <v>13.03</v>
      </c>
      <c r="Z71" s="1">
        <f t="shared" si="0"/>
        <v>5.8500000000000005</v>
      </c>
    </row>
    <row r="72" spans="1:26" ht="13" x14ac:dyDescent="0.15">
      <c r="A72" s="15">
        <v>44105</v>
      </c>
      <c r="B72" s="1">
        <v>263</v>
      </c>
      <c r="D72" s="30">
        <v>-1</v>
      </c>
      <c r="E72" s="1">
        <v>0</v>
      </c>
      <c r="F72" s="1">
        <v>1</v>
      </c>
      <c r="G72" s="1">
        <f t="shared" si="1"/>
        <v>1</v>
      </c>
      <c r="H72" s="30">
        <f t="shared" si="13"/>
        <v>55.55555555555555</v>
      </c>
      <c r="I72" s="16">
        <f t="shared" si="2"/>
        <v>0.14285714285714285</v>
      </c>
      <c r="J72" s="16">
        <f t="shared" si="9"/>
        <v>3</v>
      </c>
      <c r="K72" s="30">
        <f t="shared" si="10"/>
        <v>166.66666666666666</v>
      </c>
      <c r="L72" s="1"/>
      <c r="M72" s="1"/>
      <c r="N72" s="1">
        <v>844</v>
      </c>
      <c r="O72" s="1">
        <v>118</v>
      </c>
      <c r="P72" s="16">
        <f t="shared" si="12"/>
        <v>19383</v>
      </c>
      <c r="R72" s="16">
        <f t="shared" si="11"/>
        <v>3292</v>
      </c>
      <c r="T72" s="16">
        <f t="shared" si="3"/>
        <v>962</v>
      </c>
      <c r="U72" s="16">
        <f t="shared" si="4"/>
        <v>571.28571428571433</v>
      </c>
      <c r="V72" s="21">
        <f t="shared" si="5"/>
        <v>3999</v>
      </c>
      <c r="W72" s="16">
        <f t="shared" si="6"/>
        <v>2.500625156289072E-2</v>
      </c>
      <c r="X72" s="16">
        <f t="shared" si="7"/>
        <v>22675</v>
      </c>
      <c r="Y72" s="1">
        <v>13.03</v>
      </c>
      <c r="Z72" s="1">
        <f t="shared" si="0"/>
        <v>7.047142857142858</v>
      </c>
    </row>
    <row r="73" spans="1:26" ht="13" x14ac:dyDescent="0.15">
      <c r="A73" s="15">
        <v>44106</v>
      </c>
      <c r="B73" s="1">
        <v>264</v>
      </c>
      <c r="D73" s="30">
        <v>-1</v>
      </c>
      <c r="E73" s="1">
        <v>0</v>
      </c>
      <c r="F73" s="1">
        <v>0</v>
      </c>
      <c r="G73" s="1">
        <f t="shared" si="1"/>
        <v>0</v>
      </c>
      <c r="H73" s="30">
        <f t="shared" si="13"/>
        <v>55.55555555555555</v>
      </c>
      <c r="I73" s="16">
        <f t="shared" si="2"/>
        <v>0.14285714285714285</v>
      </c>
      <c r="J73" s="16">
        <f t="shared" si="9"/>
        <v>3</v>
      </c>
      <c r="K73" s="30">
        <f t="shared" si="10"/>
        <v>166.66666666666666</v>
      </c>
      <c r="L73" s="1"/>
      <c r="M73" s="1"/>
      <c r="N73" s="1">
        <v>811</v>
      </c>
      <c r="O73" s="1">
        <v>63</v>
      </c>
      <c r="P73" s="16">
        <f t="shared" si="12"/>
        <v>20194</v>
      </c>
      <c r="R73" s="16">
        <f t="shared" si="11"/>
        <v>3355</v>
      </c>
      <c r="T73" s="16">
        <f t="shared" si="3"/>
        <v>874</v>
      </c>
      <c r="U73" s="16">
        <f t="shared" si="4"/>
        <v>563.71428571428567</v>
      </c>
      <c r="V73" s="21">
        <f t="shared" si="5"/>
        <v>3946</v>
      </c>
      <c r="W73" s="16">
        <f t="shared" si="6"/>
        <v>2.5342118601115054E-2</v>
      </c>
      <c r="X73" s="16">
        <f t="shared" si="7"/>
        <v>23549</v>
      </c>
      <c r="Y73" s="1">
        <v>2.79</v>
      </c>
      <c r="Z73" s="1">
        <f t="shared" si="0"/>
        <v>6.5142857142857142</v>
      </c>
    </row>
    <row r="74" spans="1:26" ht="13" x14ac:dyDescent="0.15">
      <c r="A74" s="15">
        <v>44107</v>
      </c>
      <c r="B74" s="1">
        <v>265</v>
      </c>
      <c r="D74" s="30">
        <v>-1</v>
      </c>
      <c r="E74" s="1">
        <v>0</v>
      </c>
      <c r="F74" s="1">
        <v>0</v>
      </c>
      <c r="G74" s="1">
        <f t="shared" si="1"/>
        <v>0</v>
      </c>
      <c r="H74" s="30">
        <f t="shared" si="13"/>
        <v>55.55555555555555</v>
      </c>
      <c r="I74" s="16">
        <f t="shared" si="2"/>
        <v>0.14285714285714285</v>
      </c>
      <c r="J74" s="16">
        <f t="shared" si="9"/>
        <v>3</v>
      </c>
      <c r="K74" s="30">
        <f t="shared" si="10"/>
        <v>166.66666666666666</v>
      </c>
      <c r="L74" s="1"/>
      <c r="M74" s="1"/>
      <c r="N74" s="1">
        <v>0</v>
      </c>
      <c r="O74" s="1">
        <v>0</v>
      </c>
      <c r="P74" s="16">
        <f t="shared" si="12"/>
        <v>20194</v>
      </c>
      <c r="R74" s="16">
        <f t="shared" si="11"/>
        <v>3355</v>
      </c>
      <c r="T74" s="16">
        <f t="shared" si="3"/>
        <v>0</v>
      </c>
      <c r="U74" s="16">
        <f t="shared" si="4"/>
        <v>563.71428571428567</v>
      </c>
      <c r="V74" s="21">
        <f t="shared" si="5"/>
        <v>3946</v>
      </c>
      <c r="W74" s="16">
        <f t="shared" si="6"/>
        <v>2.5342118601115054E-2</v>
      </c>
      <c r="X74" s="16">
        <f t="shared" si="7"/>
        <v>23549</v>
      </c>
      <c r="Y74" s="1">
        <v>3.72</v>
      </c>
      <c r="Z74" s="1">
        <f t="shared" si="0"/>
        <v>6.9128571428571428</v>
      </c>
    </row>
    <row r="75" spans="1:26" ht="13" x14ac:dyDescent="0.15">
      <c r="A75" s="15">
        <v>44108</v>
      </c>
      <c r="B75" s="1">
        <v>266</v>
      </c>
      <c r="D75" s="30">
        <v>-1</v>
      </c>
      <c r="E75" s="1">
        <v>0</v>
      </c>
      <c r="F75" s="1">
        <v>0</v>
      </c>
      <c r="G75" s="1">
        <f t="shared" si="1"/>
        <v>0</v>
      </c>
      <c r="H75" s="30">
        <f t="shared" si="13"/>
        <v>55.55555555555555</v>
      </c>
      <c r="I75" s="16">
        <f t="shared" si="2"/>
        <v>0.14285714285714285</v>
      </c>
      <c r="J75" s="16">
        <f t="shared" si="9"/>
        <v>3</v>
      </c>
      <c r="K75" s="30">
        <f t="shared" si="10"/>
        <v>166.66666666666666</v>
      </c>
      <c r="L75" s="1"/>
      <c r="M75" s="1"/>
      <c r="N75" s="1">
        <v>0</v>
      </c>
      <c r="O75" s="1">
        <v>0</v>
      </c>
      <c r="P75" s="16">
        <f t="shared" si="12"/>
        <v>20194</v>
      </c>
      <c r="R75" s="16">
        <f t="shared" si="11"/>
        <v>3355</v>
      </c>
      <c r="T75" s="16">
        <f t="shared" si="3"/>
        <v>0</v>
      </c>
      <c r="U75" s="16">
        <f t="shared" si="4"/>
        <v>563.71428571428567</v>
      </c>
      <c r="V75" s="21">
        <f t="shared" si="5"/>
        <v>3946</v>
      </c>
      <c r="W75" s="16">
        <f t="shared" si="6"/>
        <v>2.5342118601115054E-2</v>
      </c>
      <c r="X75" s="16">
        <f t="shared" si="7"/>
        <v>23549</v>
      </c>
      <c r="Y75" s="1">
        <v>8.3800000000000008</v>
      </c>
      <c r="Z75" s="1">
        <f t="shared" si="0"/>
        <v>7.4457142857142866</v>
      </c>
    </row>
    <row r="76" spans="1:26" ht="13" x14ac:dyDescent="0.15">
      <c r="A76" s="15">
        <v>44109</v>
      </c>
      <c r="B76" s="1">
        <v>267</v>
      </c>
      <c r="D76" s="30">
        <v>-1</v>
      </c>
      <c r="E76" s="1">
        <v>0</v>
      </c>
      <c r="F76" s="1">
        <v>0</v>
      </c>
      <c r="G76" s="1">
        <f t="shared" si="1"/>
        <v>0</v>
      </c>
      <c r="H76" s="30">
        <f t="shared" si="13"/>
        <v>55.55555555555555</v>
      </c>
      <c r="I76" s="16">
        <f t="shared" si="2"/>
        <v>0.14285714285714285</v>
      </c>
      <c r="J76" s="16">
        <f t="shared" si="9"/>
        <v>3</v>
      </c>
      <c r="K76" s="30">
        <f t="shared" si="10"/>
        <v>166.66666666666666</v>
      </c>
      <c r="L76" s="1"/>
      <c r="M76" s="1"/>
      <c r="N76" s="1">
        <v>871</v>
      </c>
      <c r="O76" s="1">
        <v>141</v>
      </c>
      <c r="P76" s="16">
        <f t="shared" si="12"/>
        <v>21065</v>
      </c>
      <c r="R76" s="16">
        <f t="shared" si="11"/>
        <v>3496</v>
      </c>
      <c r="T76" s="16">
        <f t="shared" si="3"/>
        <v>1012</v>
      </c>
      <c r="U76" s="16">
        <f t="shared" si="4"/>
        <v>572.14285714285711</v>
      </c>
      <c r="V76" s="21">
        <f t="shared" si="5"/>
        <v>4005</v>
      </c>
      <c r="W76" s="16">
        <f t="shared" si="6"/>
        <v>2.4968789013732832E-2</v>
      </c>
      <c r="X76" s="16">
        <f t="shared" si="7"/>
        <v>24561</v>
      </c>
      <c r="Y76" s="1">
        <v>3.72</v>
      </c>
      <c r="Z76" s="1">
        <f t="shared" si="0"/>
        <v>7.5785714285714283</v>
      </c>
    </row>
    <row r="77" spans="1:26" ht="13" x14ac:dyDescent="0.15">
      <c r="A77" s="15">
        <v>44110</v>
      </c>
      <c r="B77" s="1">
        <v>268</v>
      </c>
      <c r="D77" s="30">
        <v>-1</v>
      </c>
      <c r="E77" s="1">
        <v>0</v>
      </c>
      <c r="F77" s="1">
        <v>0</v>
      </c>
      <c r="G77" s="1">
        <f t="shared" si="1"/>
        <v>0</v>
      </c>
      <c r="H77" s="30">
        <f t="shared" si="13"/>
        <v>55.55555555555555</v>
      </c>
      <c r="I77" s="16">
        <f t="shared" si="2"/>
        <v>0.14285714285714285</v>
      </c>
      <c r="J77" s="16">
        <f t="shared" si="9"/>
        <v>3</v>
      </c>
      <c r="K77" s="30">
        <f t="shared" si="10"/>
        <v>166.66666666666666</v>
      </c>
      <c r="L77" s="1"/>
      <c r="M77" s="1"/>
      <c r="N77" s="1">
        <v>928</v>
      </c>
      <c r="O77" s="1">
        <v>103</v>
      </c>
      <c r="P77" s="16">
        <f t="shared" si="12"/>
        <v>21993</v>
      </c>
      <c r="R77" s="16">
        <f t="shared" si="11"/>
        <v>3599</v>
      </c>
      <c r="T77" s="16">
        <f t="shared" si="3"/>
        <v>1031</v>
      </c>
      <c r="U77" s="16">
        <f t="shared" si="4"/>
        <v>588.85714285714289</v>
      </c>
      <c r="V77" s="21">
        <f t="shared" si="5"/>
        <v>4122</v>
      </c>
      <c r="W77" s="16">
        <f t="shared" si="6"/>
        <v>2.4260067928190195E-2</v>
      </c>
      <c r="X77" s="16">
        <f t="shared" si="7"/>
        <v>25592</v>
      </c>
      <c r="Y77" s="1">
        <v>3.72</v>
      </c>
      <c r="Z77" s="1">
        <f t="shared" si="0"/>
        <v>6.9128571428571428</v>
      </c>
    </row>
    <row r="78" spans="1:26" ht="13" x14ac:dyDescent="0.15">
      <c r="A78" s="15">
        <v>44111</v>
      </c>
      <c r="B78" s="1">
        <v>269</v>
      </c>
      <c r="D78" s="30">
        <v>-1</v>
      </c>
      <c r="E78" s="1">
        <v>0</v>
      </c>
      <c r="F78" s="1">
        <v>0</v>
      </c>
      <c r="G78" s="1">
        <f t="shared" si="1"/>
        <v>0</v>
      </c>
      <c r="H78" s="30">
        <f t="shared" si="13"/>
        <v>55.55555555555555</v>
      </c>
      <c r="I78" s="16">
        <f t="shared" si="2"/>
        <v>0.14285714285714285</v>
      </c>
      <c r="J78" s="16">
        <f t="shared" si="9"/>
        <v>3</v>
      </c>
      <c r="K78" s="30">
        <f t="shared" si="10"/>
        <v>166.66666666666666</v>
      </c>
      <c r="L78" s="1"/>
      <c r="M78" s="1"/>
      <c r="N78" s="1">
        <v>828</v>
      </c>
      <c r="O78" s="1">
        <v>237</v>
      </c>
      <c r="P78" s="16">
        <f t="shared" si="12"/>
        <v>22821</v>
      </c>
      <c r="R78" s="16">
        <f t="shared" si="11"/>
        <v>3836</v>
      </c>
      <c r="T78" s="16">
        <f t="shared" si="3"/>
        <v>1065</v>
      </c>
      <c r="U78" s="16">
        <f t="shared" si="4"/>
        <v>706.28571428571433</v>
      </c>
      <c r="V78" s="21">
        <f t="shared" si="5"/>
        <v>4944</v>
      </c>
      <c r="W78" s="16">
        <f t="shared" si="6"/>
        <v>2.0226537216828478E-2</v>
      </c>
      <c r="X78" s="16">
        <f t="shared" si="7"/>
        <v>26657</v>
      </c>
      <c r="Y78" s="1">
        <v>4.6500000000000004</v>
      </c>
      <c r="Z78" s="1">
        <f t="shared" si="0"/>
        <v>5.7157142857142853</v>
      </c>
    </row>
    <row r="79" spans="1:26" ht="13" x14ac:dyDescent="0.15">
      <c r="A79" s="15">
        <v>44112</v>
      </c>
      <c r="B79" s="1">
        <v>270</v>
      </c>
      <c r="D79" s="30">
        <v>-1</v>
      </c>
      <c r="E79" s="1">
        <v>0</v>
      </c>
      <c r="F79" s="1">
        <v>0</v>
      </c>
      <c r="G79" s="1">
        <f t="shared" si="1"/>
        <v>0</v>
      </c>
      <c r="H79" s="30">
        <f t="shared" si="13"/>
        <v>0</v>
      </c>
      <c r="I79" s="16">
        <f t="shared" si="2"/>
        <v>0</v>
      </c>
      <c r="J79" s="16">
        <f t="shared" si="9"/>
        <v>3</v>
      </c>
      <c r="K79" s="30">
        <f t="shared" si="10"/>
        <v>166.66666666666666</v>
      </c>
      <c r="L79" s="1"/>
      <c r="M79" s="1"/>
      <c r="N79" s="1">
        <v>853</v>
      </c>
      <c r="O79" s="1">
        <v>153</v>
      </c>
      <c r="P79" s="16">
        <f t="shared" si="12"/>
        <v>23674</v>
      </c>
      <c r="R79" s="16">
        <f t="shared" si="11"/>
        <v>3989</v>
      </c>
      <c r="T79" s="16">
        <f t="shared" si="3"/>
        <v>1006</v>
      </c>
      <c r="U79" s="16">
        <f t="shared" si="4"/>
        <v>712.57142857142856</v>
      </c>
      <c r="V79" s="21">
        <f t="shared" si="5"/>
        <v>4988</v>
      </c>
      <c r="W79" s="16">
        <f t="shared" si="6"/>
        <v>0</v>
      </c>
      <c r="X79" s="16">
        <f t="shared" si="7"/>
        <v>27663</v>
      </c>
      <c r="Y79" s="1">
        <v>5.58</v>
      </c>
      <c r="Z79" s="1">
        <f t="shared" si="0"/>
        <v>4.6514285714285704</v>
      </c>
    </row>
    <row r="80" spans="1:26" ht="13" x14ac:dyDescent="0.15">
      <c r="A80" s="15">
        <v>44113</v>
      </c>
      <c r="B80" s="1">
        <v>271</v>
      </c>
      <c r="D80" s="30">
        <v>-1</v>
      </c>
      <c r="E80" s="1">
        <v>0</v>
      </c>
      <c r="F80" s="1">
        <v>0</v>
      </c>
      <c r="G80" s="1">
        <f t="shared" si="1"/>
        <v>0</v>
      </c>
      <c r="H80" s="30">
        <f t="shared" si="13"/>
        <v>0</v>
      </c>
      <c r="I80" s="16">
        <f t="shared" si="2"/>
        <v>0</v>
      </c>
      <c r="J80" s="16">
        <f t="shared" si="9"/>
        <v>3</v>
      </c>
      <c r="K80" s="30">
        <f t="shared" si="10"/>
        <v>166.66666666666666</v>
      </c>
      <c r="L80" s="1"/>
      <c r="M80" s="1"/>
      <c r="N80" s="1">
        <v>0</v>
      </c>
      <c r="O80" s="1">
        <v>0</v>
      </c>
      <c r="P80" s="16">
        <f t="shared" si="12"/>
        <v>23674</v>
      </c>
      <c r="R80" s="16">
        <f t="shared" si="11"/>
        <v>3989</v>
      </c>
      <c r="T80" s="16">
        <f t="shared" si="3"/>
        <v>0</v>
      </c>
      <c r="U80" s="16">
        <f t="shared" si="4"/>
        <v>587.71428571428567</v>
      </c>
      <c r="V80" s="21">
        <f t="shared" si="5"/>
        <v>4114</v>
      </c>
      <c r="W80" s="16">
        <f t="shared" si="6"/>
        <v>0</v>
      </c>
      <c r="X80" s="16">
        <f t="shared" si="7"/>
        <v>27663</v>
      </c>
      <c r="Y80" s="1">
        <v>4.6500000000000004</v>
      </c>
      <c r="Z80" s="1">
        <f t="shared" si="0"/>
        <v>4.9171428571428573</v>
      </c>
    </row>
    <row r="81" spans="1:26" ht="13" x14ac:dyDescent="0.15">
      <c r="A81" s="15">
        <v>44114</v>
      </c>
      <c r="B81" s="1">
        <v>272</v>
      </c>
      <c r="D81" s="30">
        <v>-1</v>
      </c>
      <c r="E81" s="1">
        <v>0</v>
      </c>
      <c r="F81" s="1">
        <v>0</v>
      </c>
      <c r="G81" s="1">
        <f t="shared" si="1"/>
        <v>0</v>
      </c>
      <c r="H81" s="30">
        <f t="shared" si="13"/>
        <v>0</v>
      </c>
      <c r="I81" s="16">
        <f t="shared" si="2"/>
        <v>0</v>
      </c>
      <c r="J81" s="16">
        <f t="shared" si="9"/>
        <v>3</v>
      </c>
      <c r="K81" s="30">
        <f t="shared" si="10"/>
        <v>166.66666666666666</v>
      </c>
      <c r="L81" s="1"/>
      <c r="M81" s="1"/>
      <c r="N81" s="1">
        <v>0</v>
      </c>
      <c r="O81" s="1">
        <v>0</v>
      </c>
      <c r="P81" s="16">
        <f t="shared" si="12"/>
        <v>23674</v>
      </c>
      <c r="R81" s="16">
        <f t="shared" si="11"/>
        <v>3989</v>
      </c>
      <c r="T81" s="16">
        <f t="shared" si="3"/>
        <v>0</v>
      </c>
      <c r="U81" s="16">
        <f t="shared" si="4"/>
        <v>587.71428571428567</v>
      </c>
      <c r="V81" s="21">
        <f t="shared" si="5"/>
        <v>4114</v>
      </c>
      <c r="W81" s="16">
        <f t="shared" si="6"/>
        <v>0</v>
      </c>
      <c r="X81" s="16">
        <f t="shared" si="7"/>
        <v>27663</v>
      </c>
      <c r="Y81" s="1">
        <v>7.45</v>
      </c>
      <c r="Z81" s="1">
        <f t="shared" si="0"/>
        <v>5.4500000000000011</v>
      </c>
    </row>
    <row r="82" spans="1:26" ht="13" x14ac:dyDescent="0.15">
      <c r="A82" s="15">
        <v>44115</v>
      </c>
      <c r="B82" s="1">
        <v>273</v>
      </c>
      <c r="D82" s="30">
        <v>-1</v>
      </c>
      <c r="E82" s="1">
        <v>0</v>
      </c>
      <c r="F82" s="1">
        <v>0</v>
      </c>
      <c r="G82" s="1">
        <f t="shared" si="1"/>
        <v>0</v>
      </c>
      <c r="H82" s="30">
        <f t="shared" si="13"/>
        <v>0</v>
      </c>
      <c r="I82" s="16">
        <f t="shared" si="2"/>
        <v>0</v>
      </c>
      <c r="J82" s="16">
        <f t="shared" si="9"/>
        <v>3</v>
      </c>
      <c r="K82" s="30">
        <f t="shared" si="10"/>
        <v>166.66666666666666</v>
      </c>
      <c r="L82" s="1"/>
      <c r="M82" s="1"/>
      <c r="N82" s="1">
        <v>0</v>
      </c>
      <c r="O82" s="1">
        <v>0</v>
      </c>
      <c r="P82" s="16">
        <f t="shared" si="12"/>
        <v>23674</v>
      </c>
      <c r="R82" s="16">
        <f t="shared" si="11"/>
        <v>3989</v>
      </c>
      <c r="T82" s="16">
        <f t="shared" si="3"/>
        <v>0</v>
      </c>
      <c r="U82" s="16">
        <f t="shared" si="4"/>
        <v>587.71428571428567</v>
      </c>
      <c r="V82" s="21">
        <f t="shared" si="5"/>
        <v>4114</v>
      </c>
      <c r="W82" s="16">
        <f t="shared" si="6"/>
        <v>0</v>
      </c>
      <c r="X82" s="16">
        <f t="shared" si="7"/>
        <v>27663</v>
      </c>
      <c r="Y82" s="1">
        <v>7.45</v>
      </c>
      <c r="Z82" s="1">
        <f t="shared" si="0"/>
        <v>5.3171428571428567</v>
      </c>
    </row>
    <row r="83" spans="1:26" ht="13" x14ac:dyDescent="0.15">
      <c r="A83" s="15">
        <v>44116</v>
      </c>
      <c r="B83" s="1">
        <v>274</v>
      </c>
      <c r="D83" s="30">
        <v>-1</v>
      </c>
      <c r="E83" s="1">
        <v>0</v>
      </c>
      <c r="F83" s="1">
        <v>0</v>
      </c>
      <c r="G83" s="1">
        <f t="shared" si="1"/>
        <v>0</v>
      </c>
      <c r="H83" s="30">
        <f t="shared" si="13"/>
        <v>0</v>
      </c>
      <c r="I83" s="16">
        <f t="shared" si="2"/>
        <v>0</v>
      </c>
      <c r="J83" s="16">
        <f t="shared" si="9"/>
        <v>3</v>
      </c>
      <c r="K83" s="30">
        <f t="shared" si="10"/>
        <v>166.66666666666666</v>
      </c>
      <c r="L83" s="1"/>
      <c r="M83" s="1"/>
      <c r="N83" s="1">
        <v>850</v>
      </c>
      <c r="O83" s="1">
        <v>129</v>
      </c>
      <c r="P83" s="16">
        <f t="shared" si="12"/>
        <v>24524</v>
      </c>
      <c r="R83" s="16">
        <f t="shared" si="11"/>
        <v>4118</v>
      </c>
      <c r="T83" s="16">
        <f t="shared" si="3"/>
        <v>979</v>
      </c>
      <c r="U83" s="16">
        <f t="shared" si="4"/>
        <v>583</v>
      </c>
      <c r="V83" s="21">
        <f t="shared" si="5"/>
        <v>4081</v>
      </c>
      <c r="W83" s="16">
        <f t="shared" si="6"/>
        <v>0</v>
      </c>
      <c r="X83" s="16">
        <f t="shared" si="7"/>
        <v>28642</v>
      </c>
      <c r="Y83" s="1">
        <v>7.45</v>
      </c>
      <c r="Z83" s="1">
        <f t="shared" si="0"/>
        <v>5.8500000000000005</v>
      </c>
    </row>
    <row r="84" spans="1:26" ht="13" x14ac:dyDescent="0.15">
      <c r="A84" s="15">
        <v>44117</v>
      </c>
      <c r="B84" s="1">
        <v>275</v>
      </c>
      <c r="D84" s="30">
        <v>-1</v>
      </c>
      <c r="E84" s="1">
        <v>1</v>
      </c>
      <c r="F84" s="1">
        <v>0</v>
      </c>
      <c r="G84" s="1">
        <f t="shared" si="1"/>
        <v>1</v>
      </c>
      <c r="H84" s="30">
        <f t="shared" si="13"/>
        <v>55.55555555555555</v>
      </c>
      <c r="I84" s="16">
        <f t="shared" si="2"/>
        <v>0.14285714285714285</v>
      </c>
      <c r="J84" s="16">
        <f t="shared" si="9"/>
        <v>4</v>
      </c>
      <c r="K84" s="30">
        <f t="shared" si="10"/>
        <v>222.22222222222223</v>
      </c>
      <c r="L84" s="1"/>
      <c r="M84" s="1"/>
      <c r="N84" s="1">
        <v>842</v>
      </c>
      <c r="O84" s="1">
        <v>82</v>
      </c>
      <c r="P84" s="16">
        <f t="shared" si="12"/>
        <v>25366</v>
      </c>
      <c r="R84" s="16">
        <f t="shared" si="11"/>
        <v>4200</v>
      </c>
      <c r="T84" s="16">
        <f t="shared" si="3"/>
        <v>924</v>
      </c>
      <c r="U84" s="16">
        <f t="shared" si="4"/>
        <v>567.71428571428567</v>
      </c>
      <c r="V84" s="21">
        <f t="shared" si="5"/>
        <v>3974</v>
      </c>
      <c r="W84" s="16">
        <f t="shared" si="6"/>
        <v>2.5163563160543533E-2</v>
      </c>
      <c r="X84" s="16">
        <f t="shared" si="7"/>
        <v>29566</v>
      </c>
      <c r="Y84" s="1">
        <v>1.86</v>
      </c>
      <c r="Z84" s="1">
        <f t="shared" si="0"/>
        <v>5.5842857142857145</v>
      </c>
    </row>
    <row r="85" spans="1:26" ht="13" x14ac:dyDescent="0.15">
      <c r="A85" s="15">
        <v>44118</v>
      </c>
      <c r="B85" s="1">
        <v>276</v>
      </c>
      <c r="D85" s="30">
        <v>-1</v>
      </c>
      <c r="E85" s="1">
        <v>0</v>
      </c>
      <c r="F85" s="1">
        <v>0</v>
      </c>
      <c r="G85" s="1">
        <f t="shared" si="1"/>
        <v>0</v>
      </c>
      <c r="H85" s="30">
        <f t="shared" si="13"/>
        <v>55.55555555555555</v>
      </c>
      <c r="I85" s="16">
        <f t="shared" si="2"/>
        <v>0.14285714285714285</v>
      </c>
      <c r="J85" s="16">
        <f t="shared" si="9"/>
        <v>4</v>
      </c>
      <c r="K85" s="30">
        <f t="shared" si="10"/>
        <v>222.22222222222223</v>
      </c>
      <c r="L85" s="1"/>
      <c r="M85" s="1"/>
      <c r="N85" s="1">
        <v>825</v>
      </c>
      <c r="O85" s="1">
        <v>177</v>
      </c>
      <c r="P85" s="16">
        <f t="shared" si="12"/>
        <v>26191</v>
      </c>
      <c r="R85" s="16">
        <f t="shared" si="11"/>
        <v>4377</v>
      </c>
      <c r="T85" s="16">
        <f t="shared" si="3"/>
        <v>1002</v>
      </c>
      <c r="U85" s="16">
        <f t="shared" si="4"/>
        <v>558.71428571428567</v>
      </c>
      <c r="V85" s="21">
        <f t="shared" si="5"/>
        <v>3911</v>
      </c>
      <c r="W85" s="16">
        <f t="shared" si="6"/>
        <v>2.5568908207619537E-2</v>
      </c>
      <c r="X85" s="16">
        <f t="shared" si="7"/>
        <v>30568</v>
      </c>
      <c r="Y85" s="1">
        <v>5.58</v>
      </c>
      <c r="Z85" s="1">
        <f t="shared" si="0"/>
        <v>5.7171428571428562</v>
      </c>
    </row>
    <row r="86" spans="1:26" ht="13" x14ac:dyDescent="0.15">
      <c r="A86" s="15">
        <v>44119</v>
      </c>
      <c r="B86" s="1">
        <v>277</v>
      </c>
      <c r="D86" s="30">
        <v>-1</v>
      </c>
      <c r="E86" s="1">
        <v>0</v>
      </c>
      <c r="F86" s="1">
        <v>0</v>
      </c>
      <c r="G86" s="1">
        <f t="shared" si="1"/>
        <v>0</v>
      </c>
      <c r="H86" s="30">
        <f t="shared" si="13"/>
        <v>55.55555555555555</v>
      </c>
      <c r="I86" s="16">
        <f t="shared" si="2"/>
        <v>0.14285714285714285</v>
      </c>
      <c r="J86" s="16">
        <f t="shared" si="9"/>
        <v>4</v>
      </c>
      <c r="K86" s="30">
        <f t="shared" si="10"/>
        <v>222.22222222222223</v>
      </c>
      <c r="L86" s="1"/>
      <c r="M86" s="1"/>
      <c r="N86" s="1">
        <v>846</v>
      </c>
      <c r="O86" s="1">
        <v>154</v>
      </c>
      <c r="P86" s="16">
        <f t="shared" si="12"/>
        <v>27037</v>
      </c>
      <c r="R86" s="16">
        <f t="shared" si="11"/>
        <v>4531</v>
      </c>
      <c r="T86" s="16">
        <f t="shared" si="3"/>
        <v>1000</v>
      </c>
      <c r="U86" s="16">
        <f t="shared" si="4"/>
        <v>557.85714285714289</v>
      </c>
      <c r="V86" s="21">
        <f t="shared" si="5"/>
        <v>3905</v>
      </c>
      <c r="W86" s="16">
        <f t="shared" si="6"/>
        <v>2.5608194622279128E-2</v>
      </c>
      <c r="X86" s="16">
        <f t="shared" si="7"/>
        <v>31568</v>
      </c>
      <c r="Y86" s="1">
        <v>2.79</v>
      </c>
      <c r="Z86" s="1">
        <f t="shared" si="0"/>
        <v>5.3185714285714285</v>
      </c>
    </row>
    <row r="87" spans="1:26" ht="13" x14ac:dyDescent="0.15">
      <c r="A87" s="15">
        <v>44120</v>
      </c>
      <c r="B87" s="1">
        <v>278</v>
      </c>
      <c r="D87" s="30">
        <v>-1</v>
      </c>
      <c r="E87" s="1">
        <v>0</v>
      </c>
      <c r="F87" s="1">
        <v>0</v>
      </c>
      <c r="G87" s="1">
        <f t="shared" si="1"/>
        <v>0</v>
      </c>
      <c r="H87" s="30">
        <f t="shared" si="13"/>
        <v>55.55555555555555</v>
      </c>
      <c r="I87" s="16">
        <f t="shared" si="2"/>
        <v>0.14285714285714285</v>
      </c>
      <c r="J87" s="16">
        <f t="shared" si="9"/>
        <v>4</v>
      </c>
      <c r="K87" s="30">
        <f t="shared" si="10"/>
        <v>222.22222222222223</v>
      </c>
      <c r="L87" s="1"/>
      <c r="M87" s="1"/>
      <c r="N87" s="1">
        <v>0</v>
      </c>
      <c r="O87" s="1">
        <v>0</v>
      </c>
      <c r="P87" s="16">
        <f t="shared" si="12"/>
        <v>27037</v>
      </c>
      <c r="R87" s="16">
        <f t="shared" si="11"/>
        <v>4531</v>
      </c>
      <c r="T87" s="16">
        <f t="shared" si="3"/>
        <v>0</v>
      </c>
      <c r="U87" s="16">
        <f t="shared" si="4"/>
        <v>557.85714285714289</v>
      </c>
      <c r="V87" s="21">
        <f t="shared" si="5"/>
        <v>3905</v>
      </c>
      <c r="W87" s="16">
        <f t="shared" si="6"/>
        <v>2.5608194622279128E-2</v>
      </c>
      <c r="X87" s="16">
        <f t="shared" si="7"/>
        <v>31568</v>
      </c>
      <c r="Y87" s="1">
        <v>3.72</v>
      </c>
      <c r="Z87" s="1">
        <f t="shared" si="0"/>
        <v>5.1857142857142851</v>
      </c>
    </row>
    <row r="88" spans="1:26" ht="13" x14ac:dyDescent="0.15">
      <c r="A88" s="15">
        <v>44121</v>
      </c>
      <c r="B88" s="1">
        <v>279</v>
      </c>
      <c r="D88" s="30">
        <v>-1</v>
      </c>
      <c r="E88" s="1">
        <v>0</v>
      </c>
      <c r="F88" s="1">
        <v>0</v>
      </c>
      <c r="G88" s="1">
        <f t="shared" si="1"/>
        <v>0</v>
      </c>
      <c r="H88" s="30">
        <f t="shared" si="13"/>
        <v>55.55555555555555</v>
      </c>
      <c r="I88" s="16">
        <f t="shared" si="2"/>
        <v>0.14285714285714285</v>
      </c>
      <c r="J88" s="16">
        <f t="shared" si="9"/>
        <v>4</v>
      </c>
      <c r="K88" s="30">
        <f t="shared" si="10"/>
        <v>222.22222222222223</v>
      </c>
      <c r="L88" s="1"/>
      <c r="M88" s="1"/>
      <c r="N88" s="1">
        <v>0</v>
      </c>
      <c r="O88" s="1">
        <v>0</v>
      </c>
      <c r="P88" s="16">
        <f t="shared" si="12"/>
        <v>27037</v>
      </c>
      <c r="R88" s="16">
        <f t="shared" si="11"/>
        <v>4531</v>
      </c>
      <c r="T88" s="16">
        <f t="shared" si="3"/>
        <v>0</v>
      </c>
      <c r="U88" s="16">
        <f t="shared" si="4"/>
        <v>557.85714285714289</v>
      </c>
      <c r="V88" s="21">
        <f t="shared" si="5"/>
        <v>3905</v>
      </c>
      <c r="W88" s="16">
        <f t="shared" si="6"/>
        <v>2.5608194622279128E-2</v>
      </c>
      <c r="X88" s="16">
        <f t="shared" si="7"/>
        <v>31568</v>
      </c>
      <c r="Y88" s="1">
        <v>1.86</v>
      </c>
      <c r="Z88" s="1">
        <f t="shared" si="0"/>
        <v>4.387142857142857</v>
      </c>
    </row>
    <row r="89" spans="1:26" ht="13" x14ac:dyDescent="0.15">
      <c r="A89" s="15">
        <v>44122</v>
      </c>
      <c r="B89" s="1">
        <v>280</v>
      </c>
      <c r="D89" s="30">
        <v>-1</v>
      </c>
      <c r="E89" s="1">
        <v>0</v>
      </c>
      <c r="F89" s="1">
        <v>0</v>
      </c>
      <c r="G89" s="1">
        <f t="shared" si="1"/>
        <v>0</v>
      </c>
      <c r="H89" s="30">
        <f t="shared" si="13"/>
        <v>55.55555555555555</v>
      </c>
      <c r="I89" s="16">
        <f t="shared" si="2"/>
        <v>0.14285714285714285</v>
      </c>
      <c r="J89" s="16">
        <f t="shared" si="9"/>
        <v>4</v>
      </c>
      <c r="K89" s="30">
        <f t="shared" si="10"/>
        <v>222.22222222222223</v>
      </c>
      <c r="L89" s="1"/>
      <c r="M89" s="1"/>
      <c r="N89" s="1">
        <v>0</v>
      </c>
      <c r="O89" s="1">
        <v>0</v>
      </c>
      <c r="P89" s="16">
        <f t="shared" si="12"/>
        <v>27037</v>
      </c>
      <c r="R89" s="16">
        <f t="shared" si="11"/>
        <v>4531</v>
      </c>
      <c r="T89" s="16">
        <f t="shared" si="3"/>
        <v>0</v>
      </c>
      <c r="U89" s="16">
        <f t="shared" si="4"/>
        <v>557.85714285714289</v>
      </c>
      <c r="V89" s="21">
        <f t="shared" si="5"/>
        <v>3905</v>
      </c>
      <c r="W89" s="16">
        <f t="shared" si="6"/>
        <v>2.5608194622279128E-2</v>
      </c>
      <c r="X89" s="16">
        <f t="shared" si="7"/>
        <v>31568</v>
      </c>
      <c r="Y89" s="1">
        <v>0.93</v>
      </c>
      <c r="Z89" s="1">
        <f t="shared" si="0"/>
        <v>3.4557142857142855</v>
      </c>
    </row>
    <row r="90" spans="1:26" ht="13" x14ac:dyDescent="0.15">
      <c r="A90" s="15">
        <v>44123</v>
      </c>
      <c r="B90" s="1">
        <v>281</v>
      </c>
      <c r="D90" s="30">
        <v>-1</v>
      </c>
      <c r="E90" s="1">
        <v>0</v>
      </c>
      <c r="F90" s="1">
        <v>0</v>
      </c>
      <c r="G90" s="1">
        <f t="shared" si="1"/>
        <v>0</v>
      </c>
      <c r="H90" s="30">
        <f t="shared" si="13"/>
        <v>55.55555555555555</v>
      </c>
      <c r="I90" s="16">
        <f t="shared" si="2"/>
        <v>0.14285714285714285</v>
      </c>
      <c r="J90" s="16">
        <f t="shared" si="9"/>
        <v>4</v>
      </c>
      <c r="K90" s="30">
        <f t="shared" si="10"/>
        <v>222.22222222222223</v>
      </c>
      <c r="L90" s="1"/>
      <c r="M90" s="1"/>
      <c r="N90" s="1">
        <v>870</v>
      </c>
      <c r="O90" s="1">
        <v>139</v>
      </c>
      <c r="P90" s="16">
        <f t="shared" si="12"/>
        <v>27907</v>
      </c>
      <c r="R90" s="16">
        <f t="shared" si="11"/>
        <v>4670</v>
      </c>
      <c r="T90" s="16">
        <f t="shared" si="3"/>
        <v>1009</v>
      </c>
      <c r="U90" s="16">
        <f t="shared" si="4"/>
        <v>562.14285714285711</v>
      </c>
      <c r="V90" s="21">
        <f t="shared" si="5"/>
        <v>3935</v>
      </c>
      <c r="W90" s="16">
        <f t="shared" si="6"/>
        <v>2.5412960609911054E-2</v>
      </c>
      <c r="X90" s="16">
        <f t="shared" si="7"/>
        <v>32577</v>
      </c>
      <c r="Y90" s="1">
        <v>0.93</v>
      </c>
      <c r="Z90" s="1">
        <f t="shared" si="0"/>
        <v>2.5242857142857145</v>
      </c>
    </row>
    <row r="91" spans="1:26" ht="13" x14ac:dyDescent="0.15">
      <c r="A91" s="15">
        <v>44124</v>
      </c>
      <c r="B91" s="1">
        <v>282</v>
      </c>
      <c r="D91" s="30">
        <v>-1</v>
      </c>
      <c r="E91" s="1">
        <v>0</v>
      </c>
      <c r="F91" s="1">
        <v>0</v>
      </c>
      <c r="G91" s="1">
        <f t="shared" si="1"/>
        <v>0</v>
      </c>
      <c r="H91" s="30">
        <f t="shared" si="13"/>
        <v>0</v>
      </c>
      <c r="I91" s="16">
        <f t="shared" si="2"/>
        <v>0</v>
      </c>
      <c r="J91" s="16">
        <f t="shared" si="9"/>
        <v>4</v>
      </c>
      <c r="K91" s="30">
        <f t="shared" si="10"/>
        <v>222.22222222222223</v>
      </c>
      <c r="L91" s="1"/>
      <c r="M91" s="1"/>
      <c r="N91" s="1">
        <v>842</v>
      </c>
      <c r="O91" s="1">
        <v>92</v>
      </c>
      <c r="P91" s="16">
        <f t="shared" si="12"/>
        <v>28749</v>
      </c>
      <c r="R91" s="16">
        <f t="shared" si="11"/>
        <v>4762</v>
      </c>
      <c r="T91" s="16">
        <f t="shared" si="3"/>
        <v>934</v>
      </c>
      <c r="U91" s="16">
        <f t="shared" si="4"/>
        <v>563.57142857142856</v>
      </c>
      <c r="V91" s="21">
        <f t="shared" si="5"/>
        <v>3945</v>
      </c>
      <c r="W91" s="16">
        <f t="shared" si="6"/>
        <v>0</v>
      </c>
      <c r="X91" s="16">
        <f t="shared" si="7"/>
        <v>33511</v>
      </c>
      <c r="Y91" s="1">
        <v>4.6500000000000004</v>
      </c>
      <c r="Z91" s="1">
        <f t="shared" si="0"/>
        <v>2.922857142857143</v>
      </c>
    </row>
    <row r="92" spans="1:26" ht="13" x14ac:dyDescent="0.15">
      <c r="A92" s="15">
        <v>44125</v>
      </c>
      <c r="B92" s="1">
        <v>283</v>
      </c>
      <c r="D92" s="30">
        <v>-1</v>
      </c>
      <c r="E92" s="1">
        <v>0</v>
      </c>
      <c r="F92" s="1">
        <v>0</v>
      </c>
      <c r="G92" s="1">
        <f t="shared" ref="G92:G155" si="14">SUM(E92:F92)</f>
        <v>0</v>
      </c>
      <c r="H92" s="30">
        <f t="shared" si="13"/>
        <v>0</v>
      </c>
      <c r="I92" s="16">
        <f t="shared" si="2"/>
        <v>0</v>
      </c>
      <c r="J92" s="16">
        <f t="shared" si="9"/>
        <v>4</v>
      </c>
      <c r="K92" s="30">
        <f t="shared" si="10"/>
        <v>222.22222222222223</v>
      </c>
      <c r="L92" s="1"/>
      <c r="M92" s="1"/>
      <c r="N92" s="1">
        <f>30432-29597</f>
        <v>835</v>
      </c>
      <c r="O92" s="16">
        <f>5107-4916</f>
        <v>191</v>
      </c>
      <c r="P92" s="16">
        <f t="shared" si="12"/>
        <v>29584</v>
      </c>
      <c r="R92" s="16">
        <f t="shared" si="11"/>
        <v>4953</v>
      </c>
      <c r="T92" s="16">
        <f t="shared" si="3"/>
        <v>1026</v>
      </c>
      <c r="U92" s="16">
        <f t="shared" si="4"/>
        <v>567</v>
      </c>
      <c r="V92" s="21">
        <f t="shared" si="5"/>
        <v>3969</v>
      </c>
      <c r="W92" s="16">
        <f t="shared" si="6"/>
        <v>0</v>
      </c>
      <c r="X92" s="16">
        <f t="shared" si="7"/>
        <v>34537</v>
      </c>
      <c r="Y92" s="1">
        <v>0</v>
      </c>
      <c r="Z92" s="1">
        <f t="shared" si="0"/>
        <v>2.1257142857142854</v>
      </c>
    </row>
    <row r="93" spans="1:26" ht="13" x14ac:dyDescent="0.15">
      <c r="A93" s="15">
        <v>44126</v>
      </c>
      <c r="B93" s="1">
        <v>284</v>
      </c>
      <c r="D93" s="30">
        <v>-1</v>
      </c>
      <c r="E93" s="1">
        <v>1</v>
      </c>
      <c r="F93" s="1">
        <v>0</v>
      </c>
      <c r="G93" s="1">
        <f t="shared" si="14"/>
        <v>1</v>
      </c>
      <c r="H93" s="30">
        <f t="shared" si="13"/>
        <v>55.55555555555555</v>
      </c>
      <c r="I93" s="16">
        <f t="shared" si="2"/>
        <v>0.14285714285714285</v>
      </c>
      <c r="J93" s="16">
        <f t="shared" si="9"/>
        <v>5</v>
      </c>
      <c r="K93" s="30">
        <f t="shared" ref="K93:K156" si="15">J93*100000/1800</f>
        <v>277.77777777777777</v>
      </c>
      <c r="L93" s="1"/>
      <c r="M93" s="1"/>
      <c r="N93" s="1">
        <v>848</v>
      </c>
      <c r="O93" s="1">
        <v>154</v>
      </c>
      <c r="P93" s="16">
        <f t="shared" si="12"/>
        <v>30432</v>
      </c>
      <c r="R93" s="16">
        <f t="shared" si="11"/>
        <v>5107</v>
      </c>
      <c r="T93" s="16">
        <f t="shared" si="3"/>
        <v>1002</v>
      </c>
      <c r="U93" s="16">
        <f t="shared" si="4"/>
        <v>567.28571428571433</v>
      </c>
      <c r="V93" s="21">
        <f t="shared" si="5"/>
        <v>3971</v>
      </c>
      <c r="W93" s="16">
        <f t="shared" si="6"/>
        <v>2.518257365902795E-2</v>
      </c>
      <c r="X93" s="16">
        <f t="shared" si="7"/>
        <v>35539</v>
      </c>
      <c r="Y93" s="1">
        <v>0.93</v>
      </c>
      <c r="Z93" s="1">
        <f t="shared" si="0"/>
        <v>1.8599999999999999</v>
      </c>
    </row>
    <row r="94" spans="1:26" ht="13" x14ac:dyDescent="0.15">
      <c r="A94" s="15">
        <v>44127</v>
      </c>
      <c r="B94" s="1">
        <v>285</v>
      </c>
      <c r="D94" s="30">
        <v>-1</v>
      </c>
      <c r="E94" s="1">
        <v>0</v>
      </c>
      <c r="F94" s="1">
        <v>0</v>
      </c>
      <c r="G94" s="1">
        <f t="shared" si="14"/>
        <v>0</v>
      </c>
      <c r="H94" s="30">
        <f t="shared" si="13"/>
        <v>55.55555555555555</v>
      </c>
      <c r="I94" s="16">
        <f t="shared" si="2"/>
        <v>0.14285714285714285</v>
      </c>
      <c r="J94" s="16">
        <f t="shared" si="9"/>
        <v>5</v>
      </c>
      <c r="K94" s="30">
        <f t="shared" si="15"/>
        <v>277.77777777777777</v>
      </c>
      <c r="L94" s="1"/>
      <c r="M94" s="1"/>
      <c r="N94" s="1">
        <v>0</v>
      </c>
      <c r="O94" s="1">
        <v>0</v>
      </c>
      <c r="P94" s="16">
        <f t="shared" si="12"/>
        <v>30432</v>
      </c>
      <c r="R94" s="16">
        <f t="shared" si="11"/>
        <v>5107</v>
      </c>
      <c r="T94" s="16">
        <f t="shared" si="3"/>
        <v>0</v>
      </c>
      <c r="U94" s="16">
        <f t="shared" si="4"/>
        <v>567.28571428571433</v>
      </c>
      <c r="V94" s="21">
        <f t="shared" si="5"/>
        <v>3971</v>
      </c>
      <c r="W94" s="16">
        <f t="shared" si="6"/>
        <v>2.518257365902795E-2</v>
      </c>
      <c r="X94" s="16">
        <f t="shared" si="7"/>
        <v>35539</v>
      </c>
      <c r="Y94" s="1">
        <v>0.93</v>
      </c>
      <c r="Z94" s="1">
        <f t="shared" si="0"/>
        <v>1.4614285714285715</v>
      </c>
    </row>
    <row r="95" spans="1:26" ht="13" x14ac:dyDescent="0.15">
      <c r="A95" s="15">
        <v>44128</v>
      </c>
      <c r="B95" s="1">
        <v>286</v>
      </c>
      <c r="D95" s="30">
        <v>-1</v>
      </c>
      <c r="E95" s="1">
        <v>0</v>
      </c>
      <c r="F95" s="1">
        <v>0</v>
      </c>
      <c r="G95" s="1">
        <f t="shared" si="14"/>
        <v>0</v>
      </c>
      <c r="H95" s="30">
        <f t="shared" si="13"/>
        <v>55.55555555555555</v>
      </c>
      <c r="I95" s="16">
        <f t="shared" si="2"/>
        <v>0.14285714285714285</v>
      </c>
      <c r="J95" s="16">
        <f t="shared" si="9"/>
        <v>5</v>
      </c>
      <c r="K95" s="30">
        <f t="shared" si="15"/>
        <v>277.77777777777777</v>
      </c>
      <c r="L95" s="1"/>
      <c r="M95" s="1"/>
      <c r="N95" s="1">
        <v>0</v>
      </c>
      <c r="O95" s="1">
        <v>0</v>
      </c>
      <c r="P95" s="16">
        <f t="shared" si="12"/>
        <v>30432</v>
      </c>
      <c r="R95" s="16">
        <f t="shared" si="11"/>
        <v>5107</v>
      </c>
      <c r="T95" s="16">
        <f t="shared" si="3"/>
        <v>0</v>
      </c>
      <c r="U95" s="16">
        <f t="shared" si="4"/>
        <v>567.28571428571433</v>
      </c>
      <c r="V95" s="21">
        <f t="shared" si="5"/>
        <v>3971</v>
      </c>
      <c r="W95" s="16">
        <f t="shared" si="6"/>
        <v>2.518257365902795E-2</v>
      </c>
      <c r="X95" s="16">
        <f t="shared" si="7"/>
        <v>35539</v>
      </c>
      <c r="Y95" s="1">
        <v>3.72</v>
      </c>
      <c r="Z95" s="1">
        <f t="shared" si="0"/>
        <v>1.7271428571428573</v>
      </c>
    </row>
    <row r="96" spans="1:26" ht="13" x14ac:dyDescent="0.15">
      <c r="A96" s="15">
        <v>44129</v>
      </c>
      <c r="B96" s="1">
        <v>287</v>
      </c>
      <c r="D96" s="30">
        <v>-1</v>
      </c>
      <c r="E96" s="1">
        <v>0</v>
      </c>
      <c r="F96" s="1">
        <v>0</v>
      </c>
      <c r="G96" s="1">
        <f t="shared" si="14"/>
        <v>0</v>
      </c>
      <c r="H96" s="30">
        <f t="shared" si="13"/>
        <v>55.55555555555555</v>
      </c>
      <c r="I96" s="16">
        <f t="shared" si="2"/>
        <v>0.14285714285714285</v>
      </c>
      <c r="J96" s="16">
        <f t="shared" si="9"/>
        <v>5</v>
      </c>
      <c r="K96" s="30">
        <f t="shared" si="15"/>
        <v>277.77777777777777</v>
      </c>
      <c r="L96" s="1"/>
      <c r="M96" s="1"/>
      <c r="N96" s="1">
        <v>0</v>
      </c>
      <c r="O96" s="1">
        <v>0</v>
      </c>
      <c r="P96" s="16">
        <f t="shared" si="12"/>
        <v>30432</v>
      </c>
      <c r="R96" s="16">
        <f t="shared" si="11"/>
        <v>5107</v>
      </c>
      <c r="T96" s="16">
        <f t="shared" si="3"/>
        <v>0</v>
      </c>
      <c r="U96" s="16">
        <f t="shared" si="4"/>
        <v>567.28571428571433</v>
      </c>
      <c r="V96" s="21">
        <f t="shared" si="5"/>
        <v>3971</v>
      </c>
      <c r="W96" s="16">
        <f t="shared" si="6"/>
        <v>2.518257365902795E-2</v>
      </c>
      <c r="X96" s="16">
        <f t="shared" si="7"/>
        <v>35539</v>
      </c>
      <c r="Y96" s="1">
        <v>1.86</v>
      </c>
      <c r="Z96" s="1">
        <f t="shared" si="0"/>
        <v>1.8599999999999999</v>
      </c>
    </row>
    <row r="97" spans="1:26" ht="13" x14ac:dyDescent="0.15">
      <c r="A97" s="15">
        <v>44130</v>
      </c>
      <c r="B97" s="1">
        <v>288</v>
      </c>
      <c r="D97" s="30">
        <v>-1</v>
      </c>
      <c r="E97" s="1">
        <v>0</v>
      </c>
      <c r="F97" s="1">
        <v>0</v>
      </c>
      <c r="G97" s="1">
        <f t="shared" si="14"/>
        <v>0</v>
      </c>
      <c r="H97" s="30">
        <f t="shared" si="13"/>
        <v>55.55555555555555</v>
      </c>
      <c r="I97" s="16">
        <f t="shared" si="2"/>
        <v>0.14285714285714285</v>
      </c>
      <c r="J97" s="16">
        <f t="shared" si="9"/>
        <v>5</v>
      </c>
      <c r="K97" s="30">
        <f t="shared" si="15"/>
        <v>277.77777777777777</v>
      </c>
      <c r="L97" s="1"/>
      <c r="M97" s="1"/>
      <c r="N97" s="1">
        <v>857</v>
      </c>
      <c r="O97" s="1">
        <v>139</v>
      </c>
      <c r="P97" s="16">
        <f t="shared" si="12"/>
        <v>31289</v>
      </c>
      <c r="R97" s="16">
        <f t="shared" si="11"/>
        <v>5246</v>
      </c>
      <c r="T97" s="16">
        <f t="shared" si="3"/>
        <v>996</v>
      </c>
      <c r="U97" s="16">
        <f t="shared" si="4"/>
        <v>565.42857142857144</v>
      </c>
      <c r="V97" s="21">
        <f t="shared" si="5"/>
        <v>3958</v>
      </c>
      <c r="W97" s="16">
        <f t="shared" si="6"/>
        <v>2.5265285497726123E-2</v>
      </c>
      <c r="X97" s="16">
        <f t="shared" si="7"/>
        <v>36535</v>
      </c>
      <c r="Y97" s="1">
        <v>1.86</v>
      </c>
      <c r="Z97" s="1">
        <f t="shared" si="0"/>
        <v>1.9928571428571427</v>
      </c>
    </row>
    <row r="98" spans="1:26" ht="13" x14ac:dyDescent="0.15">
      <c r="A98" s="15">
        <v>44131</v>
      </c>
      <c r="B98" s="1">
        <v>289</v>
      </c>
      <c r="D98" s="30">
        <v>-1</v>
      </c>
      <c r="E98" s="1">
        <v>0</v>
      </c>
      <c r="F98" s="1">
        <v>0</v>
      </c>
      <c r="G98" s="1">
        <f t="shared" si="14"/>
        <v>0</v>
      </c>
      <c r="H98" s="30">
        <f t="shared" si="13"/>
        <v>55.55555555555555</v>
      </c>
      <c r="I98" s="16">
        <f t="shared" si="2"/>
        <v>0.14285714285714285</v>
      </c>
      <c r="J98" s="16">
        <f t="shared" si="9"/>
        <v>5</v>
      </c>
      <c r="K98" s="30">
        <f t="shared" si="15"/>
        <v>277.77777777777777</v>
      </c>
      <c r="L98" s="1"/>
      <c r="M98" s="1"/>
      <c r="N98" s="1">
        <v>837</v>
      </c>
      <c r="O98" s="1">
        <v>100</v>
      </c>
      <c r="P98" s="16">
        <f t="shared" si="12"/>
        <v>32126</v>
      </c>
      <c r="R98" s="16">
        <f t="shared" si="11"/>
        <v>5346</v>
      </c>
      <c r="T98" s="16">
        <f t="shared" si="3"/>
        <v>937</v>
      </c>
      <c r="U98" s="16">
        <f t="shared" si="4"/>
        <v>565.85714285714289</v>
      </c>
      <c r="V98" s="21">
        <f t="shared" si="5"/>
        <v>3961</v>
      </c>
      <c r="W98" s="16">
        <f t="shared" si="6"/>
        <v>2.524614996213077E-2</v>
      </c>
      <c r="X98" s="16">
        <f t="shared" si="7"/>
        <v>37472</v>
      </c>
      <c r="Y98" s="1">
        <v>2.79</v>
      </c>
      <c r="Z98" s="1">
        <f t="shared" si="0"/>
        <v>1.7271428571428571</v>
      </c>
    </row>
    <row r="99" spans="1:26" ht="13" x14ac:dyDescent="0.15">
      <c r="A99" s="15">
        <v>44132</v>
      </c>
      <c r="B99" s="1">
        <v>290</v>
      </c>
      <c r="D99" s="30">
        <v>-1</v>
      </c>
      <c r="E99" s="1">
        <v>3</v>
      </c>
      <c r="F99" s="1">
        <v>0</v>
      </c>
      <c r="G99" s="1">
        <f t="shared" si="14"/>
        <v>3</v>
      </c>
      <c r="H99" s="30">
        <f t="shared" si="13"/>
        <v>222.2222222222222</v>
      </c>
      <c r="I99" s="16">
        <f t="shared" si="2"/>
        <v>0.5714285714285714</v>
      </c>
      <c r="J99" s="16">
        <f t="shared" si="9"/>
        <v>8</v>
      </c>
      <c r="K99" s="30">
        <f t="shared" si="15"/>
        <v>444.44444444444446</v>
      </c>
      <c r="L99" s="1"/>
      <c r="M99" s="1"/>
      <c r="N99" s="1">
        <v>824</v>
      </c>
      <c r="O99" s="1">
        <v>202</v>
      </c>
      <c r="P99" s="16">
        <f t="shared" si="12"/>
        <v>32950</v>
      </c>
      <c r="R99" s="16">
        <f t="shared" si="11"/>
        <v>5548</v>
      </c>
      <c r="T99" s="16">
        <f t="shared" si="3"/>
        <v>1026</v>
      </c>
      <c r="U99" s="16">
        <f t="shared" si="4"/>
        <v>565.85714285714289</v>
      </c>
      <c r="V99" s="21">
        <f t="shared" si="5"/>
        <v>3961</v>
      </c>
      <c r="W99" s="16">
        <f t="shared" si="6"/>
        <v>0.10098459984852308</v>
      </c>
      <c r="X99" s="16">
        <f t="shared" si="7"/>
        <v>38498</v>
      </c>
      <c r="Y99" s="1">
        <v>2.79</v>
      </c>
      <c r="Z99" s="1">
        <f t="shared" si="0"/>
        <v>2.1257142857142854</v>
      </c>
    </row>
    <row r="100" spans="1:26" ht="13" x14ac:dyDescent="0.15">
      <c r="A100" s="15">
        <v>44133</v>
      </c>
      <c r="B100" s="1">
        <v>291</v>
      </c>
      <c r="D100" s="30">
        <v>-1</v>
      </c>
      <c r="E100" s="1">
        <v>0</v>
      </c>
      <c r="F100" s="1">
        <v>0</v>
      </c>
      <c r="G100" s="1">
        <f t="shared" si="14"/>
        <v>0</v>
      </c>
      <c r="H100" s="30">
        <f t="shared" si="13"/>
        <v>166.66666666666666</v>
      </c>
      <c r="I100" s="16">
        <f t="shared" si="2"/>
        <v>0.42857142857142855</v>
      </c>
      <c r="J100" s="16">
        <f t="shared" si="9"/>
        <v>8</v>
      </c>
      <c r="K100" s="30">
        <f t="shared" si="15"/>
        <v>444.44444444444446</v>
      </c>
      <c r="L100" s="1"/>
      <c r="M100" s="1"/>
      <c r="N100" s="1">
        <v>854</v>
      </c>
      <c r="O100" s="1">
        <v>163</v>
      </c>
      <c r="P100" s="16">
        <f t="shared" si="12"/>
        <v>33804</v>
      </c>
      <c r="R100" s="16">
        <f t="shared" si="11"/>
        <v>5711</v>
      </c>
      <c r="T100" s="16">
        <f t="shared" si="3"/>
        <v>1017</v>
      </c>
      <c r="U100" s="16">
        <f t="shared" si="4"/>
        <v>568</v>
      </c>
      <c r="V100" s="21">
        <f t="shared" si="5"/>
        <v>3976</v>
      </c>
      <c r="W100" s="16">
        <f t="shared" si="6"/>
        <v>7.5452716297786715E-2</v>
      </c>
      <c r="X100" s="16">
        <f t="shared" si="7"/>
        <v>39515</v>
      </c>
      <c r="Y100" s="1">
        <v>6.52</v>
      </c>
      <c r="Z100" s="1">
        <f t="shared" si="0"/>
        <v>2.9242857142857139</v>
      </c>
    </row>
    <row r="101" spans="1:26" ht="13" x14ac:dyDescent="0.15">
      <c r="A101" s="15">
        <v>44134</v>
      </c>
      <c r="B101" s="1">
        <v>292</v>
      </c>
      <c r="D101" s="30">
        <v>1</v>
      </c>
      <c r="E101" s="1">
        <v>0</v>
      </c>
      <c r="F101" s="1">
        <v>0</v>
      </c>
      <c r="G101" s="1">
        <f t="shared" si="14"/>
        <v>0</v>
      </c>
      <c r="H101" s="30">
        <f t="shared" ref="H101:H164" si="16">I101*100000/1800*7</f>
        <v>166.66666666666666</v>
      </c>
      <c r="I101" s="16">
        <f t="shared" si="2"/>
        <v>0.42857142857142855</v>
      </c>
      <c r="J101" s="16">
        <f t="shared" si="9"/>
        <v>8</v>
      </c>
      <c r="K101" s="30">
        <f t="shared" si="15"/>
        <v>444.44444444444446</v>
      </c>
      <c r="L101" s="1"/>
      <c r="M101" s="1"/>
      <c r="N101" s="1">
        <v>0</v>
      </c>
      <c r="O101" s="1">
        <v>0</v>
      </c>
      <c r="P101" s="16">
        <f t="shared" si="12"/>
        <v>33804</v>
      </c>
      <c r="R101" s="16">
        <f t="shared" si="11"/>
        <v>5711</v>
      </c>
      <c r="T101" s="16">
        <f t="shared" si="3"/>
        <v>0</v>
      </c>
      <c r="U101" s="16">
        <f t="shared" si="4"/>
        <v>568</v>
      </c>
      <c r="V101" s="21">
        <f t="shared" si="5"/>
        <v>3976</v>
      </c>
      <c r="W101" s="16">
        <f t="shared" si="6"/>
        <v>7.5452716297786715E-2</v>
      </c>
      <c r="X101" s="16">
        <f t="shared" si="7"/>
        <v>39515</v>
      </c>
      <c r="Y101" s="1">
        <v>5.58</v>
      </c>
      <c r="Z101" s="1">
        <f t="shared" si="0"/>
        <v>3.5885714285714281</v>
      </c>
    </row>
    <row r="102" spans="1:26" ht="13" x14ac:dyDescent="0.15">
      <c r="A102" s="15">
        <v>44135</v>
      </c>
      <c r="B102" s="1">
        <v>293</v>
      </c>
      <c r="C102" t="s">
        <v>181</v>
      </c>
      <c r="D102" s="30">
        <v>1</v>
      </c>
      <c r="E102" s="1">
        <v>0</v>
      </c>
      <c r="F102" s="1">
        <v>0</v>
      </c>
      <c r="G102" s="1">
        <f t="shared" si="14"/>
        <v>0</v>
      </c>
      <c r="H102" s="30">
        <f t="shared" si="16"/>
        <v>166.66666666666666</v>
      </c>
      <c r="I102" s="16">
        <f t="shared" si="2"/>
        <v>0.42857142857142855</v>
      </c>
      <c r="J102" s="16">
        <f t="shared" si="9"/>
        <v>8</v>
      </c>
      <c r="K102" s="30">
        <f t="shared" si="15"/>
        <v>444.44444444444446</v>
      </c>
      <c r="L102" s="1"/>
      <c r="M102" s="1"/>
      <c r="N102" s="1">
        <v>0</v>
      </c>
      <c r="O102" s="1">
        <v>0</v>
      </c>
      <c r="P102" s="16">
        <f t="shared" si="12"/>
        <v>33804</v>
      </c>
      <c r="R102" s="16">
        <f t="shared" si="11"/>
        <v>5711</v>
      </c>
      <c r="T102" s="16">
        <f t="shared" si="3"/>
        <v>0</v>
      </c>
      <c r="U102" s="16">
        <f t="shared" si="4"/>
        <v>568</v>
      </c>
      <c r="V102" s="21">
        <f t="shared" si="5"/>
        <v>3976</v>
      </c>
      <c r="W102" s="16">
        <f t="shared" si="6"/>
        <v>7.5452716297786715E-2</v>
      </c>
      <c r="X102" s="16">
        <f t="shared" si="7"/>
        <v>39515</v>
      </c>
      <c r="Y102" s="1">
        <v>4.6500000000000004</v>
      </c>
      <c r="Z102" s="1">
        <f t="shared" si="0"/>
        <v>3.7214285714285711</v>
      </c>
    </row>
    <row r="103" spans="1:26" ht="13" x14ac:dyDescent="0.15">
      <c r="A103" s="15">
        <v>44136</v>
      </c>
      <c r="B103" s="1">
        <v>294</v>
      </c>
      <c r="D103" s="30">
        <v>1</v>
      </c>
      <c r="E103" s="1">
        <v>0</v>
      </c>
      <c r="F103" s="1">
        <v>0</v>
      </c>
      <c r="G103" s="1">
        <f t="shared" si="14"/>
        <v>0</v>
      </c>
      <c r="H103" s="30">
        <f t="shared" si="16"/>
        <v>166.66666666666666</v>
      </c>
      <c r="I103" s="16">
        <f t="shared" si="2"/>
        <v>0.42857142857142855</v>
      </c>
      <c r="J103" s="16">
        <f t="shared" si="9"/>
        <v>8</v>
      </c>
      <c r="K103" s="30">
        <f t="shared" si="15"/>
        <v>444.44444444444446</v>
      </c>
      <c r="L103" s="1"/>
      <c r="M103" s="1"/>
      <c r="N103" s="1">
        <v>0</v>
      </c>
      <c r="O103" s="1">
        <v>0</v>
      </c>
      <c r="P103" s="16">
        <f t="shared" si="12"/>
        <v>33804</v>
      </c>
      <c r="R103" s="16">
        <f t="shared" si="11"/>
        <v>5711</v>
      </c>
      <c r="T103" s="16">
        <f t="shared" si="3"/>
        <v>0</v>
      </c>
      <c r="U103" s="16">
        <f t="shared" si="4"/>
        <v>568</v>
      </c>
      <c r="V103" s="21">
        <f t="shared" si="5"/>
        <v>3976</v>
      </c>
      <c r="W103" s="16">
        <f t="shared" si="6"/>
        <v>7.5452716297786715E-2</v>
      </c>
      <c r="X103" s="16">
        <f t="shared" si="7"/>
        <v>39515</v>
      </c>
      <c r="Y103" s="1">
        <v>2.79</v>
      </c>
      <c r="Z103" s="1">
        <f t="shared" si="0"/>
        <v>3.8542857142857136</v>
      </c>
    </row>
    <row r="104" spans="1:26" ht="13" x14ac:dyDescent="0.15">
      <c r="A104" s="15">
        <v>44137</v>
      </c>
      <c r="B104" s="1">
        <v>295</v>
      </c>
      <c r="D104" s="30">
        <v>-1</v>
      </c>
      <c r="E104" s="1">
        <v>0</v>
      </c>
      <c r="F104" s="1">
        <v>0</v>
      </c>
      <c r="G104" s="1">
        <f t="shared" si="14"/>
        <v>0</v>
      </c>
      <c r="H104" s="30">
        <f t="shared" si="16"/>
        <v>166.66666666666666</v>
      </c>
      <c r="I104" s="16">
        <f t="shared" si="2"/>
        <v>0.42857142857142855</v>
      </c>
      <c r="J104" s="16">
        <f t="shared" si="9"/>
        <v>8</v>
      </c>
      <c r="K104" s="30">
        <f t="shared" si="15"/>
        <v>444.44444444444446</v>
      </c>
      <c r="L104" s="1"/>
      <c r="M104" s="1"/>
      <c r="N104" s="1">
        <v>848</v>
      </c>
      <c r="O104" s="1">
        <v>162</v>
      </c>
      <c r="P104" s="16">
        <f t="shared" si="12"/>
        <v>34652</v>
      </c>
      <c r="R104" s="16">
        <f t="shared" si="11"/>
        <v>5873</v>
      </c>
      <c r="T104" s="16">
        <f t="shared" si="3"/>
        <v>1010</v>
      </c>
      <c r="U104" s="16">
        <f t="shared" si="4"/>
        <v>570</v>
      </c>
      <c r="V104" s="21">
        <f t="shared" si="5"/>
        <v>3990</v>
      </c>
      <c r="W104" s="16">
        <f t="shared" si="6"/>
        <v>7.5187969924812026E-2</v>
      </c>
      <c r="X104" s="16">
        <f t="shared" si="7"/>
        <v>40525</v>
      </c>
      <c r="Y104" s="1">
        <v>9.31</v>
      </c>
      <c r="Z104" s="1">
        <f t="shared" si="0"/>
        <v>4.9185714285714282</v>
      </c>
    </row>
    <row r="105" spans="1:26" ht="13" x14ac:dyDescent="0.15">
      <c r="A105" s="15">
        <v>44138</v>
      </c>
      <c r="B105" s="1">
        <v>296</v>
      </c>
      <c r="D105" s="30">
        <v>-1</v>
      </c>
      <c r="E105" s="1">
        <v>0</v>
      </c>
      <c r="F105" s="1">
        <v>0</v>
      </c>
      <c r="G105" s="1">
        <f t="shared" si="14"/>
        <v>0</v>
      </c>
      <c r="H105" s="30">
        <f t="shared" si="16"/>
        <v>166.66666666666666</v>
      </c>
      <c r="I105" s="16">
        <f t="shared" si="2"/>
        <v>0.42857142857142855</v>
      </c>
      <c r="J105" s="16">
        <f t="shared" si="9"/>
        <v>8</v>
      </c>
      <c r="K105" s="30">
        <f t="shared" si="15"/>
        <v>444.44444444444446</v>
      </c>
      <c r="L105" s="1"/>
      <c r="N105" s="16">
        <f>36309-35477</f>
        <v>832</v>
      </c>
      <c r="O105" s="16">
        <f>6137-6056</f>
        <v>81</v>
      </c>
      <c r="P105" s="16">
        <f t="shared" si="12"/>
        <v>35484</v>
      </c>
      <c r="R105" s="16">
        <f t="shared" si="11"/>
        <v>5954</v>
      </c>
      <c r="T105" s="16">
        <f t="shared" si="3"/>
        <v>913</v>
      </c>
      <c r="U105" s="16">
        <f t="shared" si="4"/>
        <v>566.57142857142856</v>
      </c>
      <c r="V105" s="21">
        <f t="shared" si="5"/>
        <v>3966</v>
      </c>
      <c r="W105" s="16">
        <f t="shared" si="6"/>
        <v>7.564296520423601E-2</v>
      </c>
      <c r="X105" s="16">
        <f t="shared" si="7"/>
        <v>41438</v>
      </c>
      <c r="Y105" s="1">
        <v>6.52</v>
      </c>
      <c r="Z105" s="1">
        <f t="shared" si="0"/>
        <v>5.4514285714285711</v>
      </c>
    </row>
    <row r="106" spans="1:26" ht="13" x14ac:dyDescent="0.15">
      <c r="A106" s="15">
        <v>44139</v>
      </c>
      <c r="B106" s="1">
        <v>297</v>
      </c>
      <c r="D106" s="30">
        <v>-1</v>
      </c>
      <c r="E106" s="1">
        <v>2</v>
      </c>
      <c r="F106" s="1">
        <v>1</v>
      </c>
      <c r="G106" s="1">
        <f t="shared" si="14"/>
        <v>3</v>
      </c>
      <c r="H106" s="30">
        <f t="shared" si="16"/>
        <v>166.66666666666666</v>
      </c>
      <c r="I106" s="16">
        <f t="shared" si="2"/>
        <v>0.42857142857142855</v>
      </c>
      <c r="J106" s="16">
        <f t="shared" si="9"/>
        <v>11</v>
      </c>
      <c r="K106" s="30">
        <f t="shared" si="15"/>
        <v>611.11111111111109</v>
      </c>
      <c r="L106" s="1"/>
      <c r="M106" s="1"/>
      <c r="N106" s="1">
        <v>825</v>
      </c>
      <c r="O106" s="1">
        <v>183</v>
      </c>
      <c r="P106" s="16">
        <f t="shared" si="12"/>
        <v>36309</v>
      </c>
      <c r="R106" s="16">
        <f t="shared" si="11"/>
        <v>6137</v>
      </c>
      <c r="T106" s="16">
        <f t="shared" si="3"/>
        <v>1008</v>
      </c>
      <c r="U106" s="16">
        <f t="shared" si="4"/>
        <v>564</v>
      </c>
      <c r="V106" s="21">
        <f t="shared" si="5"/>
        <v>3948</v>
      </c>
      <c r="W106" s="16">
        <f t="shared" si="6"/>
        <v>7.598784194528875E-2</v>
      </c>
      <c r="X106" s="16">
        <f t="shared" si="7"/>
        <v>42446</v>
      </c>
      <c r="Y106" s="1">
        <v>4.6500000000000004</v>
      </c>
      <c r="Z106" s="1">
        <f t="shared" si="0"/>
        <v>5.717142857142858</v>
      </c>
    </row>
    <row r="107" spans="1:26" ht="13" x14ac:dyDescent="0.15">
      <c r="A107" s="15">
        <v>44140</v>
      </c>
      <c r="B107" s="1">
        <v>298</v>
      </c>
      <c r="D107" s="30">
        <v>-1</v>
      </c>
      <c r="E107" s="1">
        <v>0</v>
      </c>
      <c r="F107" s="1">
        <v>0</v>
      </c>
      <c r="G107" s="1">
        <f t="shared" si="14"/>
        <v>0</v>
      </c>
      <c r="H107" s="30">
        <f t="shared" si="16"/>
        <v>166.66666666666666</v>
      </c>
      <c r="I107" s="16">
        <f t="shared" si="2"/>
        <v>0.42857142857142855</v>
      </c>
      <c r="J107" s="16">
        <f t="shared" si="9"/>
        <v>11</v>
      </c>
      <c r="K107" s="30">
        <f t="shared" si="15"/>
        <v>611.11111111111109</v>
      </c>
      <c r="L107" s="1"/>
      <c r="M107" s="1"/>
      <c r="N107" s="1">
        <v>842</v>
      </c>
      <c r="O107" s="1">
        <v>172</v>
      </c>
      <c r="P107" s="16">
        <f t="shared" si="12"/>
        <v>37151</v>
      </c>
      <c r="R107" s="16">
        <f t="shared" si="11"/>
        <v>6309</v>
      </c>
      <c r="T107" s="16">
        <f t="shared" si="3"/>
        <v>1014</v>
      </c>
      <c r="U107" s="16">
        <f t="shared" si="4"/>
        <v>563.57142857142856</v>
      </c>
      <c r="V107" s="21">
        <f t="shared" si="5"/>
        <v>3945</v>
      </c>
      <c r="W107" s="16">
        <f t="shared" si="6"/>
        <v>7.6045627376425853E-2</v>
      </c>
      <c r="X107" s="16">
        <f t="shared" si="7"/>
        <v>43460</v>
      </c>
      <c r="Y107" s="1">
        <v>8.3800000000000008</v>
      </c>
      <c r="Z107" s="1">
        <f t="shared" si="0"/>
        <v>5.9828571428571431</v>
      </c>
    </row>
    <row r="108" spans="1:26" ht="13" x14ac:dyDescent="0.15">
      <c r="A108" s="15">
        <v>44141</v>
      </c>
      <c r="B108" s="1">
        <v>299</v>
      </c>
      <c r="D108" s="30">
        <v>-1</v>
      </c>
      <c r="E108" s="1">
        <v>0</v>
      </c>
      <c r="F108" s="1">
        <v>0</v>
      </c>
      <c r="G108" s="1">
        <f t="shared" si="14"/>
        <v>0</v>
      </c>
      <c r="H108" s="30">
        <f t="shared" si="16"/>
        <v>166.66666666666666</v>
      </c>
      <c r="I108" s="16">
        <f t="shared" si="2"/>
        <v>0.42857142857142855</v>
      </c>
      <c r="J108" s="16">
        <f t="shared" si="9"/>
        <v>11</v>
      </c>
      <c r="K108" s="30">
        <f t="shared" si="15"/>
        <v>611.11111111111109</v>
      </c>
      <c r="L108" s="1"/>
      <c r="M108" s="1"/>
      <c r="N108" s="1">
        <v>0</v>
      </c>
      <c r="O108" s="1">
        <v>0</v>
      </c>
      <c r="P108" s="16">
        <f t="shared" si="12"/>
        <v>37151</v>
      </c>
      <c r="R108" s="16">
        <f t="shared" si="11"/>
        <v>6309</v>
      </c>
      <c r="T108" s="16">
        <f t="shared" si="3"/>
        <v>0</v>
      </c>
      <c r="U108" s="16">
        <f t="shared" si="4"/>
        <v>563.57142857142856</v>
      </c>
      <c r="V108" s="21">
        <f t="shared" si="5"/>
        <v>3945</v>
      </c>
      <c r="W108" s="16">
        <f t="shared" si="6"/>
        <v>7.6045627376425853E-2</v>
      </c>
      <c r="X108" s="16">
        <f t="shared" si="7"/>
        <v>43460</v>
      </c>
      <c r="Y108" s="1">
        <v>13.96</v>
      </c>
      <c r="Z108" s="1">
        <f t="shared" si="0"/>
        <v>7.1800000000000006</v>
      </c>
    </row>
    <row r="109" spans="1:26" ht="13" x14ac:dyDescent="0.15">
      <c r="A109" s="15">
        <v>44142</v>
      </c>
      <c r="B109" s="1">
        <v>300</v>
      </c>
      <c r="D109" s="30">
        <v>-1</v>
      </c>
      <c r="E109" s="1">
        <v>0</v>
      </c>
      <c r="F109" s="1">
        <v>0</v>
      </c>
      <c r="G109" s="1">
        <f t="shared" si="14"/>
        <v>0</v>
      </c>
      <c r="H109" s="30">
        <f t="shared" si="16"/>
        <v>166.66666666666666</v>
      </c>
      <c r="I109" s="16">
        <f t="shared" si="2"/>
        <v>0.42857142857142855</v>
      </c>
      <c r="J109" s="16">
        <f t="shared" si="9"/>
        <v>11</v>
      </c>
      <c r="K109" s="30">
        <f t="shared" si="15"/>
        <v>611.11111111111109</v>
      </c>
      <c r="L109" s="1"/>
      <c r="M109" s="1"/>
      <c r="N109" s="1">
        <v>0</v>
      </c>
      <c r="O109" s="1">
        <v>0</v>
      </c>
      <c r="P109" s="16">
        <f t="shared" si="12"/>
        <v>37151</v>
      </c>
      <c r="R109" s="16">
        <f t="shared" si="11"/>
        <v>6309</v>
      </c>
      <c r="T109" s="16">
        <f t="shared" si="3"/>
        <v>0</v>
      </c>
      <c r="U109" s="16">
        <f t="shared" si="4"/>
        <v>563.57142857142856</v>
      </c>
      <c r="V109" s="21">
        <f t="shared" si="5"/>
        <v>3945</v>
      </c>
      <c r="W109" s="16">
        <f t="shared" si="6"/>
        <v>7.6045627376425853E-2</v>
      </c>
      <c r="X109" s="16">
        <f t="shared" si="7"/>
        <v>43460</v>
      </c>
      <c r="Y109" s="1">
        <v>26.99</v>
      </c>
      <c r="Z109" s="1">
        <f t="shared" si="0"/>
        <v>10.371428571428572</v>
      </c>
    </row>
    <row r="110" spans="1:26" ht="13" x14ac:dyDescent="0.15">
      <c r="A110" s="15">
        <v>44143</v>
      </c>
      <c r="B110" s="1">
        <v>301</v>
      </c>
      <c r="D110" s="30">
        <v>-1</v>
      </c>
      <c r="E110" s="1">
        <v>0</v>
      </c>
      <c r="F110" s="1">
        <v>0</v>
      </c>
      <c r="G110" s="1">
        <f t="shared" si="14"/>
        <v>0</v>
      </c>
      <c r="H110" s="30">
        <f t="shared" si="16"/>
        <v>166.66666666666666</v>
      </c>
      <c r="I110" s="16">
        <f t="shared" si="2"/>
        <v>0.42857142857142855</v>
      </c>
      <c r="J110" s="16">
        <f t="shared" si="9"/>
        <v>11</v>
      </c>
      <c r="K110" s="30">
        <f t="shared" si="15"/>
        <v>611.11111111111109</v>
      </c>
      <c r="L110" s="1"/>
      <c r="M110" s="1"/>
      <c r="N110" s="1">
        <v>0</v>
      </c>
      <c r="O110" s="1">
        <v>0</v>
      </c>
      <c r="P110" s="16">
        <f t="shared" si="12"/>
        <v>37151</v>
      </c>
      <c r="R110" s="16">
        <f t="shared" si="11"/>
        <v>6309</v>
      </c>
      <c r="T110" s="16">
        <f t="shared" si="3"/>
        <v>0</v>
      </c>
      <c r="U110" s="16">
        <f t="shared" si="4"/>
        <v>563.57142857142856</v>
      </c>
      <c r="V110" s="21">
        <f t="shared" si="5"/>
        <v>3945</v>
      </c>
      <c r="W110" s="16">
        <f t="shared" si="6"/>
        <v>7.6045627376425853E-2</v>
      </c>
      <c r="X110" s="16">
        <f t="shared" si="7"/>
        <v>43460</v>
      </c>
      <c r="Y110" s="1">
        <v>2.79</v>
      </c>
      <c r="Z110" s="1">
        <f t="shared" si="0"/>
        <v>10.371428571428572</v>
      </c>
    </row>
    <row r="111" spans="1:26" ht="13" x14ac:dyDescent="0.15">
      <c r="A111" s="15">
        <v>44144</v>
      </c>
      <c r="B111" s="1">
        <v>302</v>
      </c>
      <c r="D111" s="30">
        <v>-1</v>
      </c>
      <c r="E111" s="1">
        <v>5</v>
      </c>
      <c r="F111" s="1">
        <v>0</v>
      </c>
      <c r="G111" s="1">
        <f t="shared" si="14"/>
        <v>5</v>
      </c>
      <c r="H111" s="30">
        <f t="shared" si="16"/>
        <v>444.4444444444444</v>
      </c>
      <c r="I111" s="16">
        <f t="shared" si="2"/>
        <v>1.1428571428571428</v>
      </c>
      <c r="J111" s="16">
        <f t="shared" si="9"/>
        <v>16</v>
      </c>
      <c r="K111" s="30">
        <f t="shared" si="15"/>
        <v>888.88888888888891</v>
      </c>
      <c r="L111" s="1"/>
      <c r="M111" s="1"/>
      <c r="N111" s="1">
        <v>834</v>
      </c>
      <c r="O111" s="1">
        <v>165</v>
      </c>
      <c r="P111" s="16">
        <f t="shared" si="12"/>
        <v>37985</v>
      </c>
      <c r="R111" s="16">
        <f t="shared" si="11"/>
        <v>6474</v>
      </c>
      <c r="T111" s="16">
        <f t="shared" si="3"/>
        <v>999</v>
      </c>
      <c r="U111" s="16">
        <f t="shared" si="4"/>
        <v>562</v>
      </c>
      <c r="V111" s="21">
        <f t="shared" si="5"/>
        <v>3934</v>
      </c>
      <c r="W111" s="16">
        <f t="shared" si="6"/>
        <v>0.20335536349771224</v>
      </c>
      <c r="X111" s="16">
        <f t="shared" si="7"/>
        <v>44459</v>
      </c>
      <c r="Y111" s="1">
        <v>48.4</v>
      </c>
      <c r="Z111" s="1">
        <f t="shared" si="0"/>
        <v>15.955714285714285</v>
      </c>
    </row>
    <row r="112" spans="1:26" ht="13" x14ac:dyDescent="0.15">
      <c r="A112" s="15">
        <v>44145</v>
      </c>
      <c r="B112" s="1">
        <v>303</v>
      </c>
      <c r="D112" s="30">
        <v>-1</v>
      </c>
      <c r="E112" s="1">
        <v>2</v>
      </c>
      <c r="F112" s="1">
        <v>0</v>
      </c>
      <c r="G112" s="1">
        <f t="shared" si="14"/>
        <v>2</v>
      </c>
      <c r="H112" s="30">
        <f t="shared" si="16"/>
        <v>555.55555555555554</v>
      </c>
      <c r="I112" s="16">
        <f t="shared" si="2"/>
        <v>1.4285714285714286</v>
      </c>
      <c r="J112" s="16">
        <f t="shared" si="9"/>
        <v>18</v>
      </c>
      <c r="K112" s="30">
        <f t="shared" si="15"/>
        <v>1000</v>
      </c>
      <c r="L112" s="1"/>
      <c r="N112" s="16">
        <f>39258-38449</f>
        <v>809</v>
      </c>
      <c r="O112" s="16">
        <f>6722-6617</f>
        <v>105</v>
      </c>
      <c r="P112" s="16">
        <f t="shared" si="12"/>
        <v>38794</v>
      </c>
      <c r="R112" s="16">
        <f t="shared" si="11"/>
        <v>6579</v>
      </c>
      <c r="T112" s="16">
        <f t="shared" si="3"/>
        <v>914</v>
      </c>
      <c r="U112" s="16">
        <f t="shared" si="4"/>
        <v>562.14285714285711</v>
      </c>
      <c r="V112" s="21">
        <f t="shared" si="5"/>
        <v>3935</v>
      </c>
      <c r="W112" s="16">
        <f t="shared" si="6"/>
        <v>0.25412960609911056</v>
      </c>
      <c r="X112" s="16">
        <f t="shared" si="7"/>
        <v>45373</v>
      </c>
      <c r="Y112" s="1">
        <v>20.48</v>
      </c>
      <c r="Z112" s="1">
        <f t="shared" si="0"/>
        <v>17.95</v>
      </c>
    </row>
    <row r="113" spans="1:26" ht="13" x14ac:dyDescent="0.15">
      <c r="A113" s="15">
        <v>44146</v>
      </c>
      <c r="B113" s="1">
        <v>304</v>
      </c>
      <c r="D113" s="30">
        <v>-1</v>
      </c>
      <c r="E113" s="1">
        <v>0</v>
      </c>
      <c r="F113" s="1">
        <v>0</v>
      </c>
      <c r="G113" s="1">
        <f t="shared" si="14"/>
        <v>0</v>
      </c>
      <c r="H113" s="30">
        <f t="shared" si="16"/>
        <v>388.88888888888891</v>
      </c>
      <c r="I113" s="16">
        <f t="shared" si="2"/>
        <v>1</v>
      </c>
      <c r="J113" s="16">
        <f t="shared" si="9"/>
        <v>18</v>
      </c>
      <c r="K113" s="30">
        <f t="shared" si="15"/>
        <v>1000</v>
      </c>
      <c r="L113" s="1"/>
      <c r="M113" s="1"/>
      <c r="N113" s="1">
        <v>803</v>
      </c>
      <c r="O113" s="1">
        <v>197</v>
      </c>
      <c r="P113" s="16">
        <f t="shared" si="12"/>
        <v>39597</v>
      </c>
      <c r="R113" s="16">
        <f t="shared" si="11"/>
        <v>6776</v>
      </c>
      <c r="T113" s="16">
        <f t="shared" si="3"/>
        <v>1000</v>
      </c>
      <c r="U113" s="16">
        <f t="shared" si="4"/>
        <v>561</v>
      </c>
      <c r="V113" s="21">
        <f t="shared" si="5"/>
        <v>3927</v>
      </c>
      <c r="W113" s="16">
        <f t="shared" si="6"/>
        <v>0.17825311942959002</v>
      </c>
      <c r="X113" s="16">
        <f t="shared" si="7"/>
        <v>46373</v>
      </c>
      <c r="Y113" s="1">
        <v>13.96</v>
      </c>
      <c r="Z113" s="1">
        <f t="shared" si="0"/>
        <v>19.28</v>
      </c>
    </row>
    <row r="114" spans="1:26" ht="13" x14ac:dyDescent="0.15">
      <c r="A114" s="15">
        <v>44147</v>
      </c>
      <c r="B114" s="1">
        <v>305</v>
      </c>
      <c r="D114" s="30">
        <v>-1</v>
      </c>
      <c r="E114" s="1">
        <v>2</v>
      </c>
      <c r="F114" s="1">
        <v>0</v>
      </c>
      <c r="G114" s="1">
        <f t="shared" si="14"/>
        <v>2</v>
      </c>
      <c r="H114" s="30">
        <f t="shared" si="16"/>
        <v>500</v>
      </c>
      <c r="I114" s="16">
        <f t="shared" si="2"/>
        <v>1.2857142857142858</v>
      </c>
      <c r="J114" s="16">
        <f t="shared" si="9"/>
        <v>20</v>
      </c>
      <c r="K114" s="30">
        <f t="shared" si="15"/>
        <v>1111.1111111111111</v>
      </c>
      <c r="L114" s="1"/>
      <c r="M114" s="1"/>
      <c r="N114" s="1">
        <f>394+389</f>
        <v>783</v>
      </c>
      <c r="O114" s="1">
        <v>182</v>
      </c>
      <c r="P114" s="16">
        <f t="shared" si="12"/>
        <v>40380</v>
      </c>
      <c r="R114" s="16">
        <f t="shared" si="11"/>
        <v>6958</v>
      </c>
      <c r="T114" s="16">
        <f t="shared" si="3"/>
        <v>965</v>
      </c>
      <c r="U114" s="16">
        <f t="shared" si="4"/>
        <v>554</v>
      </c>
      <c r="V114" s="21">
        <f t="shared" si="5"/>
        <v>3878</v>
      </c>
      <c r="W114" s="16">
        <f t="shared" si="6"/>
        <v>0.23207839092315627</v>
      </c>
      <c r="X114" s="16">
        <f t="shared" si="7"/>
        <v>47338</v>
      </c>
      <c r="Y114" s="1">
        <v>35.369999999999997</v>
      </c>
      <c r="Z114" s="1">
        <f t="shared" si="0"/>
        <v>23.13571428571429</v>
      </c>
    </row>
    <row r="115" spans="1:26" ht="13" x14ac:dyDescent="0.15">
      <c r="A115" s="15">
        <v>44148</v>
      </c>
      <c r="B115" s="1">
        <v>306</v>
      </c>
      <c r="D115" s="30">
        <v>-1</v>
      </c>
      <c r="E115" s="1">
        <v>0</v>
      </c>
      <c r="F115" s="1">
        <v>0</v>
      </c>
      <c r="G115" s="1">
        <f t="shared" si="14"/>
        <v>0</v>
      </c>
      <c r="H115" s="30">
        <f t="shared" si="16"/>
        <v>500</v>
      </c>
      <c r="I115" s="16">
        <f t="shared" si="2"/>
        <v>1.2857142857142858</v>
      </c>
      <c r="J115" s="16">
        <f t="shared" si="9"/>
        <v>20</v>
      </c>
      <c r="K115" s="30">
        <f t="shared" si="15"/>
        <v>1111.1111111111111</v>
      </c>
      <c r="L115" s="1"/>
      <c r="M115" s="1"/>
      <c r="N115" s="1">
        <v>56</v>
      </c>
      <c r="O115" s="1">
        <v>0</v>
      </c>
      <c r="P115" s="16">
        <f t="shared" si="12"/>
        <v>40436</v>
      </c>
      <c r="R115" s="16">
        <f t="shared" si="11"/>
        <v>6958</v>
      </c>
      <c r="T115" s="16">
        <f t="shared" si="3"/>
        <v>56</v>
      </c>
      <c r="U115" s="16">
        <f t="shared" si="4"/>
        <v>562</v>
      </c>
      <c r="V115" s="21">
        <f t="shared" si="5"/>
        <v>3934</v>
      </c>
      <c r="W115" s="16">
        <f t="shared" si="6"/>
        <v>0.22877478393492628</v>
      </c>
      <c r="X115" s="16">
        <f t="shared" si="7"/>
        <v>47394</v>
      </c>
      <c r="Y115" s="1">
        <v>63.29</v>
      </c>
      <c r="Z115" s="1">
        <f t="shared" si="0"/>
        <v>30.182857142857141</v>
      </c>
    </row>
    <row r="116" spans="1:26" ht="13" x14ac:dyDescent="0.15">
      <c r="A116" s="15">
        <v>44149</v>
      </c>
      <c r="B116" s="1">
        <v>307</v>
      </c>
      <c r="D116" s="30">
        <v>-1</v>
      </c>
      <c r="E116" s="1">
        <v>0</v>
      </c>
      <c r="F116" s="1">
        <v>0</v>
      </c>
      <c r="G116" s="1">
        <f t="shared" si="14"/>
        <v>0</v>
      </c>
      <c r="H116" s="30">
        <f t="shared" si="16"/>
        <v>500</v>
      </c>
      <c r="I116" s="16">
        <f t="shared" si="2"/>
        <v>1.2857142857142858</v>
      </c>
      <c r="J116" s="16">
        <f t="shared" si="9"/>
        <v>20</v>
      </c>
      <c r="K116" s="30">
        <f t="shared" si="15"/>
        <v>1111.1111111111111</v>
      </c>
      <c r="L116" s="1"/>
      <c r="M116" s="1"/>
      <c r="N116" s="1">
        <v>0</v>
      </c>
      <c r="O116" s="1">
        <v>0</v>
      </c>
      <c r="P116" s="16">
        <f t="shared" si="12"/>
        <v>40436</v>
      </c>
      <c r="R116" s="16">
        <f t="shared" si="11"/>
        <v>6958</v>
      </c>
      <c r="T116" s="16">
        <f t="shared" si="3"/>
        <v>0</v>
      </c>
      <c r="U116" s="16">
        <f t="shared" si="4"/>
        <v>562</v>
      </c>
      <c r="V116" s="21">
        <f t="shared" si="5"/>
        <v>3934</v>
      </c>
      <c r="W116" s="16">
        <f t="shared" si="6"/>
        <v>0.22877478393492628</v>
      </c>
      <c r="X116" s="16">
        <f t="shared" si="7"/>
        <v>47394</v>
      </c>
      <c r="Y116" s="1">
        <v>16.75</v>
      </c>
      <c r="Z116" s="1">
        <f t="shared" si="0"/>
        <v>28.72</v>
      </c>
    </row>
    <row r="117" spans="1:26" ht="13" x14ac:dyDescent="0.15">
      <c r="A117" s="15">
        <v>44150</v>
      </c>
      <c r="B117" s="1">
        <v>308</v>
      </c>
      <c r="D117" s="30">
        <v>-1</v>
      </c>
      <c r="E117" s="1">
        <v>0</v>
      </c>
      <c r="F117" s="1">
        <v>0</v>
      </c>
      <c r="G117" s="1">
        <f t="shared" si="14"/>
        <v>0</v>
      </c>
      <c r="H117" s="30">
        <f t="shared" si="16"/>
        <v>500</v>
      </c>
      <c r="I117" s="16">
        <f t="shared" si="2"/>
        <v>1.2857142857142858</v>
      </c>
      <c r="J117" s="16">
        <f t="shared" si="9"/>
        <v>20</v>
      </c>
      <c r="K117" s="30">
        <f t="shared" si="15"/>
        <v>1111.1111111111111</v>
      </c>
      <c r="L117" s="1"/>
      <c r="M117" s="1"/>
      <c r="N117" s="1">
        <v>0</v>
      </c>
      <c r="O117" s="1">
        <v>0</v>
      </c>
      <c r="P117" s="16">
        <f t="shared" si="12"/>
        <v>40436</v>
      </c>
      <c r="R117" s="16">
        <f t="shared" si="11"/>
        <v>6958</v>
      </c>
      <c r="T117" s="16">
        <f t="shared" si="3"/>
        <v>0</v>
      </c>
      <c r="U117" s="16">
        <f t="shared" si="4"/>
        <v>562</v>
      </c>
      <c r="V117" s="21">
        <f t="shared" si="5"/>
        <v>3934</v>
      </c>
      <c r="W117" s="16">
        <f t="shared" si="6"/>
        <v>0.22877478393492628</v>
      </c>
      <c r="X117" s="16">
        <f t="shared" si="7"/>
        <v>47394</v>
      </c>
      <c r="Y117" s="1">
        <v>14.89</v>
      </c>
      <c r="Z117" s="1">
        <f t="shared" si="0"/>
        <v>30.448571428571427</v>
      </c>
    </row>
    <row r="118" spans="1:26" ht="13" x14ac:dyDescent="0.15">
      <c r="A118" s="15">
        <v>44151</v>
      </c>
      <c r="B118" s="1">
        <v>309</v>
      </c>
      <c r="D118" s="30">
        <v>-1</v>
      </c>
      <c r="E118" s="1">
        <v>2</v>
      </c>
      <c r="F118" s="1">
        <v>1</v>
      </c>
      <c r="G118" s="1">
        <f t="shared" si="14"/>
        <v>3</v>
      </c>
      <c r="H118" s="30">
        <f t="shared" si="16"/>
        <v>388.88888888888891</v>
      </c>
      <c r="I118" s="16">
        <f t="shared" si="2"/>
        <v>1</v>
      </c>
      <c r="J118" s="16">
        <f t="shared" si="9"/>
        <v>23</v>
      </c>
      <c r="K118" s="30">
        <f t="shared" si="15"/>
        <v>1277.7777777777778</v>
      </c>
      <c r="L118" s="1"/>
      <c r="M118" s="1"/>
      <c r="N118" s="1">
        <v>638</v>
      </c>
      <c r="O118" s="1">
        <v>164</v>
      </c>
      <c r="P118" s="16">
        <f t="shared" si="12"/>
        <v>41074</v>
      </c>
      <c r="R118" s="16">
        <f t="shared" si="11"/>
        <v>7122</v>
      </c>
      <c r="T118" s="16">
        <f t="shared" si="3"/>
        <v>802</v>
      </c>
      <c r="U118" s="16">
        <f t="shared" si="4"/>
        <v>533.85714285714289</v>
      </c>
      <c r="V118" s="21">
        <f t="shared" si="5"/>
        <v>3737</v>
      </c>
      <c r="W118" s="16">
        <f t="shared" si="6"/>
        <v>0.18731602890018731</v>
      </c>
      <c r="X118" s="16">
        <f t="shared" si="7"/>
        <v>48196</v>
      </c>
      <c r="Y118" s="1">
        <v>18.61</v>
      </c>
      <c r="Z118" s="1">
        <f t="shared" si="0"/>
        <v>26.192857142857147</v>
      </c>
    </row>
    <row r="119" spans="1:26" ht="13" x14ac:dyDescent="0.15">
      <c r="A119" s="15">
        <v>44152</v>
      </c>
      <c r="B119" s="1">
        <v>310</v>
      </c>
      <c r="D119" s="30">
        <v>-1</v>
      </c>
      <c r="E119" s="1">
        <v>2</v>
      </c>
      <c r="F119" s="1">
        <v>0</v>
      </c>
      <c r="G119" s="1">
        <f t="shared" si="14"/>
        <v>2</v>
      </c>
      <c r="H119" s="30">
        <f t="shared" si="16"/>
        <v>388.88888888888891</v>
      </c>
      <c r="I119" s="16">
        <f t="shared" si="2"/>
        <v>1</v>
      </c>
      <c r="J119" s="16">
        <f t="shared" si="9"/>
        <v>25</v>
      </c>
      <c r="K119" s="30">
        <f t="shared" si="15"/>
        <v>1388.8888888888889</v>
      </c>
      <c r="L119" s="1"/>
      <c r="M119" s="1"/>
      <c r="N119" s="1">
        <v>563</v>
      </c>
      <c r="O119" s="1">
        <v>108</v>
      </c>
      <c r="P119" s="16">
        <f t="shared" si="12"/>
        <v>41637</v>
      </c>
      <c r="R119" s="16">
        <f t="shared" si="11"/>
        <v>7230</v>
      </c>
      <c r="T119" s="16">
        <f t="shared" si="3"/>
        <v>671</v>
      </c>
      <c r="U119" s="16">
        <f t="shared" si="4"/>
        <v>499.14285714285717</v>
      </c>
      <c r="V119" s="21">
        <f t="shared" si="5"/>
        <v>3494</v>
      </c>
      <c r="W119" s="16">
        <f t="shared" si="6"/>
        <v>0.20034344590726957</v>
      </c>
      <c r="X119" s="16">
        <f t="shared" si="7"/>
        <v>48867</v>
      </c>
      <c r="Y119" s="1">
        <v>26.06</v>
      </c>
      <c r="Z119" s="1">
        <f t="shared" si="0"/>
        <v>26.990000000000002</v>
      </c>
    </row>
    <row r="120" spans="1:26" ht="13" x14ac:dyDescent="0.15">
      <c r="A120" s="15">
        <v>44153</v>
      </c>
      <c r="B120" s="1">
        <v>311</v>
      </c>
      <c r="D120" s="30">
        <v>-1</v>
      </c>
      <c r="E120" s="1">
        <v>0</v>
      </c>
      <c r="F120" s="1">
        <v>0</v>
      </c>
      <c r="G120" s="1">
        <f t="shared" si="14"/>
        <v>0</v>
      </c>
      <c r="H120" s="30">
        <f t="shared" si="16"/>
        <v>388.88888888888891</v>
      </c>
      <c r="I120" s="16">
        <f t="shared" si="2"/>
        <v>1</v>
      </c>
      <c r="J120" s="16">
        <f t="shared" si="9"/>
        <v>25</v>
      </c>
      <c r="K120" s="30">
        <f t="shared" si="15"/>
        <v>1388.8888888888889</v>
      </c>
      <c r="L120" s="1"/>
      <c r="M120" s="1"/>
      <c r="N120" s="1">
        <v>554</v>
      </c>
      <c r="O120" s="1">
        <v>179</v>
      </c>
      <c r="P120" s="16">
        <f t="shared" si="12"/>
        <v>42191</v>
      </c>
      <c r="R120" s="16">
        <f t="shared" si="11"/>
        <v>7409</v>
      </c>
      <c r="T120" s="16">
        <f t="shared" si="3"/>
        <v>733</v>
      </c>
      <c r="U120" s="16">
        <f t="shared" si="4"/>
        <v>461</v>
      </c>
      <c r="V120" s="21">
        <f t="shared" si="5"/>
        <v>3227</v>
      </c>
      <c r="W120" s="16">
        <f t="shared" si="6"/>
        <v>0.21691973969631237</v>
      </c>
      <c r="X120" s="16">
        <f t="shared" si="7"/>
        <v>49600</v>
      </c>
      <c r="Y120" s="1">
        <v>15.82</v>
      </c>
      <c r="Z120" s="1">
        <f t="shared" si="0"/>
        <v>27.255714285714287</v>
      </c>
    </row>
    <row r="121" spans="1:26" ht="13" x14ac:dyDescent="0.15">
      <c r="A121" s="15">
        <v>44154</v>
      </c>
      <c r="B121" s="1">
        <v>312</v>
      </c>
      <c r="D121" s="30">
        <v>-1</v>
      </c>
      <c r="E121" s="1">
        <v>0</v>
      </c>
      <c r="F121" s="1">
        <v>0</v>
      </c>
      <c r="G121" s="1">
        <f t="shared" si="14"/>
        <v>0</v>
      </c>
      <c r="H121" s="30">
        <f t="shared" si="16"/>
        <v>277.77777777777777</v>
      </c>
      <c r="I121" s="16">
        <f t="shared" si="2"/>
        <v>0.7142857142857143</v>
      </c>
      <c r="J121" s="16">
        <f t="shared" si="9"/>
        <v>25</v>
      </c>
      <c r="K121" s="30">
        <f t="shared" si="15"/>
        <v>1388.8888888888889</v>
      </c>
      <c r="L121" s="1"/>
      <c r="M121" s="1"/>
      <c r="N121" s="1">
        <v>525</v>
      </c>
      <c r="O121" s="1">
        <v>162</v>
      </c>
      <c r="P121" s="16">
        <f t="shared" si="12"/>
        <v>42716</v>
      </c>
      <c r="R121" s="16">
        <f t="shared" si="11"/>
        <v>7571</v>
      </c>
      <c r="T121" s="16">
        <f t="shared" si="3"/>
        <v>687</v>
      </c>
      <c r="U121" s="16">
        <f t="shared" si="4"/>
        <v>421.28571428571428</v>
      </c>
      <c r="V121" s="21">
        <f t="shared" si="5"/>
        <v>2949</v>
      </c>
      <c r="W121" s="16">
        <f t="shared" si="6"/>
        <v>0.16954899966090201</v>
      </c>
      <c r="X121" s="16">
        <f t="shared" si="7"/>
        <v>50287</v>
      </c>
      <c r="Y121" s="1">
        <v>19.55</v>
      </c>
      <c r="Z121" s="1">
        <f t="shared" si="0"/>
        <v>24.995714285714286</v>
      </c>
    </row>
    <row r="122" spans="1:26" ht="13" x14ac:dyDescent="0.15">
      <c r="A122" s="15">
        <v>44155</v>
      </c>
      <c r="B122" s="1">
        <v>313</v>
      </c>
      <c r="D122" s="30">
        <v>-1</v>
      </c>
      <c r="E122" s="1">
        <v>0</v>
      </c>
      <c r="F122" s="1">
        <v>0</v>
      </c>
      <c r="G122" s="1">
        <f t="shared" si="14"/>
        <v>0</v>
      </c>
      <c r="H122" s="30">
        <f t="shared" si="16"/>
        <v>277.77777777777777</v>
      </c>
      <c r="I122" s="16">
        <f t="shared" si="2"/>
        <v>0.7142857142857143</v>
      </c>
      <c r="J122" s="16">
        <f t="shared" si="9"/>
        <v>25</v>
      </c>
      <c r="K122" s="30">
        <f t="shared" si="15"/>
        <v>1388.8888888888889</v>
      </c>
      <c r="L122" s="1"/>
      <c r="M122" s="1"/>
      <c r="N122" s="1">
        <v>0</v>
      </c>
      <c r="O122" s="1">
        <v>0</v>
      </c>
      <c r="P122" s="16">
        <f t="shared" si="12"/>
        <v>42716</v>
      </c>
      <c r="R122" s="16">
        <f t="shared" si="11"/>
        <v>7571</v>
      </c>
      <c r="T122" s="16">
        <f t="shared" si="3"/>
        <v>0</v>
      </c>
      <c r="U122" s="16">
        <f t="shared" si="4"/>
        <v>413.28571428571428</v>
      </c>
      <c r="V122" s="21">
        <f t="shared" si="5"/>
        <v>2893</v>
      </c>
      <c r="W122" s="16">
        <f t="shared" si="6"/>
        <v>0.17283097131005876</v>
      </c>
      <c r="X122" s="16">
        <f t="shared" si="7"/>
        <v>50287</v>
      </c>
      <c r="Y122" s="1">
        <v>37.229999999999997</v>
      </c>
      <c r="Z122" s="1">
        <f t="shared" si="0"/>
        <v>21.272857142857141</v>
      </c>
    </row>
    <row r="123" spans="1:26" ht="13" x14ac:dyDescent="0.15">
      <c r="A123" s="15">
        <v>44156</v>
      </c>
      <c r="B123" s="1">
        <v>314</v>
      </c>
      <c r="D123" s="30">
        <v>-1</v>
      </c>
      <c r="E123" s="1">
        <v>0</v>
      </c>
      <c r="F123" s="1">
        <v>0</v>
      </c>
      <c r="G123" s="1">
        <f t="shared" si="14"/>
        <v>0</v>
      </c>
      <c r="H123" s="30">
        <f t="shared" si="16"/>
        <v>277.77777777777777</v>
      </c>
      <c r="I123" s="16">
        <f t="shared" si="2"/>
        <v>0.7142857142857143</v>
      </c>
      <c r="J123" s="16">
        <f t="shared" si="9"/>
        <v>25</v>
      </c>
      <c r="K123" s="30">
        <f t="shared" si="15"/>
        <v>1388.8888888888889</v>
      </c>
      <c r="L123" s="1"/>
      <c r="M123" s="1"/>
      <c r="N123" s="1">
        <v>0</v>
      </c>
      <c r="O123" s="1">
        <v>0</v>
      </c>
      <c r="P123" s="16">
        <f t="shared" si="12"/>
        <v>42716</v>
      </c>
      <c r="R123" s="16">
        <f t="shared" si="11"/>
        <v>7571</v>
      </c>
      <c r="T123" s="16">
        <f t="shared" si="3"/>
        <v>0</v>
      </c>
      <c r="U123" s="16">
        <f t="shared" si="4"/>
        <v>413.28571428571428</v>
      </c>
      <c r="V123" s="21">
        <f t="shared" si="5"/>
        <v>2893</v>
      </c>
      <c r="W123" s="16">
        <f t="shared" si="6"/>
        <v>0.17283097131005876</v>
      </c>
      <c r="X123" s="16">
        <f t="shared" si="7"/>
        <v>50287</v>
      </c>
      <c r="Y123" s="1">
        <v>16.75</v>
      </c>
      <c r="Z123" s="1">
        <f t="shared" si="0"/>
        <v>21.272857142857141</v>
      </c>
    </row>
    <row r="124" spans="1:26" ht="13" x14ac:dyDescent="0.15">
      <c r="A124" s="15">
        <v>44157</v>
      </c>
      <c r="B124" s="1">
        <v>315</v>
      </c>
      <c r="D124" s="30">
        <v>-1</v>
      </c>
      <c r="E124" s="1">
        <v>0</v>
      </c>
      <c r="F124" s="1">
        <v>0</v>
      </c>
      <c r="G124" s="1">
        <f t="shared" si="14"/>
        <v>0</v>
      </c>
      <c r="H124" s="30">
        <f t="shared" si="16"/>
        <v>277.77777777777777</v>
      </c>
      <c r="I124" s="16">
        <f t="shared" si="2"/>
        <v>0.7142857142857143</v>
      </c>
      <c r="J124" s="16">
        <f t="shared" si="9"/>
        <v>25</v>
      </c>
      <c r="K124" s="30">
        <f t="shared" si="15"/>
        <v>1388.8888888888889</v>
      </c>
      <c r="L124" s="1"/>
      <c r="M124" s="1"/>
      <c r="N124" s="1">
        <v>0</v>
      </c>
      <c r="O124" s="1">
        <v>0</v>
      </c>
      <c r="P124" s="16">
        <f t="shared" si="12"/>
        <v>42716</v>
      </c>
      <c r="R124" s="16">
        <f t="shared" si="11"/>
        <v>7571</v>
      </c>
      <c r="T124" s="16">
        <f t="shared" si="3"/>
        <v>0</v>
      </c>
      <c r="U124" s="16">
        <f t="shared" si="4"/>
        <v>413.28571428571428</v>
      </c>
      <c r="V124" s="21">
        <f t="shared" si="5"/>
        <v>2893</v>
      </c>
      <c r="W124" s="16">
        <f t="shared" si="6"/>
        <v>0.17283097131005876</v>
      </c>
      <c r="X124" s="16">
        <f t="shared" si="7"/>
        <v>50287</v>
      </c>
      <c r="Y124" s="1">
        <v>40.020000000000003</v>
      </c>
      <c r="Z124" s="1">
        <f t="shared" si="0"/>
        <v>24.862857142857145</v>
      </c>
    </row>
    <row r="125" spans="1:26" ht="13" x14ac:dyDescent="0.15">
      <c r="A125" s="15">
        <v>44158</v>
      </c>
      <c r="B125" s="1">
        <v>316</v>
      </c>
      <c r="D125" s="30">
        <v>-1</v>
      </c>
      <c r="E125" s="1">
        <v>0</v>
      </c>
      <c r="F125" s="1">
        <v>0</v>
      </c>
      <c r="G125" s="1">
        <f t="shared" si="14"/>
        <v>0</v>
      </c>
      <c r="H125" s="30">
        <f t="shared" si="16"/>
        <v>111.1111111111111</v>
      </c>
      <c r="I125" s="16">
        <f t="shared" si="2"/>
        <v>0.2857142857142857</v>
      </c>
      <c r="J125" s="16">
        <f t="shared" si="9"/>
        <v>25</v>
      </c>
      <c r="K125" s="30">
        <f t="shared" si="15"/>
        <v>1388.8888888888889</v>
      </c>
      <c r="L125" s="1"/>
      <c r="M125" s="1"/>
      <c r="N125" s="1">
        <v>342</v>
      </c>
      <c r="O125" s="1">
        <v>164</v>
      </c>
      <c r="P125" s="16">
        <f t="shared" si="12"/>
        <v>43058</v>
      </c>
      <c r="R125" s="16">
        <f t="shared" si="11"/>
        <v>7735</v>
      </c>
      <c r="T125" s="16">
        <f t="shared" si="3"/>
        <v>506</v>
      </c>
      <c r="U125" s="16">
        <f t="shared" si="4"/>
        <v>371</v>
      </c>
      <c r="V125" s="21">
        <f t="shared" si="5"/>
        <v>2597</v>
      </c>
      <c r="W125" s="16">
        <f t="shared" si="6"/>
        <v>7.7011936850211779E-2</v>
      </c>
      <c r="X125" s="16">
        <f t="shared" si="7"/>
        <v>50793</v>
      </c>
      <c r="Y125" s="1">
        <v>18.61</v>
      </c>
      <c r="Z125" s="1">
        <f t="shared" si="0"/>
        <v>24.862857142857145</v>
      </c>
    </row>
    <row r="126" spans="1:26" ht="13" x14ac:dyDescent="0.15">
      <c r="A126" s="15">
        <v>44159</v>
      </c>
      <c r="B126" s="1">
        <v>317</v>
      </c>
      <c r="C126" s="1" t="s">
        <v>103</v>
      </c>
      <c r="D126" s="30">
        <v>-1</v>
      </c>
      <c r="E126" s="1">
        <v>1</v>
      </c>
      <c r="F126" s="1">
        <v>0</v>
      </c>
      <c r="G126" s="1">
        <f t="shared" si="14"/>
        <v>1</v>
      </c>
      <c r="H126" s="30">
        <f t="shared" si="16"/>
        <v>55.55555555555555</v>
      </c>
      <c r="I126" s="16">
        <f t="shared" si="2"/>
        <v>0.14285714285714285</v>
      </c>
      <c r="J126" s="16">
        <f t="shared" si="9"/>
        <v>26</v>
      </c>
      <c r="K126" s="30">
        <f t="shared" si="15"/>
        <v>1444.4444444444443</v>
      </c>
      <c r="L126" s="1"/>
      <c r="M126" s="1"/>
      <c r="N126" s="1">
        <v>252</v>
      </c>
      <c r="O126" s="1">
        <v>137</v>
      </c>
      <c r="P126" s="16">
        <f t="shared" si="12"/>
        <v>43310</v>
      </c>
      <c r="R126" s="16">
        <f t="shared" si="11"/>
        <v>7872</v>
      </c>
      <c r="T126" s="16">
        <f t="shared" si="3"/>
        <v>389</v>
      </c>
      <c r="U126" s="16">
        <f t="shared" si="4"/>
        <v>330.71428571428572</v>
      </c>
      <c r="V126" s="21">
        <f t="shared" si="5"/>
        <v>2315</v>
      </c>
      <c r="W126" s="16">
        <f t="shared" si="6"/>
        <v>4.3196544276457874E-2</v>
      </c>
      <c r="X126" s="16">
        <f t="shared" si="7"/>
        <v>51182</v>
      </c>
      <c r="Y126" s="1">
        <v>18.61</v>
      </c>
      <c r="Z126" s="1">
        <f t="shared" si="0"/>
        <v>23.798571428571432</v>
      </c>
    </row>
    <row r="127" spans="1:26" ht="13" x14ac:dyDescent="0.15">
      <c r="A127" s="15">
        <v>44160</v>
      </c>
      <c r="B127" s="1">
        <v>318</v>
      </c>
      <c r="D127" s="30">
        <v>1</v>
      </c>
      <c r="E127" s="1">
        <v>0</v>
      </c>
      <c r="F127" s="1">
        <v>0</v>
      </c>
      <c r="G127" s="1">
        <f t="shared" si="14"/>
        <v>0</v>
      </c>
      <c r="H127" s="30">
        <f t="shared" si="16"/>
        <v>55.55555555555555</v>
      </c>
      <c r="I127" s="16">
        <f t="shared" si="2"/>
        <v>0.14285714285714285</v>
      </c>
      <c r="J127" s="16">
        <f t="shared" si="9"/>
        <v>26</v>
      </c>
      <c r="K127" s="30">
        <f t="shared" si="15"/>
        <v>1444.4444444444443</v>
      </c>
      <c r="L127" s="1"/>
      <c r="M127" s="1"/>
      <c r="N127" s="1">
        <v>25</v>
      </c>
      <c r="O127" s="1">
        <v>0</v>
      </c>
      <c r="P127" s="16">
        <f t="shared" si="12"/>
        <v>43335</v>
      </c>
      <c r="R127" s="16">
        <f t="shared" si="11"/>
        <v>7872</v>
      </c>
      <c r="T127" s="16">
        <f t="shared" si="3"/>
        <v>25</v>
      </c>
      <c r="U127" s="16">
        <f t="shared" si="4"/>
        <v>229.57142857142858</v>
      </c>
      <c r="V127" s="21">
        <f t="shared" si="5"/>
        <v>1607</v>
      </c>
      <c r="W127" s="16">
        <f t="shared" si="6"/>
        <v>6.2227753578095818E-2</v>
      </c>
      <c r="X127" s="16">
        <f t="shared" si="7"/>
        <v>51207</v>
      </c>
      <c r="Y127" s="20">
        <v>21.41</v>
      </c>
      <c r="Z127" s="1">
        <f t="shared" si="0"/>
        <v>24.597142857142863</v>
      </c>
    </row>
    <row r="128" spans="1:26" ht="13" x14ac:dyDescent="0.15">
      <c r="A128" s="15">
        <v>44161</v>
      </c>
      <c r="B128" s="1">
        <v>319</v>
      </c>
      <c r="D128" s="30">
        <v>1</v>
      </c>
      <c r="E128" s="1">
        <v>0</v>
      </c>
      <c r="F128" s="1">
        <v>0</v>
      </c>
      <c r="G128" s="1">
        <f t="shared" si="14"/>
        <v>0</v>
      </c>
      <c r="H128" s="30">
        <f t="shared" si="16"/>
        <v>55.55555555555555</v>
      </c>
      <c r="I128" s="16">
        <f t="shared" si="2"/>
        <v>0.14285714285714285</v>
      </c>
      <c r="J128" s="16">
        <f t="shared" si="9"/>
        <v>26</v>
      </c>
      <c r="K128" s="30">
        <f t="shared" si="15"/>
        <v>1444.4444444444443</v>
      </c>
      <c r="L128" s="1"/>
      <c r="M128" s="1"/>
      <c r="N128" s="1">
        <v>0</v>
      </c>
      <c r="O128" s="1">
        <v>0</v>
      </c>
      <c r="P128" s="16">
        <f t="shared" si="12"/>
        <v>43335</v>
      </c>
      <c r="R128" s="16">
        <f t="shared" si="11"/>
        <v>7872</v>
      </c>
      <c r="T128" s="16">
        <f t="shared" si="3"/>
        <v>0</v>
      </c>
      <c r="U128" s="16">
        <f t="shared" si="4"/>
        <v>131.42857142857142</v>
      </c>
      <c r="V128" s="21">
        <f t="shared" si="5"/>
        <v>920</v>
      </c>
      <c r="W128" s="16">
        <f t="shared" si="6"/>
        <v>0.10869565217391304</v>
      </c>
      <c r="X128" s="16">
        <f t="shared" si="7"/>
        <v>51207</v>
      </c>
      <c r="Y128" s="20">
        <v>19.55</v>
      </c>
      <c r="Z128" s="1">
        <f t="shared" si="0"/>
        <v>24.59714285714286</v>
      </c>
    </row>
    <row r="129" spans="1:26" ht="13" x14ac:dyDescent="0.15">
      <c r="A129" s="15">
        <v>44162</v>
      </c>
      <c r="B129" s="1">
        <v>320</v>
      </c>
      <c r="D129" s="30">
        <v>1</v>
      </c>
      <c r="E129" s="1">
        <v>0</v>
      </c>
      <c r="F129" s="1">
        <v>0</v>
      </c>
      <c r="G129" s="1">
        <f t="shared" si="14"/>
        <v>0</v>
      </c>
      <c r="H129" s="30">
        <f t="shared" si="16"/>
        <v>55.55555555555555</v>
      </c>
      <c r="I129" s="16">
        <f t="shared" si="2"/>
        <v>0.14285714285714285</v>
      </c>
      <c r="J129" s="16">
        <f t="shared" si="9"/>
        <v>26</v>
      </c>
      <c r="K129" s="30">
        <f t="shared" si="15"/>
        <v>1444.4444444444443</v>
      </c>
      <c r="L129" s="1"/>
      <c r="M129" s="1"/>
      <c r="N129" s="1">
        <v>0</v>
      </c>
      <c r="O129" s="1">
        <v>0</v>
      </c>
      <c r="P129" s="16">
        <f t="shared" si="12"/>
        <v>43335</v>
      </c>
      <c r="R129" s="16">
        <f t="shared" si="11"/>
        <v>7872</v>
      </c>
      <c r="T129" s="16">
        <f t="shared" si="3"/>
        <v>0</v>
      </c>
      <c r="U129" s="16">
        <f t="shared" si="4"/>
        <v>131.42857142857142</v>
      </c>
      <c r="V129" s="21">
        <f t="shared" si="5"/>
        <v>920</v>
      </c>
      <c r="W129" s="16">
        <f t="shared" si="6"/>
        <v>0.10869565217391304</v>
      </c>
      <c r="X129" s="16">
        <f t="shared" si="7"/>
        <v>51207</v>
      </c>
      <c r="Y129" s="20">
        <v>0</v>
      </c>
      <c r="Z129" s="1">
        <f t="shared" si="0"/>
        <v>19.278571428571428</v>
      </c>
    </row>
    <row r="130" spans="1:26" ht="13" x14ac:dyDescent="0.15">
      <c r="A130" s="15">
        <v>44163</v>
      </c>
      <c r="B130" s="1">
        <v>321</v>
      </c>
      <c r="D130" s="30">
        <v>1</v>
      </c>
      <c r="E130" s="1">
        <v>0</v>
      </c>
      <c r="F130" s="1">
        <v>0</v>
      </c>
      <c r="G130" s="1">
        <f t="shared" si="14"/>
        <v>0</v>
      </c>
      <c r="H130" s="30">
        <f t="shared" si="16"/>
        <v>55.55555555555555</v>
      </c>
      <c r="I130" s="16">
        <f t="shared" si="2"/>
        <v>0.14285714285714285</v>
      </c>
      <c r="J130" s="16">
        <f t="shared" si="9"/>
        <v>26</v>
      </c>
      <c r="K130" s="30">
        <f t="shared" si="15"/>
        <v>1444.4444444444443</v>
      </c>
      <c r="L130" s="1"/>
      <c r="M130" s="1"/>
      <c r="N130" s="1">
        <v>0</v>
      </c>
      <c r="O130" s="1">
        <v>0</v>
      </c>
      <c r="P130" s="16">
        <f t="shared" si="12"/>
        <v>43335</v>
      </c>
      <c r="R130" s="16">
        <f t="shared" si="11"/>
        <v>7872</v>
      </c>
      <c r="T130" s="16">
        <f t="shared" si="3"/>
        <v>0</v>
      </c>
      <c r="U130" s="16">
        <f t="shared" si="4"/>
        <v>131.42857142857142</v>
      </c>
      <c r="V130" s="21">
        <f t="shared" si="5"/>
        <v>920</v>
      </c>
      <c r="W130" s="16">
        <f t="shared" si="6"/>
        <v>0.10869565217391304</v>
      </c>
      <c r="X130" s="16">
        <f t="shared" si="7"/>
        <v>51207</v>
      </c>
      <c r="Y130" s="20">
        <v>0</v>
      </c>
      <c r="Z130" s="1">
        <f t="shared" si="0"/>
        <v>16.885714285714286</v>
      </c>
    </row>
    <row r="131" spans="1:26" ht="13" x14ac:dyDescent="0.15">
      <c r="A131" s="15">
        <v>44164</v>
      </c>
      <c r="B131" s="1">
        <v>322</v>
      </c>
      <c r="D131" s="30">
        <v>1</v>
      </c>
      <c r="E131" s="1">
        <v>0</v>
      </c>
      <c r="F131" s="1">
        <v>0</v>
      </c>
      <c r="G131" s="1">
        <f t="shared" si="14"/>
        <v>0</v>
      </c>
      <c r="H131" s="30">
        <f t="shared" si="16"/>
        <v>55.55555555555555</v>
      </c>
      <c r="I131" s="16">
        <f t="shared" si="2"/>
        <v>0.14285714285714285</v>
      </c>
      <c r="J131" s="16">
        <f t="shared" si="9"/>
        <v>26</v>
      </c>
      <c r="K131" s="30">
        <f t="shared" si="15"/>
        <v>1444.4444444444443</v>
      </c>
      <c r="L131" s="1"/>
      <c r="M131" s="1"/>
      <c r="N131" s="1">
        <v>0</v>
      </c>
      <c r="O131" s="1">
        <v>0</v>
      </c>
      <c r="P131" s="16">
        <f t="shared" si="12"/>
        <v>43335</v>
      </c>
      <c r="R131" s="16">
        <f t="shared" si="11"/>
        <v>7872</v>
      </c>
      <c r="T131" s="16">
        <f t="shared" si="3"/>
        <v>0</v>
      </c>
      <c r="U131" s="16">
        <f t="shared" si="4"/>
        <v>131.42857142857142</v>
      </c>
      <c r="V131" s="21">
        <f t="shared" si="5"/>
        <v>920</v>
      </c>
      <c r="W131" s="16">
        <f t="shared" si="6"/>
        <v>0.10869565217391304</v>
      </c>
      <c r="X131" s="16">
        <f t="shared" si="7"/>
        <v>51207</v>
      </c>
      <c r="Y131" s="20">
        <v>38.159999999999997</v>
      </c>
      <c r="Z131" s="1">
        <f t="shared" si="0"/>
        <v>16.619999999999997</v>
      </c>
    </row>
    <row r="132" spans="1:26" ht="13" x14ac:dyDescent="0.15">
      <c r="A132" s="15">
        <v>44165</v>
      </c>
      <c r="B132" s="1">
        <v>323</v>
      </c>
      <c r="D132" s="30">
        <v>1</v>
      </c>
      <c r="E132" s="1">
        <v>0</v>
      </c>
      <c r="F132" s="1">
        <v>0</v>
      </c>
      <c r="G132" s="1">
        <f t="shared" si="14"/>
        <v>0</v>
      </c>
      <c r="H132" s="30">
        <f t="shared" si="16"/>
        <v>55.55555555555555</v>
      </c>
      <c r="I132" s="16">
        <f t="shared" si="2"/>
        <v>0.14285714285714285</v>
      </c>
      <c r="J132" s="16">
        <f t="shared" si="9"/>
        <v>26</v>
      </c>
      <c r="K132" s="30">
        <f t="shared" si="15"/>
        <v>1444.4444444444443</v>
      </c>
      <c r="L132" s="1"/>
      <c r="M132" s="1"/>
      <c r="N132" s="1">
        <v>0</v>
      </c>
      <c r="O132" s="1">
        <v>0</v>
      </c>
      <c r="P132" s="16">
        <f t="shared" si="12"/>
        <v>43335</v>
      </c>
      <c r="R132" s="16">
        <f t="shared" si="11"/>
        <v>7872</v>
      </c>
      <c r="T132" s="16">
        <f t="shared" si="3"/>
        <v>0</v>
      </c>
      <c r="U132" s="16">
        <f t="shared" si="4"/>
        <v>59.142857142857146</v>
      </c>
      <c r="V132" s="21">
        <f t="shared" si="5"/>
        <v>414</v>
      </c>
      <c r="W132" s="16">
        <f t="shared" si="6"/>
        <v>0.24154589371980675</v>
      </c>
      <c r="X132" s="16">
        <f t="shared" si="7"/>
        <v>51207</v>
      </c>
      <c r="Y132" s="20">
        <v>60.5</v>
      </c>
      <c r="Z132" s="1">
        <f t="shared" si="0"/>
        <v>22.604285714285712</v>
      </c>
    </row>
    <row r="133" spans="1:26" ht="13" x14ac:dyDescent="0.15">
      <c r="A133" s="15">
        <v>44166</v>
      </c>
      <c r="B133" s="1">
        <v>324</v>
      </c>
      <c r="D133" s="30">
        <v>1</v>
      </c>
      <c r="E133" s="1">
        <v>0</v>
      </c>
      <c r="F133" s="1">
        <v>0</v>
      </c>
      <c r="G133" s="1">
        <f t="shared" si="14"/>
        <v>0</v>
      </c>
      <c r="H133" s="30">
        <f t="shared" si="16"/>
        <v>0</v>
      </c>
      <c r="I133" s="16">
        <f t="shared" si="2"/>
        <v>0</v>
      </c>
      <c r="J133" s="16">
        <f t="shared" si="9"/>
        <v>26</v>
      </c>
      <c r="K133" s="30">
        <f t="shared" si="15"/>
        <v>1444.4444444444443</v>
      </c>
      <c r="L133" s="1"/>
      <c r="M133" s="1"/>
      <c r="N133" s="1">
        <v>32</v>
      </c>
      <c r="O133" s="1">
        <v>183</v>
      </c>
      <c r="P133" s="16">
        <f t="shared" si="12"/>
        <v>43367</v>
      </c>
      <c r="R133" s="16">
        <f t="shared" si="11"/>
        <v>8055</v>
      </c>
      <c r="T133" s="16">
        <f t="shared" si="3"/>
        <v>215</v>
      </c>
      <c r="U133" s="16">
        <f t="shared" si="4"/>
        <v>34.285714285714285</v>
      </c>
      <c r="V133" s="21">
        <f t="shared" si="5"/>
        <v>240</v>
      </c>
      <c r="W133" s="16">
        <f t="shared" si="6"/>
        <v>0</v>
      </c>
      <c r="X133" s="16">
        <f t="shared" si="7"/>
        <v>51422</v>
      </c>
      <c r="Y133" s="20">
        <v>30.71</v>
      </c>
      <c r="Z133" s="1">
        <f t="shared" si="0"/>
        <v>24.332857142857144</v>
      </c>
    </row>
    <row r="134" spans="1:26" ht="13" x14ac:dyDescent="0.15">
      <c r="A134" s="15">
        <v>44167</v>
      </c>
      <c r="B134" s="1">
        <v>325</v>
      </c>
      <c r="D134" s="30">
        <v>1</v>
      </c>
      <c r="E134" s="1">
        <v>0</v>
      </c>
      <c r="F134" s="1">
        <v>0</v>
      </c>
      <c r="G134" s="1">
        <f t="shared" si="14"/>
        <v>0</v>
      </c>
      <c r="H134" s="30">
        <f t="shared" si="16"/>
        <v>0</v>
      </c>
      <c r="I134" s="16">
        <f t="shared" si="2"/>
        <v>0</v>
      </c>
      <c r="J134" s="16">
        <f t="shared" si="9"/>
        <v>26</v>
      </c>
      <c r="K134" s="30">
        <f t="shared" si="15"/>
        <v>1444.4444444444443</v>
      </c>
      <c r="L134" s="1"/>
      <c r="M134" s="1"/>
      <c r="N134" s="1">
        <v>0</v>
      </c>
      <c r="O134" s="1">
        <v>0</v>
      </c>
      <c r="P134" s="16">
        <f t="shared" si="12"/>
        <v>43367</v>
      </c>
      <c r="R134" s="16">
        <f t="shared" si="11"/>
        <v>8055</v>
      </c>
      <c r="T134" s="16">
        <f t="shared" si="3"/>
        <v>0</v>
      </c>
      <c r="U134" s="16">
        <f t="shared" si="4"/>
        <v>30.714285714285715</v>
      </c>
      <c r="V134" s="21">
        <f t="shared" si="5"/>
        <v>215</v>
      </c>
      <c r="W134" s="16">
        <f t="shared" si="6"/>
        <v>0</v>
      </c>
      <c r="X134" s="16">
        <f t="shared" si="7"/>
        <v>51422</v>
      </c>
      <c r="Y134" s="20">
        <v>14.89</v>
      </c>
      <c r="Z134" s="1">
        <f t="shared" si="0"/>
        <v>23.401428571428571</v>
      </c>
    </row>
    <row r="135" spans="1:26" ht="13" x14ac:dyDescent="0.15">
      <c r="A135" s="15">
        <v>44168</v>
      </c>
      <c r="B135" s="1">
        <v>326</v>
      </c>
      <c r="D135" s="30">
        <v>1</v>
      </c>
      <c r="E135" s="1">
        <v>0</v>
      </c>
      <c r="F135" s="1">
        <v>0</v>
      </c>
      <c r="G135" s="1">
        <f t="shared" si="14"/>
        <v>0</v>
      </c>
      <c r="H135" s="30">
        <f t="shared" si="16"/>
        <v>0</v>
      </c>
      <c r="I135" s="16">
        <f t="shared" si="2"/>
        <v>0</v>
      </c>
      <c r="J135" s="16">
        <f t="shared" si="9"/>
        <v>26</v>
      </c>
      <c r="K135" s="30">
        <f t="shared" si="15"/>
        <v>1444.4444444444443</v>
      </c>
      <c r="L135" s="1"/>
      <c r="M135" s="1"/>
      <c r="N135" s="1">
        <v>31</v>
      </c>
      <c r="O135" s="1">
        <v>0</v>
      </c>
      <c r="P135" s="16">
        <f t="shared" si="12"/>
        <v>43398</v>
      </c>
      <c r="R135" s="16">
        <f t="shared" si="11"/>
        <v>8055</v>
      </c>
      <c r="T135" s="16">
        <f t="shared" si="3"/>
        <v>31</v>
      </c>
      <c r="U135" s="16">
        <f t="shared" si="4"/>
        <v>35.142857142857146</v>
      </c>
      <c r="V135" s="21">
        <f t="shared" si="5"/>
        <v>246</v>
      </c>
      <c r="W135" s="16">
        <f t="shared" si="6"/>
        <v>0</v>
      </c>
      <c r="X135" s="16">
        <f t="shared" si="7"/>
        <v>51453</v>
      </c>
      <c r="Y135" s="1">
        <v>31.64</v>
      </c>
      <c r="Z135" s="1">
        <f t="shared" si="0"/>
        <v>25.128571428571426</v>
      </c>
    </row>
    <row r="136" spans="1:26" ht="13" x14ac:dyDescent="0.15">
      <c r="A136" s="15">
        <v>44169</v>
      </c>
      <c r="B136" s="1">
        <v>327</v>
      </c>
      <c r="D136" s="30">
        <v>1</v>
      </c>
      <c r="E136" s="1">
        <v>0</v>
      </c>
      <c r="F136" s="1">
        <v>0</v>
      </c>
      <c r="G136" s="1">
        <f t="shared" si="14"/>
        <v>0</v>
      </c>
      <c r="H136" s="30">
        <f t="shared" si="16"/>
        <v>0</v>
      </c>
      <c r="I136" s="16">
        <f t="shared" si="2"/>
        <v>0</v>
      </c>
      <c r="J136" s="16">
        <f t="shared" si="9"/>
        <v>26</v>
      </c>
      <c r="K136" s="30">
        <f t="shared" si="15"/>
        <v>1444.4444444444443</v>
      </c>
      <c r="L136" s="1"/>
      <c r="M136" s="1"/>
      <c r="N136" s="1">
        <v>0</v>
      </c>
      <c r="O136" s="1">
        <v>0</v>
      </c>
      <c r="P136" s="16">
        <f t="shared" si="12"/>
        <v>43398</v>
      </c>
      <c r="R136" s="16">
        <f t="shared" si="11"/>
        <v>8055</v>
      </c>
      <c r="T136" s="16">
        <f t="shared" si="3"/>
        <v>0</v>
      </c>
      <c r="U136" s="16">
        <f t="shared" si="4"/>
        <v>35.142857142857146</v>
      </c>
      <c r="V136" s="21">
        <f t="shared" si="5"/>
        <v>246</v>
      </c>
      <c r="W136" s="16">
        <f t="shared" si="6"/>
        <v>0</v>
      </c>
      <c r="X136" s="16">
        <f t="shared" si="7"/>
        <v>51453</v>
      </c>
      <c r="Y136" s="1">
        <v>14.89</v>
      </c>
      <c r="Z136" s="1">
        <f t="shared" si="0"/>
        <v>27.25571428571428</v>
      </c>
    </row>
    <row r="137" spans="1:26" ht="13" x14ac:dyDescent="0.15">
      <c r="A137" s="15">
        <v>44170</v>
      </c>
      <c r="B137" s="1">
        <v>328</v>
      </c>
      <c r="D137" s="30">
        <v>1</v>
      </c>
      <c r="E137" s="1">
        <v>0</v>
      </c>
      <c r="F137" s="1">
        <v>0</v>
      </c>
      <c r="G137" s="1">
        <f t="shared" si="14"/>
        <v>0</v>
      </c>
      <c r="H137" s="30">
        <f t="shared" si="16"/>
        <v>0</v>
      </c>
      <c r="I137" s="16">
        <f t="shared" si="2"/>
        <v>0</v>
      </c>
      <c r="J137" s="16">
        <f t="shared" si="9"/>
        <v>26</v>
      </c>
      <c r="K137" s="30">
        <f t="shared" si="15"/>
        <v>1444.4444444444443</v>
      </c>
      <c r="L137" s="1"/>
      <c r="M137" s="1"/>
      <c r="N137" s="1">
        <v>0</v>
      </c>
      <c r="O137" s="1">
        <v>0</v>
      </c>
      <c r="P137" s="16">
        <f t="shared" si="12"/>
        <v>43398</v>
      </c>
      <c r="R137" s="16">
        <f t="shared" si="11"/>
        <v>8055</v>
      </c>
      <c r="T137" s="16">
        <f t="shared" si="3"/>
        <v>0</v>
      </c>
      <c r="U137" s="16">
        <f t="shared" si="4"/>
        <v>35.142857142857146</v>
      </c>
      <c r="V137" s="21">
        <f t="shared" si="5"/>
        <v>246</v>
      </c>
      <c r="W137" s="16">
        <f t="shared" si="6"/>
        <v>0</v>
      </c>
      <c r="X137" s="16">
        <f t="shared" si="7"/>
        <v>51453</v>
      </c>
      <c r="Y137" s="20">
        <v>13.03</v>
      </c>
      <c r="Z137" s="1">
        <f t="shared" si="0"/>
        <v>29.117142857142852</v>
      </c>
    </row>
    <row r="138" spans="1:26" ht="13" x14ac:dyDescent="0.15">
      <c r="A138" s="15">
        <v>44171</v>
      </c>
      <c r="B138" s="1">
        <v>329</v>
      </c>
      <c r="D138" s="30">
        <v>1</v>
      </c>
      <c r="E138" s="1">
        <v>0</v>
      </c>
      <c r="F138" s="1">
        <v>0</v>
      </c>
      <c r="G138" s="1">
        <f t="shared" si="14"/>
        <v>0</v>
      </c>
      <c r="H138" s="30">
        <f t="shared" si="16"/>
        <v>0</v>
      </c>
      <c r="I138" s="16">
        <f t="shared" si="2"/>
        <v>0</v>
      </c>
      <c r="J138" s="16">
        <f t="shared" si="9"/>
        <v>26</v>
      </c>
      <c r="K138" s="30">
        <f t="shared" si="15"/>
        <v>1444.4444444444443</v>
      </c>
      <c r="L138" s="1"/>
      <c r="M138" s="1"/>
      <c r="N138" s="1">
        <v>0</v>
      </c>
      <c r="O138" s="1">
        <v>0</v>
      </c>
      <c r="P138" s="16">
        <f t="shared" si="12"/>
        <v>43398</v>
      </c>
      <c r="R138" s="16">
        <f t="shared" si="11"/>
        <v>8055</v>
      </c>
      <c r="T138" s="16">
        <f t="shared" si="3"/>
        <v>0</v>
      </c>
      <c r="U138" s="16">
        <f t="shared" si="4"/>
        <v>35.142857142857146</v>
      </c>
      <c r="V138" s="21">
        <f t="shared" si="5"/>
        <v>246</v>
      </c>
      <c r="W138" s="16">
        <f t="shared" si="6"/>
        <v>0</v>
      </c>
      <c r="X138" s="16">
        <f t="shared" si="7"/>
        <v>51453</v>
      </c>
      <c r="Y138" s="20">
        <v>17.68</v>
      </c>
      <c r="Z138" s="1">
        <f t="shared" si="0"/>
        <v>26.19142857142857</v>
      </c>
    </row>
    <row r="139" spans="1:26" ht="13" x14ac:dyDescent="0.15">
      <c r="A139" s="15">
        <v>44172</v>
      </c>
      <c r="B139" s="1">
        <v>330</v>
      </c>
      <c r="D139" s="30">
        <v>1</v>
      </c>
      <c r="E139" s="1">
        <v>0</v>
      </c>
      <c r="F139" s="1">
        <v>0</v>
      </c>
      <c r="G139" s="1">
        <f t="shared" si="14"/>
        <v>0</v>
      </c>
      <c r="H139" s="30">
        <f t="shared" si="16"/>
        <v>0</v>
      </c>
      <c r="I139" s="16">
        <f t="shared" si="2"/>
        <v>0</v>
      </c>
      <c r="J139" s="16">
        <f t="shared" si="9"/>
        <v>26</v>
      </c>
      <c r="K139" s="30">
        <f t="shared" si="15"/>
        <v>1444.4444444444443</v>
      </c>
      <c r="L139" s="1"/>
      <c r="M139" s="1"/>
      <c r="N139" s="1">
        <v>0</v>
      </c>
      <c r="O139" s="1">
        <v>0</v>
      </c>
      <c r="P139" s="16">
        <f t="shared" si="12"/>
        <v>43398</v>
      </c>
      <c r="R139" s="16">
        <f t="shared" si="11"/>
        <v>8055</v>
      </c>
      <c r="T139" s="16">
        <f t="shared" si="3"/>
        <v>0</v>
      </c>
      <c r="U139" s="16">
        <f t="shared" si="4"/>
        <v>35.142857142857146</v>
      </c>
      <c r="V139" s="21">
        <f t="shared" si="5"/>
        <v>246</v>
      </c>
      <c r="W139" s="16">
        <f t="shared" si="6"/>
        <v>0</v>
      </c>
      <c r="X139" s="16">
        <f t="shared" si="7"/>
        <v>51453</v>
      </c>
      <c r="Y139" s="20">
        <v>59.57</v>
      </c>
      <c r="Z139" s="1">
        <f t="shared" si="0"/>
        <v>26.05857142857143</v>
      </c>
    </row>
    <row r="140" spans="1:26" ht="13" x14ac:dyDescent="0.15">
      <c r="A140" s="15">
        <v>44173</v>
      </c>
      <c r="B140" s="1">
        <v>331</v>
      </c>
      <c r="D140" s="30">
        <v>1</v>
      </c>
      <c r="E140" s="1">
        <v>0</v>
      </c>
      <c r="F140" s="1">
        <v>1</v>
      </c>
      <c r="G140" s="1">
        <f t="shared" si="14"/>
        <v>1</v>
      </c>
      <c r="H140" s="30">
        <f t="shared" si="16"/>
        <v>55.55555555555555</v>
      </c>
      <c r="I140" s="16">
        <f t="shared" si="2"/>
        <v>0.14285714285714285</v>
      </c>
      <c r="J140" s="16">
        <f t="shared" si="9"/>
        <v>27</v>
      </c>
      <c r="K140" s="30">
        <f t="shared" si="15"/>
        <v>1500</v>
      </c>
      <c r="L140" s="1"/>
      <c r="M140" s="1"/>
      <c r="N140" s="1">
        <v>33</v>
      </c>
      <c r="O140" s="1">
        <v>213</v>
      </c>
      <c r="P140" s="16">
        <f t="shared" si="12"/>
        <v>43431</v>
      </c>
      <c r="R140" s="16">
        <f t="shared" si="11"/>
        <v>8268</v>
      </c>
      <c r="T140" s="16">
        <f t="shared" si="3"/>
        <v>246</v>
      </c>
      <c r="U140" s="16">
        <f t="shared" si="4"/>
        <v>39.571428571428569</v>
      </c>
      <c r="V140" s="21">
        <f t="shared" si="5"/>
        <v>277</v>
      </c>
      <c r="W140" s="16">
        <f t="shared" si="6"/>
        <v>0.36101083032490977</v>
      </c>
      <c r="X140" s="16">
        <f t="shared" si="7"/>
        <v>51699</v>
      </c>
      <c r="Y140" s="20">
        <v>16.75</v>
      </c>
      <c r="Z140" s="1">
        <f t="shared" si="0"/>
        <v>24.064285714285713</v>
      </c>
    </row>
    <row r="141" spans="1:26" ht="13" x14ac:dyDescent="0.15">
      <c r="A141" s="15">
        <v>44174</v>
      </c>
      <c r="B141" s="1">
        <v>332</v>
      </c>
      <c r="D141" s="30">
        <v>1</v>
      </c>
      <c r="E141" s="1">
        <v>0</v>
      </c>
      <c r="F141" s="1">
        <v>0</v>
      </c>
      <c r="G141" s="1">
        <f t="shared" si="14"/>
        <v>0</v>
      </c>
      <c r="H141" s="30">
        <f t="shared" si="16"/>
        <v>55.55555555555555</v>
      </c>
      <c r="I141" s="16">
        <f t="shared" si="2"/>
        <v>0.14285714285714285</v>
      </c>
      <c r="J141" s="16">
        <f t="shared" si="9"/>
        <v>27</v>
      </c>
      <c r="K141" s="30">
        <f t="shared" si="15"/>
        <v>1500</v>
      </c>
      <c r="L141" s="1"/>
      <c r="M141" s="1"/>
      <c r="N141" s="1">
        <v>0</v>
      </c>
      <c r="O141" s="1">
        <v>0</v>
      </c>
      <c r="P141" s="16">
        <f t="shared" si="12"/>
        <v>43431</v>
      </c>
      <c r="R141" s="16">
        <f t="shared" si="11"/>
        <v>8268</v>
      </c>
      <c r="T141" s="16">
        <f t="shared" si="3"/>
        <v>0</v>
      </c>
      <c r="U141" s="16">
        <f t="shared" si="4"/>
        <v>39.571428571428569</v>
      </c>
      <c r="V141" s="21">
        <f t="shared" si="5"/>
        <v>277</v>
      </c>
      <c r="W141" s="16">
        <f t="shared" si="6"/>
        <v>0.36101083032490977</v>
      </c>
      <c r="X141" s="16">
        <f t="shared" si="7"/>
        <v>51699</v>
      </c>
      <c r="Y141" s="20">
        <v>36.299999999999997</v>
      </c>
      <c r="Z141" s="1">
        <f t="shared" si="0"/>
        <v>27.122857142857146</v>
      </c>
    </row>
    <row r="142" spans="1:26" ht="13" x14ac:dyDescent="0.15">
      <c r="A142" s="15">
        <v>44175</v>
      </c>
      <c r="B142" s="1">
        <v>333</v>
      </c>
      <c r="D142" s="30">
        <v>1</v>
      </c>
      <c r="E142" s="1">
        <v>0</v>
      </c>
      <c r="F142" s="1">
        <v>0</v>
      </c>
      <c r="G142" s="1">
        <f t="shared" si="14"/>
        <v>0</v>
      </c>
      <c r="H142" s="30">
        <f t="shared" si="16"/>
        <v>55.55555555555555</v>
      </c>
      <c r="I142" s="16">
        <f t="shared" si="2"/>
        <v>0.14285714285714285</v>
      </c>
      <c r="J142" s="16">
        <f t="shared" si="9"/>
        <v>27</v>
      </c>
      <c r="K142" s="30">
        <f t="shared" si="15"/>
        <v>1500</v>
      </c>
      <c r="L142" s="1"/>
      <c r="M142" s="1"/>
      <c r="N142" s="1">
        <v>31</v>
      </c>
      <c r="O142" s="1">
        <v>0</v>
      </c>
      <c r="P142" s="16">
        <f t="shared" si="12"/>
        <v>43462</v>
      </c>
      <c r="R142" s="16">
        <f t="shared" si="11"/>
        <v>8268</v>
      </c>
      <c r="T142" s="16">
        <f t="shared" si="3"/>
        <v>31</v>
      </c>
      <c r="U142" s="16">
        <f t="shared" si="4"/>
        <v>39.571428571428569</v>
      </c>
      <c r="V142" s="21">
        <f t="shared" si="5"/>
        <v>277</v>
      </c>
      <c r="W142" s="16">
        <f t="shared" si="6"/>
        <v>0.36101083032490977</v>
      </c>
      <c r="X142" s="16">
        <f t="shared" si="7"/>
        <v>51730</v>
      </c>
      <c r="Y142" s="20">
        <v>57.7</v>
      </c>
      <c r="Z142" s="1">
        <f t="shared" si="0"/>
        <v>30.845714285714287</v>
      </c>
    </row>
    <row r="143" spans="1:26" ht="13" x14ac:dyDescent="0.15">
      <c r="A143" s="15">
        <v>44176</v>
      </c>
      <c r="B143" s="1">
        <v>334</v>
      </c>
      <c r="D143" s="30">
        <v>1</v>
      </c>
      <c r="E143" s="1">
        <v>0</v>
      </c>
      <c r="F143" s="1">
        <v>0</v>
      </c>
      <c r="G143" s="1">
        <f t="shared" si="14"/>
        <v>0</v>
      </c>
      <c r="H143" s="30">
        <f t="shared" si="16"/>
        <v>55.55555555555555</v>
      </c>
      <c r="I143" s="16">
        <f t="shared" si="2"/>
        <v>0.14285714285714285</v>
      </c>
      <c r="J143" s="16">
        <f t="shared" si="9"/>
        <v>27</v>
      </c>
      <c r="K143" s="30">
        <f t="shared" si="15"/>
        <v>1500</v>
      </c>
      <c r="L143" s="1"/>
      <c r="M143" s="1"/>
      <c r="N143" s="1">
        <v>0</v>
      </c>
      <c r="O143" s="1">
        <v>0</v>
      </c>
      <c r="P143" s="16">
        <f t="shared" si="12"/>
        <v>43462</v>
      </c>
      <c r="R143" s="16">
        <f t="shared" si="11"/>
        <v>8268</v>
      </c>
      <c r="T143" s="16">
        <f t="shared" si="3"/>
        <v>0</v>
      </c>
      <c r="U143" s="16">
        <f t="shared" si="4"/>
        <v>39.571428571428569</v>
      </c>
      <c r="V143" s="21">
        <f t="shared" si="5"/>
        <v>277</v>
      </c>
      <c r="W143" s="16">
        <f t="shared" si="6"/>
        <v>0.36101083032490977</v>
      </c>
      <c r="X143" s="16">
        <f t="shared" si="7"/>
        <v>51730</v>
      </c>
      <c r="Y143" s="20">
        <v>21.41</v>
      </c>
      <c r="Z143" s="1">
        <f t="shared" si="0"/>
        <v>31.777142857142852</v>
      </c>
    </row>
    <row r="144" spans="1:26" ht="13" x14ac:dyDescent="0.15">
      <c r="A144" s="15">
        <v>44177</v>
      </c>
      <c r="B144" s="1">
        <v>335</v>
      </c>
      <c r="D144" s="30">
        <v>1</v>
      </c>
      <c r="E144" s="1">
        <v>0</v>
      </c>
      <c r="F144" s="1">
        <v>0</v>
      </c>
      <c r="G144" s="1">
        <f t="shared" si="14"/>
        <v>0</v>
      </c>
      <c r="H144" s="30">
        <f t="shared" si="16"/>
        <v>55.55555555555555</v>
      </c>
      <c r="I144" s="16">
        <f t="shared" si="2"/>
        <v>0.14285714285714285</v>
      </c>
      <c r="J144" s="16">
        <f t="shared" si="9"/>
        <v>27</v>
      </c>
      <c r="K144" s="30">
        <f t="shared" si="15"/>
        <v>1500</v>
      </c>
      <c r="L144" s="1"/>
      <c r="M144" s="1"/>
      <c r="N144" s="1">
        <v>0</v>
      </c>
      <c r="O144" s="1">
        <v>0</v>
      </c>
      <c r="P144" s="16">
        <f t="shared" si="12"/>
        <v>43462</v>
      </c>
      <c r="R144" s="16">
        <f t="shared" si="11"/>
        <v>8268</v>
      </c>
      <c r="T144" s="16">
        <f t="shared" si="3"/>
        <v>0</v>
      </c>
      <c r="U144" s="16">
        <f t="shared" si="4"/>
        <v>39.571428571428569</v>
      </c>
      <c r="V144" s="21">
        <f t="shared" si="5"/>
        <v>277</v>
      </c>
      <c r="W144" s="16">
        <f t="shared" si="6"/>
        <v>0.36101083032490977</v>
      </c>
      <c r="X144" s="16">
        <f t="shared" si="7"/>
        <v>51730</v>
      </c>
      <c r="Y144" s="20">
        <v>11.17</v>
      </c>
      <c r="Z144" s="1">
        <f t="shared" si="0"/>
        <v>31.511428571428571</v>
      </c>
    </row>
    <row r="145" spans="1:26" ht="13" x14ac:dyDescent="0.15">
      <c r="A145" s="15">
        <v>44178</v>
      </c>
      <c r="B145" s="1">
        <v>336</v>
      </c>
      <c r="D145" s="30">
        <v>1</v>
      </c>
      <c r="E145" s="1">
        <v>0</v>
      </c>
      <c r="F145" s="1">
        <v>0</v>
      </c>
      <c r="G145" s="1">
        <f t="shared" si="14"/>
        <v>0</v>
      </c>
      <c r="H145" s="30">
        <f t="shared" si="16"/>
        <v>55.55555555555555</v>
      </c>
      <c r="I145" s="16">
        <f t="shared" si="2"/>
        <v>0.14285714285714285</v>
      </c>
      <c r="J145" s="16">
        <f t="shared" si="9"/>
        <v>27</v>
      </c>
      <c r="K145" s="30">
        <f t="shared" si="15"/>
        <v>1500</v>
      </c>
      <c r="L145" s="1"/>
      <c r="M145" s="1"/>
      <c r="N145" s="1">
        <v>0</v>
      </c>
      <c r="O145" s="1">
        <v>0</v>
      </c>
      <c r="P145" s="16">
        <f t="shared" si="12"/>
        <v>43462</v>
      </c>
      <c r="R145" s="16">
        <f t="shared" si="11"/>
        <v>8268</v>
      </c>
      <c r="T145" s="16">
        <f t="shared" si="3"/>
        <v>0</v>
      </c>
      <c r="U145" s="16">
        <f t="shared" si="4"/>
        <v>39.571428571428569</v>
      </c>
      <c r="V145" s="21">
        <f t="shared" si="5"/>
        <v>277</v>
      </c>
      <c r="W145" s="16">
        <f t="shared" si="6"/>
        <v>0.36101083032490977</v>
      </c>
      <c r="X145" s="16">
        <f t="shared" si="7"/>
        <v>51730</v>
      </c>
      <c r="Y145" s="20">
        <v>9.31</v>
      </c>
      <c r="Z145" s="1">
        <f t="shared" si="0"/>
        <v>30.315714285714282</v>
      </c>
    </row>
    <row r="146" spans="1:26" ht="13" x14ac:dyDescent="0.15">
      <c r="A146" s="15">
        <v>44179</v>
      </c>
      <c r="B146" s="1">
        <v>337</v>
      </c>
      <c r="D146" s="30">
        <v>1</v>
      </c>
      <c r="E146" s="1">
        <v>0</v>
      </c>
      <c r="F146" s="1">
        <v>0</v>
      </c>
      <c r="G146" s="1">
        <f t="shared" si="14"/>
        <v>0</v>
      </c>
      <c r="H146" s="30">
        <f t="shared" si="16"/>
        <v>55.55555555555555</v>
      </c>
      <c r="I146" s="16">
        <f t="shared" si="2"/>
        <v>0.14285714285714285</v>
      </c>
      <c r="J146" s="16">
        <f t="shared" si="9"/>
        <v>27</v>
      </c>
      <c r="K146" s="30">
        <f t="shared" si="15"/>
        <v>1500</v>
      </c>
      <c r="L146" s="1"/>
      <c r="M146" s="1"/>
      <c r="N146" s="1">
        <v>0</v>
      </c>
      <c r="O146" s="1">
        <v>0</v>
      </c>
      <c r="P146" s="16">
        <f t="shared" si="12"/>
        <v>43462</v>
      </c>
      <c r="R146" s="16">
        <f t="shared" si="11"/>
        <v>8268</v>
      </c>
      <c r="T146" s="16">
        <f t="shared" si="3"/>
        <v>0</v>
      </c>
      <c r="U146" s="16">
        <f t="shared" si="4"/>
        <v>39.571428571428569</v>
      </c>
      <c r="V146" s="21">
        <f t="shared" si="5"/>
        <v>277</v>
      </c>
      <c r="W146" s="16">
        <f t="shared" si="6"/>
        <v>0.36101083032490977</v>
      </c>
      <c r="X146" s="16">
        <f t="shared" si="7"/>
        <v>51730</v>
      </c>
      <c r="Y146" s="20">
        <v>97.73</v>
      </c>
      <c r="Z146" s="1">
        <f t="shared" si="0"/>
        <v>35.767142857142858</v>
      </c>
    </row>
    <row r="147" spans="1:26" ht="13" x14ac:dyDescent="0.15">
      <c r="A147" s="15">
        <v>44180</v>
      </c>
      <c r="B147" s="1">
        <v>338</v>
      </c>
      <c r="D147" s="30">
        <v>1</v>
      </c>
      <c r="E147" s="1">
        <v>0</v>
      </c>
      <c r="F147" s="1">
        <v>0</v>
      </c>
      <c r="G147" s="1">
        <f t="shared" si="14"/>
        <v>0</v>
      </c>
      <c r="H147" s="30">
        <f t="shared" si="16"/>
        <v>0</v>
      </c>
      <c r="I147" s="16">
        <f t="shared" si="2"/>
        <v>0</v>
      </c>
      <c r="J147" s="16">
        <f t="shared" si="9"/>
        <v>27</v>
      </c>
      <c r="K147" s="30">
        <f t="shared" si="15"/>
        <v>1500</v>
      </c>
      <c r="L147" s="1"/>
      <c r="M147" s="1"/>
      <c r="N147" s="1">
        <v>32</v>
      </c>
      <c r="O147" s="1">
        <v>198</v>
      </c>
      <c r="P147" s="16">
        <f t="shared" si="12"/>
        <v>43494</v>
      </c>
      <c r="R147" s="16">
        <f t="shared" si="11"/>
        <v>8466</v>
      </c>
      <c r="T147" s="16">
        <f t="shared" si="3"/>
        <v>230</v>
      </c>
      <c r="U147" s="16">
        <f t="shared" si="4"/>
        <v>37.285714285714285</v>
      </c>
      <c r="V147" s="21">
        <f t="shared" si="5"/>
        <v>261</v>
      </c>
      <c r="W147" s="16">
        <f t="shared" si="6"/>
        <v>0</v>
      </c>
      <c r="X147" s="16">
        <f t="shared" si="7"/>
        <v>51960</v>
      </c>
      <c r="Y147" s="20">
        <v>24.2</v>
      </c>
      <c r="Z147" s="1">
        <f t="shared" si="0"/>
        <v>36.831428571428567</v>
      </c>
    </row>
    <row r="148" spans="1:26" ht="13" x14ac:dyDescent="0.15">
      <c r="A148" s="15">
        <v>44181</v>
      </c>
      <c r="B148" s="1">
        <v>339</v>
      </c>
      <c r="D148" s="30">
        <v>1</v>
      </c>
      <c r="E148" s="1">
        <v>0</v>
      </c>
      <c r="F148" s="1">
        <v>0</v>
      </c>
      <c r="G148" s="1">
        <f t="shared" si="14"/>
        <v>0</v>
      </c>
      <c r="H148" s="30">
        <f t="shared" si="16"/>
        <v>0</v>
      </c>
      <c r="I148" s="16">
        <f t="shared" si="2"/>
        <v>0</v>
      </c>
      <c r="J148" s="16">
        <f t="shared" si="9"/>
        <v>27</v>
      </c>
      <c r="K148" s="30">
        <f t="shared" si="15"/>
        <v>1500</v>
      </c>
      <c r="L148" s="1"/>
      <c r="M148" s="1"/>
      <c r="N148" s="1">
        <v>0</v>
      </c>
      <c r="O148" s="1">
        <v>0</v>
      </c>
      <c r="P148" s="16">
        <f t="shared" si="12"/>
        <v>43494</v>
      </c>
      <c r="R148" s="16">
        <f t="shared" si="11"/>
        <v>8466</v>
      </c>
      <c r="T148" s="16">
        <f t="shared" si="3"/>
        <v>0</v>
      </c>
      <c r="U148" s="16">
        <f t="shared" si="4"/>
        <v>37.285714285714285</v>
      </c>
      <c r="V148" s="21">
        <f t="shared" si="5"/>
        <v>261</v>
      </c>
      <c r="W148" s="16">
        <f t="shared" si="6"/>
        <v>0</v>
      </c>
      <c r="X148" s="16">
        <f t="shared" si="7"/>
        <v>51960</v>
      </c>
      <c r="Y148" s="20">
        <v>5.58</v>
      </c>
      <c r="Z148" s="1">
        <f t="shared" si="0"/>
        <v>32.442857142857143</v>
      </c>
    </row>
    <row r="149" spans="1:26" ht="13" x14ac:dyDescent="0.15">
      <c r="A149" s="15">
        <v>44182</v>
      </c>
      <c r="B149" s="1">
        <v>340</v>
      </c>
      <c r="D149" s="30">
        <v>1</v>
      </c>
      <c r="E149" s="1">
        <v>0</v>
      </c>
      <c r="F149" s="1">
        <v>0</v>
      </c>
      <c r="G149" s="1">
        <f t="shared" si="14"/>
        <v>0</v>
      </c>
      <c r="H149" s="30">
        <f t="shared" si="16"/>
        <v>0</v>
      </c>
      <c r="I149" s="16">
        <f t="shared" si="2"/>
        <v>0</v>
      </c>
      <c r="J149" s="16">
        <f t="shared" si="9"/>
        <v>27</v>
      </c>
      <c r="K149" s="30">
        <f t="shared" si="15"/>
        <v>1500</v>
      </c>
      <c r="L149" s="1"/>
      <c r="M149" s="1"/>
      <c r="N149" s="1">
        <v>26</v>
      </c>
      <c r="O149" s="1">
        <v>0</v>
      </c>
      <c r="P149" s="16">
        <f t="shared" si="12"/>
        <v>43520</v>
      </c>
      <c r="R149" s="16">
        <f t="shared" si="11"/>
        <v>8466</v>
      </c>
      <c r="T149" s="16">
        <f t="shared" si="3"/>
        <v>26</v>
      </c>
      <c r="U149" s="16">
        <f t="shared" si="4"/>
        <v>36.571428571428569</v>
      </c>
      <c r="V149" s="21">
        <f t="shared" si="5"/>
        <v>256</v>
      </c>
      <c r="W149" s="16">
        <f t="shared" si="6"/>
        <v>0</v>
      </c>
      <c r="X149" s="16">
        <f t="shared" si="7"/>
        <v>51986</v>
      </c>
      <c r="Y149" s="20">
        <v>16.75</v>
      </c>
      <c r="Z149" s="1">
        <f t="shared" si="0"/>
        <v>26.592857142857145</v>
      </c>
    </row>
    <row r="150" spans="1:26" ht="13" x14ac:dyDescent="0.15">
      <c r="A150" s="15">
        <v>44183</v>
      </c>
      <c r="B150" s="1">
        <v>341</v>
      </c>
      <c r="D150" s="30">
        <v>1</v>
      </c>
      <c r="E150" s="1">
        <v>0</v>
      </c>
      <c r="F150" s="1">
        <v>0</v>
      </c>
      <c r="G150" s="1">
        <f t="shared" si="14"/>
        <v>0</v>
      </c>
      <c r="H150" s="30">
        <f t="shared" si="16"/>
        <v>0</v>
      </c>
      <c r="I150" s="16">
        <f t="shared" si="2"/>
        <v>0</v>
      </c>
      <c r="J150" s="16">
        <f t="shared" si="9"/>
        <v>27</v>
      </c>
      <c r="K150" s="30">
        <f t="shared" si="15"/>
        <v>1500</v>
      </c>
      <c r="L150" s="1"/>
      <c r="M150" s="1"/>
      <c r="N150" s="1">
        <v>0</v>
      </c>
      <c r="O150" s="1">
        <v>0</v>
      </c>
      <c r="P150" s="16">
        <f t="shared" si="12"/>
        <v>43520</v>
      </c>
      <c r="R150" s="16">
        <f t="shared" si="11"/>
        <v>8466</v>
      </c>
      <c r="T150" s="16">
        <f t="shared" si="3"/>
        <v>0</v>
      </c>
      <c r="U150" s="16">
        <f t="shared" si="4"/>
        <v>36.571428571428569</v>
      </c>
      <c r="V150" s="21">
        <f t="shared" si="5"/>
        <v>256</v>
      </c>
      <c r="W150" s="16">
        <f t="shared" si="6"/>
        <v>0</v>
      </c>
      <c r="X150" s="16">
        <f t="shared" si="7"/>
        <v>51986</v>
      </c>
      <c r="Y150" s="20">
        <v>26.99</v>
      </c>
      <c r="Z150" s="1">
        <f t="shared" si="0"/>
        <v>27.390000000000004</v>
      </c>
    </row>
    <row r="151" spans="1:26" ht="13" x14ac:dyDescent="0.15">
      <c r="A151" s="15">
        <v>44184</v>
      </c>
      <c r="B151" s="1">
        <v>342</v>
      </c>
      <c r="D151" s="30">
        <v>1</v>
      </c>
      <c r="E151" s="1">
        <v>0</v>
      </c>
      <c r="F151" s="1">
        <v>0</v>
      </c>
      <c r="G151" s="1">
        <f t="shared" si="14"/>
        <v>0</v>
      </c>
      <c r="H151" s="30">
        <f t="shared" si="16"/>
        <v>0</v>
      </c>
      <c r="I151" s="16">
        <f t="shared" si="2"/>
        <v>0</v>
      </c>
      <c r="J151" s="16">
        <f t="shared" si="9"/>
        <v>27</v>
      </c>
      <c r="K151" s="30">
        <f t="shared" si="15"/>
        <v>1500</v>
      </c>
      <c r="L151" s="1"/>
      <c r="M151" s="1"/>
      <c r="N151" s="1">
        <v>0</v>
      </c>
      <c r="O151" s="1">
        <v>0</v>
      </c>
      <c r="P151" s="16">
        <f t="shared" si="12"/>
        <v>43520</v>
      </c>
      <c r="R151" s="16">
        <f t="shared" si="11"/>
        <v>8466</v>
      </c>
      <c r="T151" s="16">
        <f t="shared" si="3"/>
        <v>0</v>
      </c>
      <c r="U151" s="16">
        <f t="shared" si="4"/>
        <v>36.571428571428569</v>
      </c>
      <c r="V151" s="21">
        <f t="shared" si="5"/>
        <v>256</v>
      </c>
      <c r="W151" s="16">
        <f t="shared" si="6"/>
        <v>0</v>
      </c>
      <c r="X151" s="16">
        <f t="shared" si="7"/>
        <v>51986</v>
      </c>
      <c r="Y151" s="20">
        <v>26.06</v>
      </c>
      <c r="Z151" s="1">
        <f t="shared" si="0"/>
        <v>29.517142857142861</v>
      </c>
    </row>
    <row r="152" spans="1:26" ht="13" x14ac:dyDescent="0.15">
      <c r="A152" s="15">
        <v>44185</v>
      </c>
      <c r="B152" s="1">
        <v>343</v>
      </c>
      <c r="D152" s="30">
        <v>1</v>
      </c>
      <c r="E152" s="1">
        <v>0</v>
      </c>
      <c r="F152" s="1">
        <v>0</v>
      </c>
      <c r="G152" s="1">
        <f t="shared" si="14"/>
        <v>0</v>
      </c>
      <c r="H152" s="30">
        <f t="shared" si="16"/>
        <v>0</v>
      </c>
      <c r="I152" s="16">
        <f t="shared" si="2"/>
        <v>0</v>
      </c>
      <c r="J152" s="16">
        <f t="shared" si="9"/>
        <v>27</v>
      </c>
      <c r="K152" s="30">
        <f t="shared" si="15"/>
        <v>1500</v>
      </c>
      <c r="L152" s="1"/>
      <c r="M152" s="1"/>
      <c r="N152" s="1">
        <v>0</v>
      </c>
      <c r="O152" s="1">
        <v>0</v>
      </c>
      <c r="P152" s="16">
        <f t="shared" si="12"/>
        <v>43520</v>
      </c>
      <c r="R152" s="16">
        <f t="shared" si="11"/>
        <v>8466</v>
      </c>
      <c r="T152" s="16">
        <f t="shared" si="3"/>
        <v>0</v>
      </c>
      <c r="U152" s="16">
        <f t="shared" si="4"/>
        <v>36.571428571428569</v>
      </c>
      <c r="V152" s="21">
        <f t="shared" si="5"/>
        <v>256</v>
      </c>
      <c r="W152" s="16">
        <f t="shared" si="6"/>
        <v>0</v>
      </c>
      <c r="X152" s="16">
        <f t="shared" si="7"/>
        <v>51986</v>
      </c>
      <c r="Y152" s="20">
        <v>18.61</v>
      </c>
      <c r="Z152" s="1">
        <f t="shared" si="0"/>
        <v>30.845714285714287</v>
      </c>
    </row>
    <row r="153" spans="1:26" ht="13" x14ac:dyDescent="0.15">
      <c r="A153" s="15">
        <v>44186</v>
      </c>
      <c r="B153" s="1">
        <v>344</v>
      </c>
      <c r="D153" s="30">
        <v>1</v>
      </c>
      <c r="E153" s="1">
        <v>0</v>
      </c>
      <c r="F153" s="1">
        <v>0</v>
      </c>
      <c r="G153" s="1">
        <f t="shared" si="14"/>
        <v>0</v>
      </c>
      <c r="H153" s="30">
        <f t="shared" si="16"/>
        <v>0</v>
      </c>
      <c r="I153" s="16">
        <f t="shared" si="2"/>
        <v>0</v>
      </c>
      <c r="J153" s="16">
        <f t="shared" si="9"/>
        <v>27</v>
      </c>
      <c r="K153" s="30">
        <f t="shared" si="15"/>
        <v>1500</v>
      </c>
      <c r="L153" s="1"/>
      <c r="M153" s="1"/>
      <c r="N153" s="1">
        <v>0</v>
      </c>
      <c r="O153" s="1">
        <v>0</v>
      </c>
      <c r="P153" s="16">
        <f t="shared" si="12"/>
        <v>43520</v>
      </c>
      <c r="R153" s="16">
        <f t="shared" si="11"/>
        <v>8466</v>
      </c>
      <c r="T153" s="16">
        <f t="shared" si="3"/>
        <v>0</v>
      </c>
      <c r="U153" s="16">
        <f t="shared" si="4"/>
        <v>36.571428571428569</v>
      </c>
      <c r="V153" s="21">
        <f t="shared" si="5"/>
        <v>256</v>
      </c>
      <c r="W153" s="16">
        <f t="shared" si="6"/>
        <v>0</v>
      </c>
      <c r="X153" s="16">
        <f t="shared" si="7"/>
        <v>51986</v>
      </c>
      <c r="Y153" s="20">
        <v>56.77</v>
      </c>
      <c r="Z153" s="1">
        <f t="shared" si="0"/>
        <v>24.994285714285716</v>
      </c>
    </row>
    <row r="154" spans="1:26" ht="13" x14ac:dyDescent="0.15">
      <c r="A154" s="15">
        <v>44187</v>
      </c>
      <c r="B154" s="1">
        <v>345</v>
      </c>
      <c r="D154" s="30">
        <v>1</v>
      </c>
      <c r="E154" s="1">
        <v>0</v>
      </c>
      <c r="F154" s="1">
        <v>1</v>
      </c>
      <c r="G154" s="1">
        <f t="shared" si="14"/>
        <v>1</v>
      </c>
      <c r="H154" s="30">
        <f t="shared" si="16"/>
        <v>55.55555555555555</v>
      </c>
      <c r="I154" s="16">
        <f t="shared" si="2"/>
        <v>0.14285714285714285</v>
      </c>
      <c r="J154" s="16">
        <f t="shared" si="9"/>
        <v>28</v>
      </c>
      <c r="K154" s="30">
        <f t="shared" si="15"/>
        <v>1555.5555555555557</v>
      </c>
      <c r="L154" s="1"/>
      <c r="M154" s="1"/>
      <c r="N154" s="1">
        <v>25</v>
      </c>
      <c r="O154" s="1">
        <v>99</v>
      </c>
      <c r="P154" s="16">
        <f t="shared" si="12"/>
        <v>43545</v>
      </c>
      <c r="R154" s="16">
        <f t="shared" si="11"/>
        <v>8565</v>
      </c>
      <c r="T154" s="16">
        <f t="shared" si="3"/>
        <v>124</v>
      </c>
      <c r="U154" s="16">
        <f t="shared" si="4"/>
        <v>21.428571428571427</v>
      </c>
      <c r="V154" s="21">
        <f t="shared" si="5"/>
        <v>150</v>
      </c>
      <c r="W154" s="16">
        <f t="shared" si="6"/>
        <v>0.66666666666666674</v>
      </c>
      <c r="X154" s="16">
        <f t="shared" si="7"/>
        <v>52110</v>
      </c>
      <c r="Y154" s="20">
        <v>55.84</v>
      </c>
      <c r="Z154" s="1">
        <f t="shared" si="0"/>
        <v>29.514285714285712</v>
      </c>
    </row>
    <row r="155" spans="1:26" ht="13" x14ac:dyDescent="0.15">
      <c r="A155" s="15">
        <v>44188</v>
      </c>
      <c r="B155" s="1">
        <v>346</v>
      </c>
      <c r="D155" s="30">
        <v>1</v>
      </c>
      <c r="E155" s="1">
        <v>0</v>
      </c>
      <c r="F155" s="1">
        <v>0</v>
      </c>
      <c r="G155" s="1">
        <f t="shared" si="14"/>
        <v>0</v>
      </c>
      <c r="H155" s="30">
        <f t="shared" si="16"/>
        <v>55.55555555555555</v>
      </c>
      <c r="I155" s="16">
        <f t="shared" si="2"/>
        <v>0.14285714285714285</v>
      </c>
      <c r="J155" s="16">
        <f t="shared" si="9"/>
        <v>28</v>
      </c>
      <c r="K155" s="30">
        <f t="shared" si="15"/>
        <v>1555.5555555555557</v>
      </c>
      <c r="L155" s="1"/>
      <c r="M155" s="1"/>
      <c r="N155" s="1">
        <v>0</v>
      </c>
      <c r="O155" s="1">
        <v>0</v>
      </c>
      <c r="P155" s="16">
        <f t="shared" si="12"/>
        <v>43545</v>
      </c>
      <c r="R155" s="16">
        <f t="shared" si="11"/>
        <v>8565</v>
      </c>
      <c r="T155" s="16">
        <f t="shared" si="3"/>
        <v>0</v>
      </c>
      <c r="U155" s="16">
        <f t="shared" si="4"/>
        <v>21.428571428571427</v>
      </c>
      <c r="V155" s="21">
        <f t="shared" si="5"/>
        <v>150</v>
      </c>
      <c r="W155" s="16">
        <f t="shared" si="6"/>
        <v>0.66666666666666674</v>
      </c>
      <c r="X155" s="16">
        <f t="shared" si="7"/>
        <v>52110</v>
      </c>
      <c r="Y155" s="20">
        <v>55.84</v>
      </c>
      <c r="Z155" s="1">
        <f t="shared" si="0"/>
        <v>36.694285714285719</v>
      </c>
    </row>
    <row r="156" spans="1:26" ht="13" x14ac:dyDescent="0.15">
      <c r="A156" s="15">
        <v>44189</v>
      </c>
      <c r="B156" s="1">
        <v>347</v>
      </c>
      <c r="D156" s="30">
        <v>1</v>
      </c>
      <c r="E156" s="1">
        <v>0</v>
      </c>
      <c r="F156" s="1">
        <v>0</v>
      </c>
      <c r="G156" s="1">
        <f t="shared" ref="G156:G219" si="17">SUM(E156:F156)</f>
        <v>0</v>
      </c>
      <c r="H156" s="30">
        <f t="shared" si="16"/>
        <v>55.55555555555555</v>
      </c>
      <c r="I156" s="16">
        <f t="shared" si="2"/>
        <v>0.14285714285714285</v>
      </c>
      <c r="J156" s="16">
        <f t="shared" si="9"/>
        <v>28</v>
      </c>
      <c r="K156" s="30">
        <f t="shared" si="15"/>
        <v>1555.5555555555557</v>
      </c>
      <c r="L156" s="1"/>
      <c r="M156" s="1"/>
      <c r="N156" s="1">
        <v>0</v>
      </c>
      <c r="O156" s="1">
        <v>0</v>
      </c>
      <c r="P156" s="16">
        <f t="shared" si="12"/>
        <v>43545</v>
      </c>
      <c r="R156" s="16">
        <f t="shared" si="11"/>
        <v>8565</v>
      </c>
      <c r="T156" s="16">
        <f t="shared" si="3"/>
        <v>0</v>
      </c>
      <c r="U156" s="16">
        <f t="shared" si="4"/>
        <v>17.714285714285715</v>
      </c>
      <c r="V156" s="21">
        <f t="shared" si="5"/>
        <v>124</v>
      </c>
      <c r="W156" s="16">
        <f t="shared" si="6"/>
        <v>0.80645161290322576</v>
      </c>
      <c r="X156" s="16">
        <f t="shared" si="7"/>
        <v>52110</v>
      </c>
      <c r="Y156" s="20">
        <v>53.98</v>
      </c>
      <c r="Z156" s="1">
        <f t="shared" si="0"/>
        <v>42.01285714285715</v>
      </c>
    </row>
    <row r="157" spans="1:26" ht="13" x14ac:dyDescent="0.15">
      <c r="A157" s="15">
        <v>44190</v>
      </c>
      <c r="B157" s="1">
        <v>348</v>
      </c>
      <c r="D157" s="30">
        <v>1</v>
      </c>
      <c r="E157" s="1">
        <v>0</v>
      </c>
      <c r="F157" s="1">
        <v>0</v>
      </c>
      <c r="G157" s="1">
        <f t="shared" si="17"/>
        <v>0</v>
      </c>
      <c r="H157" s="30">
        <f t="shared" si="16"/>
        <v>55.55555555555555</v>
      </c>
      <c r="I157" s="16">
        <f t="shared" si="2"/>
        <v>0.14285714285714285</v>
      </c>
      <c r="J157" s="16">
        <f t="shared" si="9"/>
        <v>28</v>
      </c>
      <c r="K157" s="30">
        <f t="shared" ref="K157:K220" si="18">J157*100000/1800</f>
        <v>1555.5555555555557</v>
      </c>
      <c r="L157" s="1"/>
      <c r="M157" s="1"/>
      <c r="N157" s="1">
        <v>0</v>
      </c>
      <c r="O157" s="1">
        <v>0</v>
      </c>
      <c r="P157" s="16">
        <f t="shared" si="12"/>
        <v>43545</v>
      </c>
      <c r="R157" s="16">
        <f t="shared" si="11"/>
        <v>8565</v>
      </c>
      <c r="T157" s="16">
        <f t="shared" si="3"/>
        <v>0</v>
      </c>
      <c r="U157" s="16">
        <f t="shared" si="4"/>
        <v>17.714285714285715</v>
      </c>
      <c r="V157" s="21">
        <f t="shared" si="5"/>
        <v>124</v>
      </c>
      <c r="W157" s="16">
        <f t="shared" si="6"/>
        <v>0.80645161290322576</v>
      </c>
      <c r="X157" s="16">
        <f t="shared" si="7"/>
        <v>52110</v>
      </c>
      <c r="Y157" s="20">
        <v>43.74</v>
      </c>
      <c r="Z157" s="1">
        <f t="shared" si="0"/>
        <v>44.405714285714289</v>
      </c>
    </row>
    <row r="158" spans="1:26" ht="13" x14ac:dyDescent="0.15">
      <c r="A158" s="15">
        <v>44191</v>
      </c>
      <c r="B158" s="1">
        <v>349</v>
      </c>
      <c r="D158" s="30">
        <v>1</v>
      </c>
      <c r="E158" s="1">
        <v>0</v>
      </c>
      <c r="F158" s="1">
        <v>0</v>
      </c>
      <c r="G158" s="1">
        <f t="shared" si="17"/>
        <v>0</v>
      </c>
      <c r="H158" s="30">
        <f t="shared" si="16"/>
        <v>55.55555555555555</v>
      </c>
      <c r="I158" s="16">
        <f t="shared" si="2"/>
        <v>0.14285714285714285</v>
      </c>
      <c r="J158" s="16">
        <f t="shared" si="9"/>
        <v>28</v>
      </c>
      <c r="K158" s="30">
        <f t="shared" si="18"/>
        <v>1555.5555555555557</v>
      </c>
      <c r="L158" s="1"/>
      <c r="M158" s="1"/>
      <c r="N158" s="1">
        <v>0</v>
      </c>
      <c r="O158" s="1">
        <v>0</v>
      </c>
      <c r="P158" s="16">
        <f t="shared" si="12"/>
        <v>43545</v>
      </c>
      <c r="R158" s="16">
        <f t="shared" si="11"/>
        <v>8565</v>
      </c>
      <c r="T158" s="16">
        <f t="shared" si="3"/>
        <v>0</v>
      </c>
      <c r="U158" s="16">
        <f t="shared" si="4"/>
        <v>17.714285714285715</v>
      </c>
      <c r="V158" s="21">
        <f t="shared" si="5"/>
        <v>124</v>
      </c>
      <c r="W158" s="16">
        <f t="shared" si="6"/>
        <v>0.80645161290322576</v>
      </c>
      <c r="X158" s="16">
        <f t="shared" si="7"/>
        <v>52110</v>
      </c>
      <c r="Y158" s="20">
        <v>0</v>
      </c>
      <c r="Z158" s="1">
        <f t="shared" si="0"/>
        <v>40.682857142857138</v>
      </c>
    </row>
    <row r="159" spans="1:26" ht="13" x14ac:dyDescent="0.15">
      <c r="A159" s="15">
        <v>44192</v>
      </c>
      <c r="B159" s="1">
        <v>350</v>
      </c>
      <c r="D159" s="30">
        <v>1</v>
      </c>
      <c r="E159" s="1">
        <v>0</v>
      </c>
      <c r="F159" s="1">
        <v>0</v>
      </c>
      <c r="G159" s="1">
        <f t="shared" si="17"/>
        <v>0</v>
      </c>
      <c r="H159" s="30">
        <f t="shared" si="16"/>
        <v>55.55555555555555</v>
      </c>
      <c r="I159" s="16">
        <f t="shared" si="2"/>
        <v>0.14285714285714285</v>
      </c>
      <c r="J159" s="16">
        <f t="shared" si="9"/>
        <v>28</v>
      </c>
      <c r="K159" s="30">
        <f t="shared" si="18"/>
        <v>1555.5555555555557</v>
      </c>
      <c r="L159" s="1"/>
      <c r="M159" s="1"/>
      <c r="N159" s="1">
        <v>0</v>
      </c>
      <c r="O159" s="1">
        <v>0</v>
      </c>
      <c r="P159" s="16">
        <f t="shared" si="12"/>
        <v>43545</v>
      </c>
      <c r="R159" s="16">
        <f t="shared" si="11"/>
        <v>8565</v>
      </c>
      <c r="T159" s="16">
        <f t="shared" si="3"/>
        <v>0</v>
      </c>
      <c r="U159" s="16">
        <f t="shared" si="4"/>
        <v>17.714285714285715</v>
      </c>
      <c r="V159" s="21">
        <f t="shared" si="5"/>
        <v>124</v>
      </c>
      <c r="W159" s="16">
        <f t="shared" si="6"/>
        <v>0.80645161290322576</v>
      </c>
      <c r="X159" s="16">
        <f t="shared" si="7"/>
        <v>52110</v>
      </c>
      <c r="Y159" s="20">
        <v>5.58</v>
      </c>
      <c r="Z159" s="1">
        <f t="shared" si="0"/>
        <v>38.821428571428569</v>
      </c>
    </row>
    <row r="160" spans="1:26" ht="13" x14ac:dyDescent="0.15">
      <c r="A160" s="15">
        <v>44193</v>
      </c>
      <c r="B160" s="1">
        <v>351</v>
      </c>
      <c r="D160" s="30">
        <v>1</v>
      </c>
      <c r="E160" s="1">
        <v>0</v>
      </c>
      <c r="F160" s="1">
        <v>0</v>
      </c>
      <c r="G160" s="1">
        <f t="shared" si="17"/>
        <v>0</v>
      </c>
      <c r="H160" s="30">
        <f t="shared" si="16"/>
        <v>55.55555555555555</v>
      </c>
      <c r="I160" s="16">
        <f t="shared" si="2"/>
        <v>0.14285714285714285</v>
      </c>
      <c r="J160" s="16">
        <f t="shared" si="9"/>
        <v>28</v>
      </c>
      <c r="K160" s="30">
        <f t="shared" si="18"/>
        <v>1555.5555555555557</v>
      </c>
      <c r="L160" s="1"/>
      <c r="M160" s="1"/>
      <c r="N160" s="1">
        <v>0</v>
      </c>
      <c r="O160" s="1">
        <v>0</v>
      </c>
      <c r="P160" s="16">
        <f t="shared" si="12"/>
        <v>43545</v>
      </c>
      <c r="R160" s="16">
        <f t="shared" si="11"/>
        <v>8565</v>
      </c>
      <c r="T160" s="16">
        <f t="shared" si="3"/>
        <v>0</v>
      </c>
      <c r="U160" s="16">
        <f t="shared" si="4"/>
        <v>17.714285714285715</v>
      </c>
      <c r="V160" s="21">
        <f t="shared" si="5"/>
        <v>124</v>
      </c>
      <c r="W160" s="16">
        <f t="shared" si="6"/>
        <v>0.80645161290322576</v>
      </c>
      <c r="X160" s="16">
        <f t="shared" si="7"/>
        <v>52110</v>
      </c>
      <c r="Y160" s="20">
        <v>11.17</v>
      </c>
      <c r="Z160" s="1">
        <f t="shared" si="0"/>
        <v>32.307142857142857</v>
      </c>
    </row>
    <row r="161" spans="1:26" ht="13" x14ac:dyDescent="0.15">
      <c r="A161" s="15">
        <v>44194</v>
      </c>
      <c r="B161" s="1">
        <v>352</v>
      </c>
      <c r="D161" s="30">
        <v>1</v>
      </c>
      <c r="E161" s="1">
        <v>0</v>
      </c>
      <c r="F161" s="1">
        <v>1</v>
      </c>
      <c r="G161" s="1">
        <f t="shared" si="17"/>
        <v>1</v>
      </c>
      <c r="H161" s="30">
        <f t="shared" si="16"/>
        <v>55.55555555555555</v>
      </c>
      <c r="I161" s="16">
        <f t="shared" si="2"/>
        <v>0.14285714285714285</v>
      </c>
      <c r="J161" s="16">
        <f t="shared" si="9"/>
        <v>29</v>
      </c>
      <c r="K161" s="30">
        <f t="shared" si="18"/>
        <v>1611.1111111111111</v>
      </c>
      <c r="L161" s="1"/>
      <c r="M161" s="1"/>
      <c r="N161" s="1">
        <v>21</v>
      </c>
      <c r="O161" s="1">
        <v>94</v>
      </c>
      <c r="P161" s="16">
        <f t="shared" si="12"/>
        <v>43566</v>
      </c>
      <c r="R161" s="16">
        <f t="shared" si="11"/>
        <v>8659</v>
      </c>
      <c r="T161" s="16">
        <f t="shared" si="3"/>
        <v>115</v>
      </c>
      <c r="U161" s="16">
        <f t="shared" si="4"/>
        <v>16.428571428571427</v>
      </c>
      <c r="V161" s="21">
        <f t="shared" si="5"/>
        <v>115</v>
      </c>
      <c r="W161" s="16">
        <f t="shared" si="6"/>
        <v>0.86956521739130432</v>
      </c>
      <c r="X161" s="16">
        <f t="shared" si="7"/>
        <v>52225</v>
      </c>
      <c r="Y161" s="20">
        <v>71.67</v>
      </c>
      <c r="Z161" s="1">
        <f t="shared" si="0"/>
        <v>34.568571428571431</v>
      </c>
    </row>
    <row r="162" spans="1:26" ht="13" x14ac:dyDescent="0.15">
      <c r="A162" s="15">
        <v>44195</v>
      </c>
      <c r="B162" s="1">
        <v>353</v>
      </c>
      <c r="D162" s="30">
        <v>1</v>
      </c>
      <c r="E162" s="1">
        <v>0</v>
      </c>
      <c r="F162" s="1">
        <v>0</v>
      </c>
      <c r="G162" s="1">
        <f t="shared" si="17"/>
        <v>0</v>
      </c>
      <c r="H162" s="30">
        <f t="shared" si="16"/>
        <v>55.55555555555555</v>
      </c>
      <c r="I162" s="16">
        <f t="shared" si="2"/>
        <v>0.14285714285714285</v>
      </c>
      <c r="J162" s="16">
        <f t="shared" si="9"/>
        <v>29</v>
      </c>
      <c r="K162" s="30">
        <f t="shared" si="18"/>
        <v>1611.1111111111111</v>
      </c>
      <c r="L162" s="1"/>
      <c r="M162" s="1"/>
      <c r="N162" s="1">
        <v>0</v>
      </c>
      <c r="O162" s="1">
        <v>0</v>
      </c>
      <c r="P162" s="16">
        <f t="shared" si="12"/>
        <v>43566</v>
      </c>
      <c r="R162" s="16">
        <f t="shared" si="11"/>
        <v>8659</v>
      </c>
      <c r="T162" s="16">
        <f t="shared" si="3"/>
        <v>0</v>
      </c>
      <c r="U162" s="16">
        <f t="shared" si="4"/>
        <v>16.428571428571427</v>
      </c>
      <c r="V162" s="21">
        <f t="shared" si="5"/>
        <v>115</v>
      </c>
      <c r="W162" s="16">
        <f t="shared" si="6"/>
        <v>0.86956521739130432</v>
      </c>
      <c r="X162" s="16">
        <f t="shared" si="7"/>
        <v>52225</v>
      </c>
      <c r="Y162" s="20">
        <v>77.25</v>
      </c>
      <c r="Z162" s="1">
        <f t="shared" si="0"/>
        <v>37.627142857142857</v>
      </c>
    </row>
    <row r="163" spans="1:26" ht="13" x14ac:dyDescent="0.15">
      <c r="A163" s="15">
        <v>44196</v>
      </c>
      <c r="B163" s="1">
        <v>354</v>
      </c>
      <c r="D163" s="30">
        <v>1</v>
      </c>
      <c r="E163" s="1">
        <v>0</v>
      </c>
      <c r="F163" s="1">
        <v>0</v>
      </c>
      <c r="G163" s="1">
        <f t="shared" si="17"/>
        <v>0</v>
      </c>
      <c r="H163" s="30">
        <f t="shared" si="16"/>
        <v>55.55555555555555</v>
      </c>
      <c r="I163" s="16">
        <f t="shared" si="2"/>
        <v>0.14285714285714285</v>
      </c>
      <c r="J163" s="16">
        <f t="shared" si="9"/>
        <v>29</v>
      </c>
      <c r="K163" s="30">
        <f t="shared" si="18"/>
        <v>1611.1111111111111</v>
      </c>
      <c r="L163" s="1"/>
      <c r="M163" s="1"/>
      <c r="N163" s="1">
        <v>0</v>
      </c>
      <c r="O163" s="1">
        <v>0</v>
      </c>
      <c r="P163" s="16">
        <f t="shared" si="12"/>
        <v>43566</v>
      </c>
      <c r="R163" s="16">
        <f t="shared" si="11"/>
        <v>8659</v>
      </c>
      <c r="T163" s="16">
        <f t="shared" si="3"/>
        <v>0</v>
      </c>
      <c r="U163" s="16">
        <f t="shared" si="4"/>
        <v>16.428571428571427</v>
      </c>
      <c r="V163" s="21">
        <f t="shared" si="5"/>
        <v>115</v>
      </c>
      <c r="W163" s="16">
        <f t="shared" si="6"/>
        <v>0.86956521739130432</v>
      </c>
      <c r="X163" s="16">
        <f t="shared" si="7"/>
        <v>52225</v>
      </c>
      <c r="Y163" s="20">
        <v>47.47</v>
      </c>
      <c r="Z163" s="1">
        <f t="shared" si="0"/>
        <v>36.697142857142858</v>
      </c>
    </row>
    <row r="164" spans="1:26" ht="13" x14ac:dyDescent="0.15">
      <c r="A164" s="15">
        <v>44197</v>
      </c>
      <c r="B164" s="1">
        <f t="shared" ref="B164:B314" si="19">B163+1</f>
        <v>355</v>
      </c>
      <c r="D164" s="30">
        <v>1</v>
      </c>
      <c r="E164" s="1">
        <v>0</v>
      </c>
      <c r="F164" s="1">
        <v>0</v>
      </c>
      <c r="G164" s="1">
        <f t="shared" si="17"/>
        <v>0</v>
      </c>
      <c r="H164" s="30">
        <f t="shared" si="16"/>
        <v>55.55555555555555</v>
      </c>
      <c r="I164" s="16">
        <f t="shared" si="2"/>
        <v>0.14285714285714285</v>
      </c>
      <c r="J164" s="16">
        <f t="shared" si="9"/>
        <v>29</v>
      </c>
      <c r="K164" s="30">
        <f t="shared" si="18"/>
        <v>1611.1111111111111</v>
      </c>
      <c r="L164" s="16">
        <f>G164</f>
        <v>0</v>
      </c>
      <c r="M164" s="1"/>
      <c r="N164" s="1">
        <v>0</v>
      </c>
      <c r="O164" s="1">
        <v>0</v>
      </c>
      <c r="P164" s="16">
        <f t="shared" si="12"/>
        <v>43566</v>
      </c>
      <c r="R164" s="16">
        <f t="shared" si="11"/>
        <v>8659</v>
      </c>
      <c r="T164" s="16">
        <f t="shared" si="3"/>
        <v>0</v>
      </c>
      <c r="U164" s="16">
        <f t="shared" si="4"/>
        <v>16.428571428571427</v>
      </c>
      <c r="V164" s="21">
        <f t="shared" si="5"/>
        <v>115</v>
      </c>
      <c r="W164" s="16">
        <f t="shared" si="6"/>
        <v>0.86956521739130432</v>
      </c>
      <c r="X164" s="16">
        <f t="shared" si="7"/>
        <v>52225</v>
      </c>
      <c r="Y164" s="20">
        <v>47.47</v>
      </c>
      <c r="Z164" s="1">
        <f t="shared" si="0"/>
        <v>37.230000000000004</v>
      </c>
    </row>
    <row r="165" spans="1:26" ht="13" x14ac:dyDescent="0.15">
      <c r="A165" s="15">
        <v>44198</v>
      </c>
      <c r="B165" s="1">
        <f t="shared" si="19"/>
        <v>356</v>
      </c>
      <c r="D165" s="30">
        <v>1</v>
      </c>
      <c r="E165" s="1">
        <v>0</v>
      </c>
      <c r="F165" s="1">
        <v>0</v>
      </c>
      <c r="G165" s="1">
        <f t="shared" si="17"/>
        <v>0</v>
      </c>
      <c r="H165" s="30">
        <f t="shared" ref="H165:H228" si="20">I165*100000/1800*7</f>
        <v>55.55555555555555</v>
      </c>
      <c r="I165" s="16">
        <f t="shared" si="2"/>
        <v>0.14285714285714285</v>
      </c>
      <c r="J165" s="16">
        <f t="shared" si="9"/>
        <v>29</v>
      </c>
      <c r="K165" s="30">
        <f t="shared" si="18"/>
        <v>1611.1111111111111</v>
      </c>
      <c r="L165" s="22">
        <f t="shared" ref="L165:L309" si="21">G165+L164</f>
        <v>0</v>
      </c>
      <c r="M165" s="1"/>
      <c r="N165" s="1">
        <v>0</v>
      </c>
      <c r="O165" s="1">
        <v>0</v>
      </c>
      <c r="P165" s="16">
        <f t="shared" si="12"/>
        <v>43566</v>
      </c>
      <c r="R165" s="16">
        <f t="shared" si="11"/>
        <v>8659</v>
      </c>
      <c r="T165" s="16">
        <f t="shared" si="3"/>
        <v>0</v>
      </c>
      <c r="U165" s="16">
        <f t="shared" si="4"/>
        <v>16.428571428571427</v>
      </c>
      <c r="V165" s="21">
        <f t="shared" si="5"/>
        <v>115</v>
      </c>
      <c r="W165" s="16">
        <f t="shared" si="6"/>
        <v>0.86956521739130432</v>
      </c>
      <c r="X165" s="16">
        <f t="shared" si="7"/>
        <v>52225</v>
      </c>
      <c r="Y165" s="20">
        <v>10.24</v>
      </c>
      <c r="Z165" s="1">
        <f t="shared" si="0"/>
        <v>38.692857142857143</v>
      </c>
    </row>
    <row r="166" spans="1:26" ht="13" x14ac:dyDescent="0.15">
      <c r="A166" s="15">
        <v>44199</v>
      </c>
      <c r="B166" s="1">
        <f t="shared" si="19"/>
        <v>357</v>
      </c>
      <c r="D166" s="30">
        <v>1</v>
      </c>
      <c r="E166" s="1">
        <v>0</v>
      </c>
      <c r="F166" s="1">
        <v>0</v>
      </c>
      <c r="G166" s="1">
        <f t="shared" si="17"/>
        <v>0</v>
      </c>
      <c r="H166" s="30">
        <f t="shared" si="20"/>
        <v>55.55555555555555</v>
      </c>
      <c r="I166" s="16">
        <f t="shared" si="2"/>
        <v>0.14285714285714285</v>
      </c>
      <c r="J166" s="16">
        <f t="shared" si="9"/>
        <v>29</v>
      </c>
      <c r="K166" s="30">
        <f t="shared" si="18"/>
        <v>1611.1111111111111</v>
      </c>
      <c r="L166" s="22">
        <f t="shared" si="21"/>
        <v>0</v>
      </c>
      <c r="M166" s="1"/>
      <c r="N166" s="1">
        <v>0</v>
      </c>
      <c r="O166" s="1">
        <v>0</v>
      </c>
      <c r="P166" s="16">
        <f t="shared" si="12"/>
        <v>43566</v>
      </c>
      <c r="R166" s="16">
        <f t="shared" si="11"/>
        <v>8659</v>
      </c>
      <c r="T166" s="16">
        <f t="shared" si="3"/>
        <v>0</v>
      </c>
      <c r="U166" s="16">
        <f t="shared" si="4"/>
        <v>16.428571428571427</v>
      </c>
      <c r="V166" s="21">
        <f t="shared" si="5"/>
        <v>115</v>
      </c>
      <c r="W166" s="16">
        <f t="shared" si="6"/>
        <v>0.86956521739130432</v>
      </c>
      <c r="X166" s="16">
        <f t="shared" si="7"/>
        <v>52225</v>
      </c>
      <c r="Y166" s="20">
        <v>23.27</v>
      </c>
      <c r="Z166" s="1">
        <f t="shared" si="0"/>
        <v>41.219999999999992</v>
      </c>
    </row>
    <row r="167" spans="1:26" ht="13" x14ac:dyDescent="0.15">
      <c r="A167" s="15">
        <v>44200</v>
      </c>
      <c r="B167" s="1">
        <f t="shared" si="19"/>
        <v>358</v>
      </c>
      <c r="D167" s="30">
        <v>1</v>
      </c>
      <c r="E167" s="1">
        <v>0</v>
      </c>
      <c r="F167" s="1">
        <v>0</v>
      </c>
      <c r="G167" s="1">
        <f t="shared" si="17"/>
        <v>0</v>
      </c>
      <c r="H167" s="30">
        <f t="shared" si="20"/>
        <v>55.55555555555555</v>
      </c>
      <c r="I167" s="16">
        <f t="shared" si="2"/>
        <v>0.14285714285714285</v>
      </c>
      <c r="J167" s="16">
        <f t="shared" si="9"/>
        <v>29</v>
      </c>
      <c r="K167" s="30">
        <f t="shared" si="18"/>
        <v>1611.1111111111111</v>
      </c>
      <c r="L167" s="22">
        <f t="shared" si="21"/>
        <v>0</v>
      </c>
      <c r="M167" s="1"/>
      <c r="N167" s="1">
        <v>0</v>
      </c>
      <c r="O167" s="1">
        <v>0</v>
      </c>
      <c r="P167" s="16">
        <f t="shared" si="12"/>
        <v>43566</v>
      </c>
      <c r="R167" s="16">
        <f t="shared" si="11"/>
        <v>8659</v>
      </c>
      <c r="T167" s="16">
        <f t="shared" si="3"/>
        <v>0</v>
      </c>
      <c r="U167" s="16">
        <f t="shared" si="4"/>
        <v>16.428571428571427</v>
      </c>
      <c r="V167" s="21">
        <f t="shared" si="5"/>
        <v>115</v>
      </c>
      <c r="W167" s="16">
        <f t="shared" si="6"/>
        <v>0.86956521739130432</v>
      </c>
      <c r="X167" s="16">
        <f t="shared" si="7"/>
        <v>52225</v>
      </c>
      <c r="Y167" s="20">
        <v>26.99</v>
      </c>
      <c r="Z167" s="1">
        <f t="shared" si="0"/>
        <v>43.480000000000004</v>
      </c>
    </row>
    <row r="168" spans="1:26" ht="13" x14ac:dyDescent="0.15">
      <c r="A168" s="15">
        <v>44201</v>
      </c>
      <c r="B168" s="1">
        <f t="shared" si="19"/>
        <v>359</v>
      </c>
      <c r="D168" s="30">
        <v>1</v>
      </c>
      <c r="E168" s="1">
        <v>0</v>
      </c>
      <c r="F168" s="1">
        <v>0</v>
      </c>
      <c r="G168" s="1">
        <f t="shared" si="17"/>
        <v>0</v>
      </c>
      <c r="H168" s="30">
        <f t="shared" si="20"/>
        <v>0</v>
      </c>
      <c r="I168" s="16">
        <f t="shared" si="2"/>
        <v>0</v>
      </c>
      <c r="J168" s="16">
        <f t="shared" si="9"/>
        <v>29</v>
      </c>
      <c r="K168" s="30">
        <f t="shared" si="18"/>
        <v>1611.1111111111111</v>
      </c>
      <c r="L168" s="22">
        <f t="shared" si="21"/>
        <v>0</v>
      </c>
      <c r="M168" s="1"/>
      <c r="N168" s="1">
        <v>24</v>
      </c>
      <c r="O168" s="1">
        <v>189</v>
      </c>
      <c r="P168" s="16">
        <f t="shared" si="12"/>
        <v>43590</v>
      </c>
      <c r="R168" s="16">
        <f t="shared" si="11"/>
        <v>8848</v>
      </c>
      <c r="T168" s="16">
        <f t="shared" si="3"/>
        <v>213</v>
      </c>
      <c r="U168" s="16">
        <f t="shared" si="4"/>
        <v>30.428571428571427</v>
      </c>
      <c r="V168" s="21">
        <f t="shared" si="5"/>
        <v>213</v>
      </c>
      <c r="W168" s="16">
        <f t="shared" si="6"/>
        <v>0</v>
      </c>
      <c r="X168" s="16">
        <f t="shared" si="7"/>
        <v>52438</v>
      </c>
      <c r="Y168" s="20">
        <v>66.08</v>
      </c>
      <c r="Z168" s="1">
        <f t="shared" si="0"/>
        <v>42.681428571428576</v>
      </c>
    </row>
    <row r="169" spans="1:26" ht="13" x14ac:dyDescent="0.15">
      <c r="A169" s="15">
        <v>44202</v>
      </c>
      <c r="B169" s="1">
        <f t="shared" si="19"/>
        <v>360</v>
      </c>
      <c r="D169" s="30">
        <v>1</v>
      </c>
      <c r="E169" s="1">
        <v>0</v>
      </c>
      <c r="F169" s="1">
        <v>0</v>
      </c>
      <c r="G169" s="1">
        <f t="shared" si="17"/>
        <v>0</v>
      </c>
      <c r="H169" s="30">
        <f t="shared" si="20"/>
        <v>0</v>
      </c>
      <c r="I169" s="16">
        <f t="shared" si="2"/>
        <v>0</v>
      </c>
      <c r="J169" s="16">
        <f t="shared" si="9"/>
        <v>29</v>
      </c>
      <c r="K169" s="30">
        <f t="shared" si="18"/>
        <v>1611.1111111111111</v>
      </c>
      <c r="L169" s="22">
        <f t="shared" si="21"/>
        <v>0</v>
      </c>
      <c r="M169" s="1"/>
      <c r="N169" s="1">
        <v>0</v>
      </c>
      <c r="O169" s="1">
        <v>0</v>
      </c>
      <c r="P169" s="16">
        <f t="shared" si="12"/>
        <v>43590</v>
      </c>
      <c r="R169" s="16">
        <f t="shared" si="11"/>
        <v>8848</v>
      </c>
      <c r="T169" s="16">
        <f t="shared" si="3"/>
        <v>0</v>
      </c>
      <c r="U169" s="16">
        <f t="shared" si="4"/>
        <v>30.428571428571427</v>
      </c>
      <c r="V169" s="21">
        <f t="shared" si="5"/>
        <v>213</v>
      </c>
      <c r="W169" s="16">
        <f t="shared" si="6"/>
        <v>0</v>
      </c>
      <c r="X169" s="16">
        <f t="shared" si="7"/>
        <v>52438</v>
      </c>
      <c r="Y169" s="20">
        <v>72.599999999999994</v>
      </c>
      <c r="Z169" s="1">
        <f t="shared" si="0"/>
        <v>42.017142857142858</v>
      </c>
    </row>
    <row r="170" spans="1:26" ht="13" x14ac:dyDescent="0.15">
      <c r="A170" s="15">
        <v>44203</v>
      </c>
      <c r="B170" s="1">
        <f t="shared" si="19"/>
        <v>361</v>
      </c>
      <c r="D170" s="30">
        <v>1</v>
      </c>
      <c r="E170" s="1">
        <v>0</v>
      </c>
      <c r="F170" s="1">
        <v>0</v>
      </c>
      <c r="G170" s="1">
        <f t="shared" si="17"/>
        <v>0</v>
      </c>
      <c r="H170" s="30">
        <f t="shared" si="20"/>
        <v>0</v>
      </c>
      <c r="I170" s="16">
        <f t="shared" si="2"/>
        <v>0</v>
      </c>
      <c r="J170" s="16">
        <f t="shared" si="9"/>
        <v>29</v>
      </c>
      <c r="K170" s="30">
        <f t="shared" si="18"/>
        <v>1611.1111111111111</v>
      </c>
      <c r="L170" s="22">
        <f t="shared" si="21"/>
        <v>0</v>
      </c>
      <c r="M170" s="1"/>
      <c r="N170" s="1">
        <v>24</v>
      </c>
      <c r="O170" s="1">
        <v>0</v>
      </c>
      <c r="P170" s="16">
        <f t="shared" si="12"/>
        <v>43614</v>
      </c>
      <c r="R170" s="16">
        <f t="shared" si="11"/>
        <v>8848</v>
      </c>
      <c r="T170" s="16">
        <f t="shared" si="3"/>
        <v>24</v>
      </c>
      <c r="U170" s="16">
        <f t="shared" si="4"/>
        <v>33.857142857142854</v>
      </c>
      <c r="V170" s="21">
        <f t="shared" si="5"/>
        <v>237</v>
      </c>
      <c r="W170" s="16">
        <f t="shared" si="6"/>
        <v>0</v>
      </c>
      <c r="X170" s="16">
        <f t="shared" si="7"/>
        <v>52462</v>
      </c>
      <c r="Y170" s="20">
        <v>73.53</v>
      </c>
      <c r="Z170" s="1">
        <f t="shared" si="0"/>
        <v>45.74</v>
      </c>
    </row>
    <row r="171" spans="1:26" ht="13" x14ac:dyDescent="0.15">
      <c r="A171" s="15">
        <v>44204</v>
      </c>
      <c r="B171" s="1">
        <f t="shared" si="19"/>
        <v>362</v>
      </c>
      <c r="D171" s="30">
        <v>1</v>
      </c>
      <c r="E171" s="1">
        <v>0</v>
      </c>
      <c r="F171" s="1">
        <v>0</v>
      </c>
      <c r="G171" s="1">
        <f t="shared" si="17"/>
        <v>0</v>
      </c>
      <c r="H171" s="30">
        <f t="shared" si="20"/>
        <v>0</v>
      </c>
      <c r="I171" s="16">
        <f t="shared" si="2"/>
        <v>0</v>
      </c>
      <c r="J171" s="16">
        <f t="shared" si="9"/>
        <v>29</v>
      </c>
      <c r="K171" s="30">
        <f t="shared" si="18"/>
        <v>1611.1111111111111</v>
      </c>
      <c r="L171" s="22">
        <f t="shared" si="21"/>
        <v>0</v>
      </c>
      <c r="M171" s="1"/>
      <c r="N171" s="1">
        <v>0</v>
      </c>
      <c r="O171" s="1">
        <v>0</v>
      </c>
      <c r="P171" s="16">
        <f t="shared" si="12"/>
        <v>43614</v>
      </c>
      <c r="R171" s="16">
        <f t="shared" si="11"/>
        <v>8848</v>
      </c>
      <c r="T171" s="16">
        <f t="shared" si="3"/>
        <v>0</v>
      </c>
      <c r="U171" s="16">
        <f t="shared" si="4"/>
        <v>33.857142857142854</v>
      </c>
      <c r="V171" s="21">
        <f t="shared" si="5"/>
        <v>237</v>
      </c>
      <c r="W171" s="16">
        <f t="shared" si="6"/>
        <v>0</v>
      </c>
      <c r="X171" s="16">
        <f t="shared" si="7"/>
        <v>52462</v>
      </c>
      <c r="Y171" s="20">
        <v>24.2</v>
      </c>
      <c r="Z171" s="1">
        <f t="shared" si="0"/>
        <v>42.415714285714287</v>
      </c>
    </row>
    <row r="172" spans="1:26" ht="13" x14ac:dyDescent="0.15">
      <c r="A172" s="15">
        <v>44205</v>
      </c>
      <c r="B172" s="1">
        <f t="shared" si="19"/>
        <v>363</v>
      </c>
      <c r="D172" s="30">
        <v>1</v>
      </c>
      <c r="E172" s="21">
        <v>0</v>
      </c>
      <c r="F172" s="21">
        <v>0</v>
      </c>
      <c r="G172" s="21">
        <f t="shared" si="17"/>
        <v>0</v>
      </c>
      <c r="H172" s="30">
        <f t="shared" si="20"/>
        <v>0</v>
      </c>
      <c r="I172" s="21">
        <f t="shared" si="2"/>
        <v>0</v>
      </c>
      <c r="J172" s="21">
        <f t="shared" si="9"/>
        <v>29</v>
      </c>
      <c r="K172" s="30">
        <f t="shared" si="18"/>
        <v>1611.1111111111111</v>
      </c>
      <c r="L172" s="22">
        <f t="shared" si="21"/>
        <v>0</v>
      </c>
      <c r="M172" s="19"/>
      <c r="N172" s="19">
        <v>0</v>
      </c>
      <c r="O172" s="21">
        <v>0</v>
      </c>
      <c r="P172" s="21">
        <f t="shared" si="12"/>
        <v>43614</v>
      </c>
      <c r="Q172" s="21"/>
      <c r="R172" s="21">
        <f t="shared" si="11"/>
        <v>8848</v>
      </c>
      <c r="S172" s="21"/>
      <c r="T172" s="21">
        <f t="shared" si="3"/>
        <v>0</v>
      </c>
      <c r="U172" s="21">
        <f t="shared" si="4"/>
        <v>33.857142857142854</v>
      </c>
      <c r="V172" s="21">
        <f t="shared" si="5"/>
        <v>237</v>
      </c>
      <c r="W172" s="16">
        <f t="shared" si="6"/>
        <v>0</v>
      </c>
      <c r="X172" s="21">
        <f t="shared" si="7"/>
        <v>52462</v>
      </c>
      <c r="Y172" s="20">
        <v>67.010000000000005</v>
      </c>
      <c r="Z172" s="1">
        <f t="shared" si="0"/>
        <v>50.525714285714287</v>
      </c>
    </row>
    <row r="173" spans="1:26" ht="13" x14ac:dyDescent="0.15">
      <c r="A173" s="15">
        <v>44206</v>
      </c>
      <c r="B173" s="1">
        <f t="shared" si="19"/>
        <v>364</v>
      </c>
      <c r="D173" s="30">
        <v>1</v>
      </c>
      <c r="E173" s="21">
        <v>0</v>
      </c>
      <c r="F173" s="21">
        <v>0</v>
      </c>
      <c r="G173" s="21">
        <f t="shared" si="17"/>
        <v>0</v>
      </c>
      <c r="H173" s="30">
        <f t="shared" si="20"/>
        <v>0</v>
      </c>
      <c r="I173" s="21">
        <f t="shared" si="2"/>
        <v>0</v>
      </c>
      <c r="J173" s="21">
        <f t="shared" si="9"/>
        <v>29</v>
      </c>
      <c r="K173" s="30">
        <f t="shared" si="18"/>
        <v>1611.1111111111111</v>
      </c>
      <c r="L173" s="22">
        <f t="shared" si="21"/>
        <v>0</v>
      </c>
      <c r="M173" s="19"/>
      <c r="N173" s="19">
        <v>0</v>
      </c>
      <c r="O173" s="21">
        <v>0</v>
      </c>
      <c r="P173" s="21">
        <f t="shared" si="12"/>
        <v>43614</v>
      </c>
      <c r="Q173" s="21"/>
      <c r="R173" s="21">
        <f t="shared" si="11"/>
        <v>8848</v>
      </c>
      <c r="S173" s="21"/>
      <c r="T173" s="21">
        <f t="shared" si="3"/>
        <v>0</v>
      </c>
      <c r="U173" s="21">
        <f t="shared" si="4"/>
        <v>33.857142857142854</v>
      </c>
      <c r="V173" s="21">
        <f t="shared" si="5"/>
        <v>237</v>
      </c>
      <c r="W173" s="16">
        <f t="shared" si="6"/>
        <v>0</v>
      </c>
      <c r="X173" s="21">
        <f t="shared" si="7"/>
        <v>52462</v>
      </c>
      <c r="Y173" s="20">
        <v>59.57</v>
      </c>
      <c r="Z173" s="1">
        <f t="shared" si="0"/>
        <v>55.711428571428563</v>
      </c>
    </row>
    <row r="174" spans="1:26" ht="13" x14ac:dyDescent="0.15">
      <c r="A174" s="15">
        <v>44207</v>
      </c>
      <c r="B174" s="1">
        <f t="shared" si="19"/>
        <v>365</v>
      </c>
      <c r="D174" s="30">
        <v>1</v>
      </c>
      <c r="E174" s="21">
        <v>0</v>
      </c>
      <c r="F174" s="21">
        <v>0</v>
      </c>
      <c r="G174" s="21">
        <f t="shared" si="17"/>
        <v>0</v>
      </c>
      <c r="H174" s="30">
        <f t="shared" si="20"/>
        <v>0</v>
      </c>
      <c r="I174" s="21">
        <f t="shared" si="2"/>
        <v>0</v>
      </c>
      <c r="J174" s="21">
        <f t="shared" si="9"/>
        <v>29</v>
      </c>
      <c r="K174" s="30">
        <f t="shared" si="18"/>
        <v>1611.1111111111111</v>
      </c>
      <c r="L174" s="22">
        <f t="shared" si="21"/>
        <v>0</v>
      </c>
      <c r="M174" s="19"/>
      <c r="N174" s="19">
        <v>0</v>
      </c>
      <c r="O174" s="21">
        <v>0</v>
      </c>
      <c r="P174" s="21">
        <f t="shared" si="12"/>
        <v>43614</v>
      </c>
      <c r="Q174" s="21"/>
      <c r="R174" s="21">
        <f t="shared" si="11"/>
        <v>8848</v>
      </c>
      <c r="S174" s="21"/>
      <c r="T174" s="21">
        <f t="shared" si="3"/>
        <v>0</v>
      </c>
      <c r="U174" s="21">
        <f t="shared" si="4"/>
        <v>33.857142857142854</v>
      </c>
      <c r="V174" s="21">
        <f t="shared" si="5"/>
        <v>237</v>
      </c>
      <c r="W174" s="16">
        <f t="shared" si="6"/>
        <v>0</v>
      </c>
      <c r="X174" s="21">
        <f t="shared" si="7"/>
        <v>52462</v>
      </c>
      <c r="Y174" s="20">
        <v>31.64</v>
      </c>
      <c r="Z174" s="1">
        <f t="shared" si="0"/>
        <v>56.375714285714288</v>
      </c>
    </row>
    <row r="175" spans="1:26" ht="13" x14ac:dyDescent="0.15">
      <c r="A175" s="15">
        <v>44208</v>
      </c>
      <c r="B175" s="1">
        <f t="shared" si="19"/>
        <v>366</v>
      </c>
      <c r="D175" s="30">
        <v>1</v>
      </c>
      <c r="E175" s="21">
        <v>0</v>
      </c>
      <c r="F175" s="19">
        <v>1</v>
      </c>
      <c r="G175" s="21">
        <f t="shared" si="17"/>
        <v>1</v>
      </c>
      <c r="H175" s="30">
        <f t="shared" si="20"/>
        <v>55.55555555555555</v>
      </c>
      <c r="I175" s="21">
        <f t="shared" si="2"/>
        <v>0.14285714285714285</v>
      </c>
      <c r="J175" s="21">
        <f t="shared" si="9"/>
        <v>30</v>
      </c>
      <c r="K175" s="30">
        <f t="shared" si="18"/>
        <v>1666.6666666666667</v>
      </c>
      <c r="L175" s="22">
        <f t="shared" si="21"/>
        <v>1</v>
      </c>
      <c r="M175" s="19"/>
      <c r="N175" s="19">
        <v>25</v>
      </c>
      <c r="O175" s="19">
        <v>216</v>
      </c>
      <c r="P175" s="21">
        <f t="shared" si="12"/>
        <v>43639</v>
      </c>
      <c r="Q175" s="21"/>
      <c r="R175" s="21">
        <f t="shared" si="11"/>
        <v>9064</v>
      </c>
      <c r="S175" s="21"/>
      <c r="T175" s="21">
        <f t="shared" si="3"/>
        <v>241</v>
      </c>
      <c r="U175" s="21">
        <f t="shared" si="4"/>
        <v>37.857142857142854</v>
      </c>
      <c r="V175" s="21">
        <f t="shared" si="5"/>
        <v>265</v>
      </c>
      <c r="W175" s="16">
        <f t="shared" si="6"/>
        <v>0.37735849056603776</v>
      </c>
      <c r="X175" s="21">
        <f t="shared" si="7"/>
        <v>52703</v>
      </c>
      <c r="Y175" s="20">
        <v>62.36</v>
      </c>
      <c r="Z175" s="1">
        <f t="shared" si="0"/>
        <v>55.844285714285711</v>
      </c>
    </row>
    <row r="176" spans="1:26" ht="13" x14ac:dyDescent="0.15">
      <c r="A176" s="15">
        <v>44209</v>
      </c>
      <c r="B176" s="1">
        <f t="shared" si="19"/>
        <v>367</v>
      </c>
      <c r="D176" s="30">
        <v>1</v>
      </c>
      <c r="E176" s="1">
        <v>0</v>
      </c>
      <c r="F176" s="1">
        <v>0</v>
      </c>
      <c r="G176" s="21">
        <f t="shared" si="17"/>
        <v>0</v>
      </c>
      <c r="H176" s="30">
        <f t="shared" si="20"/>
        <v>55.55555555555555</v>
      </c>
      <c r="I176" s="21">
        <f t="shared" si="2"/>
        <v>0.14285714285714285</v>
      </c>
      <c r="J176" s="21">
        <f t="shared" si="9"/>
        <v>30</v>
      </c>
      <c r="K176" s="30">
        <f t="shared" si="18"/>
        <v>1666.6666666666667</v>
      </c>
      <c r="L176" s="22">
        <f t="shared" si="21"/>
        <v>1</v>
      </c>
      <c r="M176" s="1"/>
      <c r="N176" s="1">
        <v>0</v>
      </c>
      <c r="O176" s="1">
        <v>0</v>
      </c>
      <c r="P176" s="21">
        <f t="shared" si="12"/>
        <v>43639</v>
      </c>
      <c r="Q176" s="21"/>
      <c r="R176" s="21">
        <f t="shared" si="11"/>
        <v>9064</v>
      </c>
      <c r="S176" s="21"/>
      <c r="T176" s="21">
        <f t="shared" si="3"/>
        <v>0</v>
      </c>
      <c r="U176" s="21">
        <f t="shared" si="4"/>
        <v>37.857142857142854</v>
      </c>
      <c r="V176" s="21">
        <f t="shared" si="5"/>
        <v>265</v>
      </c>
      <c r="W176" s="16">
        <f t="shared" si="6"/>
        <v>0.37735849056603776</v>
      </c>
      <c r="X176" s="21">
        <f t="shared" si="7"/>
        <v>52703</v>
      </c>
      <c r="Y176" s="20">
        <v>89.35</v>
      </c>
      <c r="Z176" s="1">
        <f t="shared" si="0"/>
        <v>58.23714285714285</v>
      </c>
    </row>
    <row r="177" spans="1:26" ht="13" x14ac:dyDescent="0.15">
      <c r="A177" s="15">
        <v>44210</v>
      </c>
      <c r="B177" s="1">
        <f t="shared" si="19"/>
        <v>368</v>
      </c>
      <c r="D177" s="30">
        <v>1</v>
      </c>
      <c r="E177" s="1">
        <v>1</v>
      </c>
      <c r="F177" s="1">
        <v>0</v>
      </c>
      <c r="G177" s="21">
        <f t="shared" si="17"/>
        <v>1</v>
      </c>
      <c r="H177" s="30">
        <f t="shared" si="20"/>
        <v>111.1111111111111</v>
      </c>
      <c r="I177" s="21">
        <f t="shared" si="2"/>
        <v>0.2857142857142857</v>
      </c>
      <c r="J177" s="21">
        <f t="shared" si="9"/>
        <v>31</v>
      </c>
      <c r="K177" s="30">
        <f t="shared" si="18"/>
        <v>1722.2222222222222</v>
      </c>
      <c r="L177" s="22">
        <f t="shared" si="21"/>
        <v>2</v>
      </c>
      <c r="M177" s="1"/>
      <c r="N177" s="1">
        <v>29</v>
      </c>
      <c r="O177" s="1">
        <v>0</v>
      </c>
      <c r="P177" s="21">
        <f t="shared" si="12"/>
        <v>43668</v>
      </c>
      <c r="Q177" s="21"/>
      <c r="R177" s="21">
        <f t="shared" si="11"/>
        <v>9064</v>
      </c>
      <c r="S177" s="21"/>
      <c r="T177" s="21">
        <f t="shared" si="3"/>
        <v>29</v>
      </c>
      <c r="U177" s="21">
        <f t="shared" si="4"/>
        <v>38.571428571428569</v>
      </c>
      <c r="V177" s="21">
        <f t="shared" si="5"/>
        <v>270</v>
      </c>
      <c r="W177" s="16">
        <f t="shared" si="6"/>
        <v>0.74074074074074081</v>
      </c>
      <c r="X177" s="21">
        <f t="shared" si="7"/>
        <v>52732</v>
      </c>
      <c r="Y177" s="20">
        <v>85.63</v>
      </c>
      <c r="Z177" s="1">
        <f t="shared" si="0"/>
        <v>59.965714285714284</v>
      </c>
    </row>
    <row r="178" spans="1:26" ht="13" x14ac:dyDescent="0.15">
      <c r="A178" s="15">
        <v>44211</v>
      </c>
      <c r="B178" s="1">
        <f t="shared" si="19"/>
        <v>369</v>
      </c>
      <c r="D178" s="30">
        <v>1</v>
      </c>
      <c r="E178" s="1">
        <v>0</v>
      </c>
      <c r="F178" s="1">
        <v>0</v>
      </c>
      <c r="G178" s="21">
        <f t="shared" si="17"/>
        <v>0</v>
      </c>
      <c r="H178" s="30">
        <f t="shared" si="20"/>
        <v>111.1111111111111</v>
      </c>
      <c r="I178" s="21">
        <f t="shared" si="2"/>
        <v>0.2857142857142857</v>
      </c>
      <c r="J178" s="21">
        <f t="shared" si="9"/>
        <v>31</v>
      </c>
      <c r="K178" s="30">
        <f t="shared" si="18"/>
        <v>1722.2222222222222</v>
      </c>
      <c r="L178" s="22">
        <f t="shared" si="21"/>
        <v>2</v>
      </c>
      <c r="M178" s="1"/>
      <c r="N178" s="1">
        <v>0</v>
      </c>
      <c r="O178" s="1">
        <v>0</v>
      </c>
      <c r="P178" s="21">
        <f t="shared" si="12"/>
        <v>43668</v>
      </c>
      <c r="Q178" s="21"/>
      <c r="R178" s="21">
        <f t="shared" si="11"/>
        <v>9064</v>
      </c>
      <c r="S178" s="21"/>
      <c r="T178" s="21">
        <f t="shared" si="3"/>
        <v>0</v>
      </c>
      <c r="U178" s="21">
        <f t="shared" si="4"/>
        <v>38.571428571428569</v>
      </c>
      <c r="V178" s="21">
        <f t="shared" si="5"/>
        <v>270</v>
      </c>
      <c r="W178" s="16">
        <f t="shared" si="6"/>
        <v>0.74074074074074081</v>
      </c>
      <c r="X178" s="21">
        <f t="shared" si="7"/>
        <v>52732</v>
      </c>
      <c r="Y178" s="20">
        <v>84.7</v>
      </c>
      <c r="Z178" s="1">
        <f t="shared" si="0"/>
        <v>68.608571428571437</v>
      </c>
    </row>
    <row r="179" spans="1:26" ht="13" x14ac:dyDescent="0.15">
      <c r="A179" s="15">
        <v>44212</v>
      </c>
      <c r="B179" s="1">
        <f t="shared" si="19"/>
        <v>370</v>
      </c>
      <c r="D179" s="30">
        <v>1</v>
      </c>
      <c r="E179" s="1">
        <v>0</v>
      </c>
      <c r="F179" s="1">
        <v>0</v>
      </c>
      <c r="G179" s="21">
        <f t="shared" si="17"/>
        <v>0</v>
      </c>
      <c r="H179" s="30">
        <f t="shared" si="20"/>
        <v>111.1111111111111</v>
      </c>
      <c r="I179" s="21">
        <f t="shared" si="2"/>
        <v>0.2857142857142857</v>
      </c>
      <c r="J179" s="21">
        <f t="shared" si="9"/>
        <v>31</v>
      </c>
      <c r="K179" s="30">
        <f t="shared" si="18"/>
        <v>1722.2222222222222</v>
      </c>
      <c r="L179" s="22">
        <f t="shared" si="21"/>
        <v>2</v>
      </c>
      <c r="M179" s="1"/>
      <c r="N179" s="1">
        <v>0</v>
      </c>
      <c r="O179" s="1">
        <v>0</v>
      </c>
      <c r="P179" s="21">
        <f t="shared" si="12"/>
        <v>43668</v>
      </c>
      <c r="Q179" s="21"/>
      <c r="R179" s="21">
        <f t="shared" si="11"/>
        <v>9064</v>
      </c>
      <c r="S179" s="21"/>
      <c r="T179" s="21">
        <f t="shared" si="3"/>
        <v>0</v>
      </c>
      <c r="U179" s="21">
        <f t="shared" si="4"/>
        <v>38.571428571428569</v>
      </c>
      <c r="V179" s="21">
        <f t="shared" si="5"/>
        <v>270</v>
      </c>
      <c r="W179" s="16">
        <f t="shared" si="6"/>
        <v>0.74074074074074081</v>
      </c>
      <c r="X179" s="21">
        <f t="shared" si="7"/>
        <v>52732</v>
      </c>
      <c r="Y179" s="20">
        <v>9.31</v>
      </c>
      <c r="Z179" s="1">
        <f t="shared" si="0"/>
        <v>60.365714285714276</v>
      </c>
    </row>
    <row r="180" spans="1:26" ht="13" x14ac:dyDescent="0.15">
      <c r="A180" s="15">
        <v>44213</v>
      </c>
      <c r="B180" s="1">
        <f t="shared" si="19"/>
        <v>371</v>
      </c>
      <c r="D180" s="30">
        <v>1</v>
      </c>
      <c r="E180" s="1">
        <v>0</v>
      </c>
      <c r="F180" s="1">
        <v>0</v>
      </c>
      <c r="G180" s="21">
        <f t="shared" si="17"/>
        <v>0</v>
      </c>
      <c r="H180" s="30">
        <f t="shared" si="20"/>
        <v>111.1111111111111</v>
      </c>
      <c r="I180" s="21">
        <f t="shared" si="2"/>
        <v>0.2857142857142857</v>
      </c>
      <c r="J180" s="21">
        <f t="shared" si="9"/>
        <v>31</v>
      </c>
      <c r="K180" s="30">
        <f t="shared" si="18"/>
        <v>1722.2222222222222</v>
      </c>
      <c r="L180" s="22">
        <f t="shared" si="21"/>
        <v>2</v>
      </c>
      <c r="M180" s="1"/>
      <c r="N180" s="1">
        <v>0</v>
      </c>
      <c r="O180" s="1">
        <v>0</v>
      </c>
      <c r="P180" s="21">
        <f t="shared" si="12"/>
        <v>43668</v>
      </c>
      <c r="Q180" s="21"/>
      <c r="R180" s="21">
        <f t="shared" si="11"/>
        <v>9064</v>
      </c>
      <c r="S180" s="21"/>
      <c r="T180" s="21">
        <f t="shared" si="3"/>
        <v>0</v>
      </c>
      <c r="U180" s="21">
        <f t="shared" si="4"/>
        <v>38.571428571428569</v>
      </c>
      <c r="V180" s="21">
        <f t="shared" si="5"/>
        <v>270</v>
      </c>
      <c r="W180" s="16">
        <f t="shared" si="6"/>
        <v>0.74074074074074081</v>
      </c>
      <c r="X180" s="21">
        <f t="shared" si="7"/>
        <v>52732</v>
      </c>
      <c r="Y180" s="20">
        <v>45.61</v>
      </c>
      <c r="Z180" s="1">
        <f t="shared" si="0"/>
        <v>58.371428571428574</v>
      </c>
    </row>
    <row r="181" spans="1:26" ht="13" x14ac:dyDescent="0.15">
      <c r="A181" s="15">
        <v>44214</v>
      </c>
      <c r="B181" s="1">
        <f t="shared" si="19"/>
        <v>372</v>
      </c>
      <c r="D181" s="30">
        <v>1</v>
      </c>
      <c r="E181" s="1">
        <v>0</v>
      </c>
      <c r="F181" s="1">
        <v>0</v>
      </c>
      <c r="G181" s="21">
        <f t="shared" si="17"/>
        <v>0</v>
      </c>
      <c r="H181" s="30">
        <f t="shared" si="20"/>
        <v>111.1111111111111</v>
      </c>
      <c r="I181" s="21">
        <f t="shared" si="2"/>
        <v>0.2857142857142857</v>
      </c>
      <c r="J181" s="21">
        <f t="shared" si="9"/>
        <v>31</v>
      </c>
      <c r="K181" s="30">
        <f t="shared" si="18"/>
        <v>1722.2222222222222</v>
      </c>
      <c r="L181" s="22">
        <f t="shared" si="21"/>
        <v>2</v>
      </c>
      <c r="M181" s="1"/>
      <c r="N181" s="1">
        <v>0</v>
      </c>
      <c r="O181" s="1">
        <v>0</v>
      </c>
      <c r="P181" s="21">
        <f t="shared" si="12"/>
        <v>43668</v>
      </c>
      <c r="Q181" s="21"/>
      <c r="R181" s="21">
        <f t="shared" si="11"/>
        <v>9064</v>
      </c>
      <c r="S181" s="21"/>
      <c r="T181" s="21">
        <f t="shared" si="3"/>
        <v>0</v>
      </c>
      <c r="U181" s="21">
        <f t="shared" si="4"/>
        <v>38.571428571428569</v>
      </c>
      <c r="V181" s="21">
        <f t="shared" si="5"/>
        <v>270</v>
      </c>
      <c r="W181" s="16">
        <f t="shared" si="6"/>
        <v>0.74074074074074081</v>
      </c>
      <c r="X181" s="21">
        <f t="shared" si="7"/>
        <v>52732</v>
      </c>
      <c r="Y181" s="20">
        <v>46.54</v>
      </c>
      <c r="Z181" s="1">
        <f t="shared" si="0"/>
        <v>60.5</v>
      </c>
    </row>
    <row r="182" spans="1:26" ht="13" x14ac:dyDescent="0.15">
      <c r="A182" s="15">
        <v>44215</v>
      </c>
      <c r="B182" s="1">
        <f t="shared" si="19"/>
        <v>373</v>
      </c>
      <c r="D182" s="30">
        <v>1</v>
      </c>
      <c r="E182" s="1">
        <v>0</v>
      </c>
      <c r="F182" s="1">
        <v>0</v>
      </c>
      <c r="G182" s="21">
        <f t="shared" si="17"/>
        <v>0</v>
      </c>
      <c r="H182" s="30">
        <f t="shared" si="20"/>
        <v>55.55555555555555</v>
      </c>
      <c r="I182" s="21">
        <f t="shared" si="2"/>
        <v>0.14285714285714285</v>
      </c>
      <c r="J182" s="21">
        <f t="shared" si="9"/>
        <v>31</v>
      </c>
      <c r="K182" s="30">
        <f t="shared" si="18"/>
        <v>1722.2222222222222</v>
      </c>
      <c r="L182" s="22">
        <f t="shared" si="21"/>
        <v>2</v>
      </c>
      <c r="M182" s="1"/>
      <c r="N182" s="1">
        <v>27</v>
      </c>
      <c r="O182" s="1">
        <v>211</v>
      </c>
      <c r="P182" s="21">
        <f t="shared" si="12"/>
        <v>43695</v>
      </c>
      <c r="Q182" s="21"/>
      <c r="R182" s="21">
        <f t="shared" si="11"/>
        <v>9275</v>
      </c>
      <c r="S182" s="21"/>
      <c r="T182" s="21">
        <f t="shared" si="3"/>
        <v>238</v>
      </c>
      <c r="U182" s="21">
        <f t="shared" si="4"/>
        <v>38.142857142857146</v>
      </c>
      <c r="V182" s="21">
        <f t="shared" si="5"/>
        <v>267</v>
      </c>
      <c r="W182" s="16">
        <f t="shared" si="6"/>
        <v>0.37453183520599248</v>
      </c>
      <c r="X182" s="21">
        <f t="shared" si="7"/>
        <v>52970</v>
      </c>
      <c r="Y182" s="20">
        <v>105.17</v>
      </c>
      <c r="Z182" s="1">
        <f t="shared" si="0"/>
        <v>66.61571428571429</v>
      </c>
    </row>
    <row r="183" spans="1:26" ht="13" x14ac:dyDescent="0.15">
      <c r="A183" s="15">
        <v>44216</v>
      </c>
      <c r="B183" s="1">
        <f t="shared" si="19"/>
        <v>374</v>
      </c>
      <c r="D183" s="30">
        <v>1</v>
      </c>
      <c r="E183" s="1">
        <v>0</v>
      </c>
      <c r="F183" s="1">
        <v>0</v>
      </c>
      <c r="G183" s="21">
        <f t="shared" si="17"/>
        <v>0</v>
      </c>
      <c r="H183" s="30">
        <f t="shared" si="20"/>
        <v>55.55555555555555</v>
      </c>
      <c r="I183" s="21">
        <f t="shared" si="2"/>
        <v>0.14285714285714285</v>
      </c>
      <c r="J183" s="21">
        <f t="shared" si="9"/>
        <v>31</v>
      </c>
      <c r="K183" s="30">
        <f t="shared" si="18"/>
        <v>1722.2222222222222</v>
      </c>
      <c r="L183" s="22">
        <f t="shared" si="21"/>
        <v>2</v>
      </c>
      <c r="M183" s="1"/>
      <c r="N183" s="1">
        <v>0</v>
      </c>
      <c r="O183" s="1">
        <v>0</v>
      </c>
      <c r="P183" s="21">
        <f t="shared" si="12"/>
        <v>43695</v>
      </c>
      <c r="Q183" s="21"/>
      <c r="R183" s="21">
        <f t="shared" si="11"/>
        <v>9275</v>
      </c>
      <c r="S183" s="21"/>
      <c r="T183" s="21">
        <f t="shared" si="3"/>
        <v>0</v>
      </c>
      <c r="U183" s="21">
        <f t="shared" si="4"/>
        <v>38.142857142857146</v>
      </c>
      <c r="V183" s="21">
        <f t="shared" si="5"/>
        <v>267</v>
      </c>
      <c r="W183" s="16">
        <f t="shared" si="6"/>
        <v>0.37453183520599248</v>
      </c>
      <c r="X183" s="21">
        <f t="shared" si="7"/>
        <v>52970</v>
      </c>
      <c r="Y183" s="20">
        <v>67.010000000000005</v>
      </c>
      <c r="Z183" s="1">
        <f t="shared" si="0"/>
        <v>63.424285714285716</v>
      </c>
    </row>
    <row r="184" spans="1:26" ht="13" x14ac:dyDescent="0.15">
      <c r="A184" s="15">
        <v>44217</v>
      </c>
      <c r="B184" s="1">
        <f t="shared" si="19"/>
        <v>375</v>
      </c>
      <c r="D184" s="30">
        <v>1</v>
      </c>
      <c r="E184" s="1">
        <v>0</v>
      </c>
      <c r="F184" s="1">
        <v>0</v>
      </c>
      <c r="G184" s="21">
        <f t="shared" si="17"/>
        <v>0</v>
      </c>
      <c r="H184" s="30">
        <f t="shared" si="20"/>
        <v>0</v>
      </c>
      <c r="I184" s="21">
        <f t="shared" si="2"/>
        <v>0</v>
      </c>
      <c r="J184" s="21">
        <f t="shared" si="9"/>
        <v>31</v>
      </c>
      <c r="K184" s="30">
        <f t="shared" si="18"/>
        <v>1722.2222222222222</v>
      </c>
      <c r="L184" s="22">
        <f t="shared" si="21"/>
        <v>2</v>
      </c>
      <c r="M184" s="1"/>
      <c r="N184" s="1">
        <v>26</v>
      </c>
      <c r="O184" s="1">
        <v>0</v>
      </c>
      <c r="P184" s="21">
        <f t="shared" si="12"/>
        <v>43721</v>
      </c>
      <c r="Q184" s="21"/>
      <c r="R184" s="21">
        <f t="shared" si="11"/>
        <v>9275</v>
      </c>
      <c r="S184" s="21"/>
      <c r="T184" s="21">
        <f t="shared" si="3"/>
        <v>26</v>
      </c>
      <c r="U184" s="21">
        <f t="shared" si="4"/>
        <v>37.714285714285715</v>
      </c>
      <c r="V184" s="21">
        <f t="shared" si="5"/>
        <v>264</v>
      </c>
      <c r="W184" s="16">
        <f t="shared" si="6"/>
        <v>0</v>
      </c>
      <c r="X184" s="21">
        <f t="shared" si="7"/>
        <v>52996</v>
      </c>
      <c r="Y184" s="20">
        <v>64.22</v>
      </c>
      <c r="Z184" s="1">
        <f t="shared" si="0"/>
        <v>60.365714285714276</v>
      </c>
    </row>
    <row r="185" spans="1:26" ht="13" x14ac:dyDescent="0.15">
      <c r="A185" s="15">
        <v>44218</v>
      </c>
      <c r="B185" s="1">
        <f t="shared" si="19"/>
        <v>376</v>
      </c>
      <c r="D185" s="30">
        <v>1</v>
      </c>
      <c r="E185" s="1">
        <v>0</v>
      </c>
      <c r="F185" s="1">
        <v>0</v>
      </c>
      <c r="G185" s="21">
        <f t="shared" si="17"/>
        <v>0</v>
      </c>
      <c r="H185" s="30">
        <f t="shared" si="20"/>
        <v>0</v>
      </c>
      <c r="I185" s="21">
        <f t="shared" si="2"/>
        <v>0</v>
      </c>
      <c r="J185" s="21">
        <f t="shared" si="9"/>
        <v>31</v>
      </c>
      <c r="K185" s="30">
        <f t="shared" si="18"/>
        <v>1722.2222222222222</v>
      </c>
      <c r="L185" s="22">
        <f t="shared" si="21"/>
        <v>2</v>
      </c>
      <c r="M185" s="1"/>
      <c r="N185" s="1">
        <v>0</v>
      </c>
      <c r="O185" s="1">
        <v>0</v>
      </c>
      <c r="P185" s="21">
        <f t="shared" si="12"/>
        <v>43721</v>
      </c>
      <c r="Q185" s="21"/>
      <c r="R185" s="21">
        <f t="shared" si="11"/>
        <v>9275</v>
      </c>
      <c r="S185" s="21"/>
      <c r="T185" s="21">
        <f t="shared" si="3"/>
        <v>0</v>
      </c>
      <c r="U185" s="21">
        <f t="shared" si="4"/>
        <v>37.714285714285715</v>
      </c>
      <c r="V185" s="21">
        <f t="shared" si="5"/>
        <v>264</v>
      </c>
      <c r="W185" s="16">
        <f t="shared" si="6"/>
        <v>0</v>
      </c>
      <c r="X185" s="21">
        <f t="shared" si="7"/>
        <v>52996</v>
      </c>
      <c r="Y185" s="20">
        <v>45.61</v>
      </c>
      <c r="Z185" s="1">
        <f t="shared" si="0"/>
        <v>54.781428571428577</v>
      </c>
    </row>
    <row r="186" spans="1:26" ht="13" x14ac:dyDescent="0.15">
      <c r="A186" s="15">
        <v>44219</v>
      </c>
      <c r="B186" s="1">
        <f t="shared" si="19"/>
        <v>377</v>
      </c>
      <c r="D186" s="30">
        <v>1</v>
      </c>
      <c r="E186" s="1">
        <v>0</v>
      </c>
      <c r="F186" s="1">
        <v>0</v>
      </c>
      <c r="G186" s="21">
        <f t="shared" si="17"/>
        <v>0</v>
      </c>
      <c r="H186" s="30">
        <f t="shared" si="20"/>
        <v>0</v>
      </c>
      <c r="I186" s="21">
        <f t="shared" si="2"/>
        <v>0</v>
      </c>
      <c r="J186" s="21">
        <f t="shared" si="9"/>
        <v>31</v>
      </c>
      <c r="K186" s="30">
        <f t="shared" si="18"/>
        <v>1722.2222222222222</v>
      </c>
      <c r="L186" s="22">
        <f t="shared" si="21"/>
        <v>2</v>
      </c>
      <c r="M186" s="1"/>
      <c r="N186" s="1">
        <v>0</v>
      </c>
      <c r="O186" s="1">
        <v>0</v>
      </c>
      <c r="P186" s="21">
        <f t="shared" si="12"/>
        <v>43721</v>
      </c>
      <c r="Q186" s="21"/>
      <c r="R186" s="21">
        <f t="shared" si="11"/>
        <v>9275</v>
      </c>
      <c r="S186" s="21"/>
      <c r="T186" s="21">
        <f t="shared" si="3"/>
        <v>0</v>
      </c>
      <c r="U186" s="21">
        <f t="shared" si="4"/>
        <v>37.714285714285715</v>
      </c>
      <c r="V186" s="21">
        <f t="shared" si="5"/>
        <v>264</v>
      </c>
      <c r="W186" s="16">
        <f t="shared" si="6"/>
        <v>0</v>
      </c>
      <c r="X186" s="21">
        <f t="shared" si="7"/>
        <v>52996</v>
      </c>
      <c r="Y186" s="20">
        <v>40.950000000000003</v>
      </c>
      <c r="Z186" s="1">
        <f t="shared" si="0"/>
        <v>59.301428571428566</v>
      </c>
    </row>
    <row r="187" spans="1:26" ht="13" x14ac:dyDescent="0.15">
      <c r="A187" s="15">
        <v>44220</v>
      </c>
      <c r="B187" s="1">
        <f t="shared" si="19"/>
        <v>378</v>
      </c>
      <c r="D187" s="30">
        <v>1</v>
      </c>
      <c r="E187" s="1">
        <v>0</v>
      </c>
      <c r="F187" s="1">
        <v>0</v>
      </c>
      <c r="G187" s="21">
        <f t="shared" si="17"/>
        <v>0</v>
      </c>
      <c r="H187" s="30">
        <f t="shared" si="20"/>
        <v>0</v>
      </c>
      <c r="I187" s="21">
        <f t="shared" si="2"/>
        <v>0</v>
      </c>
      <c r="J187" s="21">
        <f t="shared" si="9"/>
        <v>31</v>
      </c>
      <c r="K187" s="30">
        <f t="shared" si="18"/>
        <v>1722.2222222222222</v>
      </c>
      <c r="L187" s="22">
        <f t="shared" si="21"/>
        <v>2</v>
      </c>
      <c r="M187" s="1"/>
      <c r="N187" s="1">
        <v>0</v>
      </c>
      <c r="O187" s="1">
        <v>0</v>
      </c>
      <c r="P187" s="21">
        <f t="shared" si="12"/>
        <v>43721</v>
      </c>
      <c r="Q187" s="21"/>
      <c r="R187" s="21">
        <f t="shared" si="11"/>
        <v>9275</v>
      </c>
      <c r="S187" s="21"/>
      <c r="T187" s="21">
        <f t="shared" si="3"/>
        <v>0</v>
      </c>
      <c r="U187" s="21">
        <f t="shared" si="4"/>
        <v>37.714285714285715</v>
      </c>
      <c r="V187" s="21">
        <f t="shared" si="5"/>
        <v>264</v>
      </c>
      <c r="W187" s="16">
        <f t="shared" si="6"/>
        <v>0</v>
      </c>
      <c r="X187" s="21">
        <f t="shared" si="7"/>
        <v>52996</v>
      </c>
      <c r="Y187" s="20">
        <v>0</v>
      </c>
      <c r="Z187" s="1">
        <f t="shared" si="0"/>
        <v>52.785714285714292</v>
      </c>
    </row>
    <row r="188" spans="1:26" ht="13" x14ac:dyDescent="0.15">
      <c r="A188" s="15">
        <v>44221</v>
      </c>
      <c r="B188" s="1">
        <f t="shared" si="19"/>
        <v>379</v>
      </c>
      <c r="D188" s="30">
        <v>1</v>
      </c>
      <c r="E188" s="1">
        <v>0</v>
      </c>
      <c r="F188" s="1">
        <v>0</v>
      </c>
      <c r="G188" s="21">
        <f t="shared" si="17"/>
        <v>0</v>
      </c>
      <c r="H188" s="30">
        <f t="shared" si="20"/>
        <v>0</v>
      </c>
      <c r="I188" s="21">
        <f t="shared" si="2"/>
        <v>0</v>
      </c>
      <c r="J188" s="21">
        <f t="shared" si="9"/>
        <v>31</v>
      </c>
      <c r="K188" s="30">
        <f t="shared" si="18"/>
        <v>1722.2222222222222</v>
      </c>
      <c r="L188" s="22">
        <f t="shared" si="21"/>
        <v>2</v>
      </c>
      <c r="M188" s="1"/>
      <c r="N188" s="1">
        <v>0</v>
      </c>
      <c r="O188" s="1">
        <v>0</v>
      </c>
      <c r="P188" s="21">
        <f t="shared" si="12"/>
        <v>43721</v>
      </c>
      <c r="Q188" s="21"/>
      <c r="R188" s="21">
        <f t="shared" si="11"/>
        <v>9275</v>
      </c>
      <c r="S188" s="21"/>
      <c r="T188" s="21">
        <f t="shared" si="3"/>
        <v>0</v>
      </c>
      <c r="U188" s="21">
        <f t="shared" si="4"/>
        <v>37.714285714285715</v>
      </c>
      <c r="V188" s="21">
        <f t="shared" si="5"/>
        <v>264</v>
      </c>
      <c r="W188" s="16">
        <f t="shared" si="6"/>
        <v>0</v>
      </c>
      <c r="X188" s="21">
        <f t="shared" si="7"/>
        <v>52996</v>
      </c>
      <c r="Y188" s="1">
        <v>53.05</v>
      </c>
      <c r="Z188" s="1">
        <f t="shared" si="0"/>
        <v>53.715714285714284</v>
      </c>
    </row>
    <row r="189" spans="1:26" ht="13" x14ac:dyDescent="0.15">
      <c r="A189" s="15">
        <v>44222</v>
      </c>
      <c r="B189" s="1">
        <f t="shared" si="19"/>
        <v>380</v>
      </c>
      <c r="D189" s="30">
        <v>1</v>
      </c>
      <c r="E189" s="1">
        <v>0</v>
      </c>
      <c r="F189" s="1">
        <v>0</v>
      </c>
      <c r="G189" s="21">
        <f t="shared" si="17"/>
        <v>0</v>
      </c>
      <c r="H189" s="30">
        <f t="shared" si="20"/>
        <v>0</v>
      </c>
      <c r="I189" s="21">
        <f t="shared" si="2"/>
        <v>0</v>
      </c>
      <c r="J189" s="21">
        <f t="shared" si="9"/>
        <v>31</v>
      </c>
      <c r="K189" s="30">
        <f t="shared" si="18"/>
        <v>1722.2222222222222</v>
      </c>
      <c r="L189" s="22">
        <f t="shared" si="21"/>
        <v>2</v>
      </c>
      <c r="M189" s="1"/>
      <c r="N189" s="1">
        <v>30</v>
      </c>
      <c r="O189" s="1">
        <v>237</v>
      </c>
      <c r="P189" s="21">
        <f t="shared" si="12"/>
        <v>43751</v>
      </c>
      <c r="Q189" s="21"/>
      <c r="R189" s="21">
        <f t="shared" si="11"/>
        <v>9512</v>
      </c>
      <c r="S189" s="21"/>
      <c r="T189" s="21">
        <f t="shared" si="3"/>
        <v>267</v>
      </c>
      <c r="U189" s="21">
        <f t="shared" si="4"/>
        <v>41.857142857142854</v>
      </c>
      <c r="V189" s="21">
        <f t="shared" si="5"/>
        <v>293</v>
      </c>
      <c r="W189" s="16">
        <f t="shared" si="6"/>
        <v>0</v>
      </c>
      <c r="X189" s="21">
        <f t="shared" si="7"/>
        <v>53263</v>
      </c>
      <c r="Y189" s="1">
        <v>81.900000000000006</v>
      </c>
      <c r="Z189" s="1">
        <f t="shared" si="0"/>
        <v>50.39142857142857</v>
      </c>
    </row>
    <row r="190" spans="1:26" ht="13" x14ac:dyDescent="0.15">
      <c r="A190" s="15">
        <v>44223</v>
      </c>
      <c r="B190" s="1">
        <f t="shared" si="19"/>
        <v>381</v>
      </c>
      <c r="D190" s="30">
        <v>1</v>
      </c>
      <c r="E190" s="1">
        <v>0</v>
      </c>
      <c r="F190" s="1">
        <v>0</v>
      </c>
      <c r="G190" s="21">
        <f t="shared" si="17"/>
        <v>0</v>
      </c>
      <c r="H190" s="30">
        <f t="shared" si="20"/>
        <v>0</v>
      </c>
      <c r="I190" s="21">
        <f t="shared" si="2"/>
        <v>0</v>
      </c>
      <c r="J190" s="21">
        <f t="shared" si="9"/>
        <v>31</v>
      </c>
      <c r="K190" s="30">
        <f t="shared" si="18"/>
        <v>1722.2222222222222</v>
      </c>
      <c r="L190" s="22">
        <f t="shared" si="21"/>
        <v>2</v>
      </c>
      <c r="M190" s="1"/>
      <c r="N190" s="1">
        <v>0</v>
      </c>
      <c r="O190" s="1">
        <v>0</v>
      </c>
      <c r="P190" s="21">
        <f t="shared" si="12"/>
        <v>43751</v>
      </c>
      <c r="Q190" s="21"/>
      <c r="R190" s="21">
        <f t="shared" si="11"/>
        <v>9512</v>
      </c>
      <c r="S190" s="21"/>
      <c r="T190" s="21">
        <f t="shared" si="3"/>
        <v>0</v>
      </c>
      <c r="U190" s="21">
        <f t="shared" si="4"/>
        <v>41.857142857142854</v>
      </c>
      <c r="V190" s="21">
        <f t="shared" si="5"/>
        <v>293</v>
      </c>
      <c r="W190" s="16">
        <f t="shared" si="6"/>
        <v>0</v>
      </c>
      <c r="X190" s="21">
        <f t="shared" si="7"/>
        <v>53263</v>
      </c>
      <c r="Y190" s="1">
        <v>32.58</v>
      </c>
      <c r="Z190" s="1">
        <f t="shared" si="0"/>
        <v>45.472857142857144</v>
      </c>
    </row>
    <row r="191" spans="1:26" ht="13" x14ac:dyDescent="0.15">
      <c r="A191" s="15">
        <v>44224</v>
      </c>
      <c r="B191" s="1">
        <f t="shared" si="19"/>
        <v>382</v>
      </c>
      <c r="D191" s="30">
        <v>1</v>
      </c>
      <c r="E191" s="1">
        <v>0</v>
      </c>
      <c r="F191" s="1">
        <v>0</v>
      </c>
      <c r="G191" s="21">
        <f t="shared" si="17"/>
        <v>0</v>
      </c>
      <c r="H191" s="30">
        <f t="shared" si="20"/>
        <v>0</v>
      </c>
      <c r="I191" s="21">
        <f t="shared" si="2"/>
        <v>0</v>
      </c>
      <c r="J191" s="21">
        <f t="shared" si="9"/>
        <v>31</v>
      </c>
      <c r="K191" s="30">
        <f t="shared" si="18"/>
        <v>1722.2222222222222</v>
      </c>
      <c r="L191" s="22">
        <f t="shared" si="21"/>
        <v>2</v>
      </c>
      <c r="M191" s="1"/>
      <c r="N191" s="1">
        <v>32</v>
      </c>
      <c r="O191" s="1">
        <v>0</v>
      </c>
      <c r="P191" s="21">
        <f t="shared" si="12"/>
        <v>43783</v>
      </c>
      <c r="Q191" s="21"/>
      <c r="R191" s="21">
        <f t="shared" si="11"/>
        <v>9512</v>
      </c>
      <c r="S191" s="21"/>
      <c r="T191" s="21">
        <f t="shared" si="3"/>
        <v>32</v>
      </c>
      <c r="U191" s="21">
        <f t="shared" si="4"/>
        <v>42.714285714285715</v>
      </c>
      <c r="V191" s="21">
        <f t="shared" si="5"/>
        <v>299</v>
      </c>
      <c r="W191" s="16">
        <f t="shared" si="6"/>
        <v>0</v>
      </c>
      <c r="X191" s="21">
        <f t="shared" si="7"/>
        <v>53295</v>
      </c>
      <c r="Y191" s="1">
        <v>17.68</v>
      </c>
      <c r="Z191" s="1">
        <f t="shared" si="0"/>
        <v>38.824285714285722</v>
      </c>
    </row>
    <row r="192" spans="1:26" ht="13" x14ac:dyDescent="0.15">
      <c r="A192" s="15">
        <v>44225</v>
      </c>
      <c r="B192" s="1">
        <f t="shared" si="19"/>
        <v>383</v>
      </c>
      <c r="D192" s="30">
        <v>1</v>
      </c>
      <c r="E192" s="1">
        <v>0</v>
      </c>
      <c r="F192" s="1">
        <v>0</v>
      </c>
      <c r="G192" s="21">
        <f t="shared" si="17"/>
        <v>0</v>
      </c>
      <c r="H192" s="30">
        <f t="shared" si="20"/>
        <v>0</v>
      </c>
      <c r="I192" s="21">
        <f t="shared" si="2"/>
        <v>0</v>
      </c>
      <c r="J192" s="21">
        <f t="shared" si="9"/>
        <v>31</v>
      </c>
      <c r="K192" s="30">
        <f t="shared" si="18"/>
        <v>1722.2222222222222</v>
      </c>
      <c r="L192" s="22">
        <f t="shared" si="21"/>
        <v>2</v>
      </c>
      <c r="M192" s="1"/>
      <c r="N192" s="1">
        <v>0</v>
      </c>
      <c r="O192" s="1">
        <v>0</v>
      </c>
      <c r="P192" s="21">
        <f t="shared" si="12"/>
        <v>43783</v>
      </c>
      <c r="Q192" s="21"/>
      <c r="R192" s="21">
        <f t="shared" si="11"/>
        <v>9512</v>
      </c>
      <c r="S192" s="21"/>
      <c r="T192" s="21">
        <f t="shared" si="3"/>
        <v>0</v>
      </c>
      <c r="U192" s="21">
        <f t="shared" si="4"/>
        <v>42.714285714285715</v>
      </c>
      <c r="V192" s="21">
        <f t="shared" si="5"/>
        <v>299</v>
      </c>
      <c r="W192" s="16">
        <f t="shared" si="6"/>
        <v>0</v>
      </c>
      <c r="X192" s="21">
        <f t="shared" si="7"/>
        <v>53295</v>
      </c>
      <c r="Y192" s="1">
        <v>56.77</v>
      </c>
      <c r="Z192" s="1">
        <f t="shared" si="0"/>
        <v>40.418571428571433</v>
      </c>
    </row>
    <row r="193" spans="1:26" ht="13" x14ac:dyDescent="0.15">
      <c r="A193" s="15">
        <v>44226</v>
      </c>
      <c r="B193" s="1">
        <f t="shared" si="19"/>
        <v>384</v>
      </c>
      <c r="D193" s="30">
        <v>1</v>
      </c>
      <c r="E193" s="1">
        <v>0</v>
      </c>
      <c r="F193" s="1">
        <v>0</v>
      </c>
      <c r="G193" s="21">
        <f t="shared" si="17"/>
        <v>0</v>
      </c>
      <c r="H193" s="30">
        <f t="shared" si="20"/>
        <v>0</v>
      </c>
      <c r="I193" s="21">
        <f t="shared" si="2"/>
        <v>0</v>
      </c>
      <c r="J193" s="21">
        <f t="shared" si="9"/>
        <v>31</v>
      </c>
      <c r="K193" s="30">
        <f t="shared" si="18"/>
        <v>1722.2222222222222</v>
      </c>
      <c r="L193" s="22">
        <f t="shared" si="21"/>
        <v>2</v>
      </c>
      <c r="M193" s="1"/>
      <c r="N193" s="1">
        <v>0</v>
      </c>
      <c r="O193" s="1">
        <v>0</v>
      </c>
      <c r="P193" s="21">
        <f t="shared" si="12"/>
        <v>43783</v>
      </c>
      <c r="Q193" s="21"/>
      <c r="R193" s="21">
        <f t="shared" si="11"/>
        <v>9512</v>
      </c>
      <c r="S193" s="21"/>
      <c r="T193" s="21">
        <f t="shared" si="3"/>
        <v>0</v>
      </c>
      <c r="U193" s="21">
        <f t="shared" si="4"/>
        <v>42.714285714285715</v>
      </c>
      <c r="V193" s="21">
        <f t="shared" si="5"/>
        <v>299</v>
      </c>
      <c r="W193" s="16">
        <f t="shared" si="6"/>
        <v>0</v>
      </c>
      <c r="X193" s="21">
        <f t="shared" si="7"/>
        <v>53295</v>
      </c>
      <c r="Y193" s="1">
        <v>30.71</v>
      </c>
      <c r="Z193" s="1">
        <f t="shared" si="0"/>
        <v>38.955714285714286</v>
      </c>
    </row>
    <row r="194" spans="1:26" ht="13" x14ac:dyDescent="0.15">
      <c r="A194" s="15">
        <v>44227</v>
      </c>
      <c r="B194" s="1">
        <f t="shared" si="19"/>
        <v>385</v>
      </c>
      <c r="D194" s="30">
        <v>1</v>
      </c>
      <c r="E194" s="1">
        <v>0</v>
      </c>
      <c r="F194" s="1">
        <v>0</v>
      </c>
      <c r="G194" s="21">
        <f t="shared" si="17"/>
        <v>0</v>
      </c>
      <c r="H194" s="30">
        <f t="shared" si="20"/>
        <v>0</v>
      </c>
      <c r="I194" s="21">
        <f t="shared" si="2"/>
        <v>0</v>
      </c>
      <c r="J194" s="21">
        <f t="shared" si="9"/>
        <v>31</v>
      </c>
      <c r="K194" s="30">
        <f t="shared" si="18"/>
        <v>1722.2222222222222</v>
      </c>
      <c r="L194" s="22">
        <f t="shared" si="21"/>
        <v>2</v>
      </c>
      <c r="M194" s="1"/>
      <c r="N194" s="1">
        <v>0</v>
      </c>
      <c r="O194" s="1">
        <v>0</v>
      </c>
      <c r="P194" s="21">
        <f t="shared" si="12"/>
        <v>43783</v>
      </c>
      <c r="Q194" s="21"/>
      <c r="R194" s="21">
        <f t="shared" si="11"/>
        <v>9512</v>
      </c>
      <c r="S194" s="21"/>
      <c r="T194" s="21">
        <f t="shared" si="3"/>
        <v>0</v>
      </c>
      <c r="U194" s="21">
        <f t="shared" si="4"/>
        <v>42.714285714285715</v>
      </c>
      <c r="V194" s="21">
        <f t="shared" si="5"/>
        <v>299</v>
      </c>
      <c r="W194" s="16">
        <f t="shared" si="6"/>
        <v>0</v>
      </c>
      <c r="X194" s="21">
        <f t="shared" si="7"/>
        <v>53295</v>
      </c>
      <c r="Y194" s="1">
        <v>10.24</v>
      </c>
      <c r="Z194" s="1">
        <f t="shared" si="0"/>
        <v>40.418571428571433</v>
      </c>
    </row>
    <row r="195" spans="1:26" ht="13" x14ac:dyDescent="0.15">
      <c r="A195" s="15">
        <v>44228</v>
      </c>
      <c r="B195" s="1">
        <f t="shared" si="19"/>
        <v>386</v>
      </c>
      <c r="D195" s="30">
        <v>1</v>
      </c>
      <c r="E195" s="1">
        <v>0</v>
      </c>
      <c r="F195" s="1">
        <v>0</v>
      </c>
      <c r="G195" s="21">
        <f t="shared" si="17"/>
        <v>0</v>
      </c>
      <c r="H195" s="30">
        <f t="shared" si="20"/>
        <v>0</v>
      </c>
      <c r="I195" s="21">
        <f t="shared" si="2"/>
        <v>0</v>
      </c>
      <c r="J195" s="21">
        <f t="shared" si="9"/>
        <v>31</v>
      </c>
      <c r="K195" s="30">
        <f t="shared" si="18"/>
        <v>1722.2222222222222</v>
      </c>
      <c r="L195" s="22">
        <f t="shared" si="21"/>
        <v>2</v>
      </c>
      <c r="M195" s="1"/>
      <c r="N195" s="1">
        <v>0</v>
      </c>
      <c r="O195" s="1">
        <v>0</v>
      </c>
      <c r="P195" s="21">
        <f t="shared" si="12"/>
        <v>43783</v>
      </c>
      <c r="Q195" s="21"/>
      <c r="R195" s="21">
        <f t="shared" si="11"/>
        <v>9512</v>
      </c>
      <c r="S195" s="21"/>
      <c r="T195" s="21">
        <f t="shared" si="3"/>
        <v>0</v>
      </c>
      <c r="U195" s="21">
        <f t="shared" si="4"/>
        <v>42.714285714285715</v>
      </c>
      <c r="V195" s="21">
        <f t="shared" si="5"/>
        <v>299</v>
      </c>
      <c r="W195" s="16">
        <f t="shared" si="6"/>
        <v>0</v>
      </c>
      <c r="X195" s="21">
        <f t="shared" si="7"/>
        <v>53295</v>
      </c>
      <c r="Y195" s="1">
        <v>29.78</v>
      </c>
      <c r="Z195" s="1">
        <f t="shared" si="0"/>
        <v>37.094285714285718</v>
      </c>
    </row>
    <row r="196" spans="1:26" ht="13" x14ac:dyDescent="0.15">
      <c r="A196" s="15">
        <v>44229</v>
      </c>
      <c r="B196" s="1">
        <f t="shared" si="19"/>
        <v>387</v>
      </c>
      <c r="D196" s="30">
        <v>1</v>
      </c>
      <c r="E196" s="1">
        <v>0</v>
      </c>
      <c r="F196" s="1">
        <v>0</v>
      </c>
      <c r="G196" s="21">
        <f t="shared" si="17"/>
        <v>0</v>
      </c>
      <c r="H196" s="30">
        <f t="shared" si="20"/>
        <v>0</v>
      </c>
      <c r="I196" s="21">
        <f t="shared" si="2"/>
        <v>0</v>
      </c>
      <c r="J196" s="21">
        <f t="shared" si="9"/>
        <v>31</v>
      </c>
      <c r="K196" s="30">
        <f t="shared" si="18"/>
        <v>1722.2222222222222</v>
      </c>
      <c r="L196" s="22">
        <f t="shared" si="21"/>
        <v>2</v>
      </c>
      <c r="M196" s="1"/>
      <c r="N196" s="1">
        <v>30</v>
      </c>
      <c r="O196" s="1">
        <v>0</v>
      </c>
      <c r="P196" s="21">
        <f t="shared" si="12"/>
        <v>43813</v>
      </c>
      <c r="Q196" s="21"/>
      <c r="R196" s="21">
        <f t="shared" si="11"/>
        <v>9512</v>
      </c>
      <c r="S196" s="21"/>
      <c r="T196" s="21">
        <f t="shared" si="3"/>
        <v>30</v>
      </c>
      <c r="U196" s="21">
        <f t="shared" si="4"/>
        <v>8.8571428571428577</v>
      </c>
      <c r="V196" s="21">
        <f t="shared" si="5"/>
        <v>62</v>
      </c>
      <c r="W196" s="16">
        <f t="shared" si="6"/>
        <v>0</v>
      </c>
      <c r="X196" s="21">
        <f t="shared" si="7"/>
        <v>53325</v>
      </c>
      <c r="Y196" s="1">
        <v>30.71</v>
      </c>
      <c r="Z196" s="1">
        <f t="shared" si="0"/>
        <v>29.781428571428574</v>
      </c>
    </row>
    <row r="197" spans="1:26" ht="13" x14ac:dyDescent="0.15">
      <c r="A197" s="15">
        <v>44230</v>
      </c>
      <c r="B197" s="1">
        <f t="shared" si="19"/>
        <v>388</v>
      </c>
      <c r="D197" s="30">
        <v>1</v>
      </c>
      <c r="E197" s="1">
        <v>0</v>
      </c>
      <c r="F197" s="1">
        <v>0</v>
      </c>
      <c r="G197" s="21">
        <f t="shared" si="17"/>
        <v>0</v>
      </c>
      <c r="H197" s="30">
        <f t="shared" si="20"/>
        <v>0</v>
      </c>
      <c r="I197" s="21">
        <f t="shared" si="2"/>
        <v>0</v>
      </c>
      <c r="J197" s="21">
        <f t="shared" si="9"/>
        <v>31</v>
      </c>
      <c r="K197" s="30">
        <f t="shared" si="18"/>
        <v>1722.2222222222222</v>
      </c>
      <c r="L197" s="22">
        <f t="shared" si="21"/>
        <v>2</v>
      </c>
      <c r="M197" s="1"/>
      <c r="N197" s="1">
        <v>0</v>
      </c>
      <c r="O197" s="1">
        <v>0</v>
      </c>
      <c r="P197" s="21">
        <f t="shared" si="12"/>
        <v>43813</v>
      </c>
      <c r="Q197" s="21"/>
      <c r="R197" s="21">
        <f t="shared" si="11"/>
        <v>9512</v>
      </c>
      <c r="S197" s="21"/>
      <c r="T197" s="21">
        <f t="shared" si="3"/>
        <v>0</v>
      </c>
      <c r="U197" s="21">
        <f t="shared" si="4"/>
        <v>8.8571428571428577</v>
      </c>
      <c r="V197" s="21">
        <f t="shared" si="5"/>
        <v>62</v>
      </c>
      <c r="W197" s="16">
        <f t="shared" si="6"/>
        <v>0</v>
      </c>
      <c r="X197" s="21">
        <f t="shared" si="7"/>
        <v>53325</v>
      </c>
      <c r="Y197" s="1">
        <v>12.1</v>
      </c>
      <c r="Z197" s="1">
        <f t="shared" si="0"/>
        <v>26.855714285714289</v>
      </c>
    </row>
    <row r="198" spans="1:26" ht="13" x14ac:dyDescent="0.15">
      <c r="A198" s="15">
        <v>44231</v>
      </c>
      <c r="B198" s="1">
        <f t="shared" si="19"/>
        <v>389</v>
      </c>
      <c r="D198" s="30">
        <v>1</v>
      </c>
      <c r="E198" s="1">
        <v>0</v>
      </c>
      <c r="F198" s="1">
        <v>0</v>
      </c>
      <c r="G198" s="21">
        <f t="shared" si="17"/>
        <v>0</v>
      </c>
      <c r="H198" s="30">
        <f t="shared" si="20"/>
        <v>0</v>
      </c>
      <c r="I198" s="21">
        <f t="shared" si="2"/>
        <v>0</v>
      </c>
      <c r="J198" s="21">
        <f t="shared" si="9"/>
        <v>31</v>
      </c>
      <c r="K198" s="30">
        <f t="shared" si="18"/>
        <v>1722.2222222222222</v>
      </c>
      <c r="L198" s="22">
        <f t="shared" si="21"/>
        <v>2</v>
      </c>
      <c r="M198" s="1"/>
      <c r="N198" s="1">
        <v>0</v>
      </c>
      <c r="O198" s="1">
        <v>0</v>
      </c>
      <c r="P198" s="21">
        <f t="shared" si="12"/>
        <v>43813</v>
      </c>
      <c r="Q198" s="21"/>
      <c r="R198" s="21">
        <f t="shared" si="11"/>
        <v>9512</v>
      </c>
      <c r="S198" s="21"/>
      <c r="T198" s="21">
        <f t="shared" si="3"/>
        <v>0</v>
      </c>
      <c r="U198" s="21">
        <f t="shared" si="4"/>
        <v>4.2857142857142856</v>
      </c>
      <c r="V198" s="21">
        <f t="shared" si="5"/>
        <v>30</v>
      </c>
      <c r="W198" s="16">
        <f t="shared" si="6"/>
        <v>0</v>
      </c>
      <c r="X198" s="21">
        <f t="shared" si="7"/>
        <v>53325</v>
      </c>
      <c r="Y198" s="1">
        <v>39.090000000000003</v>
      </c>
      <c r="Z198" s="1">
        <f t="shared" si="0"/>
        <v>29.914285714285715</v>
      </c>
    </row>
    <row r="199" spans="1:26" ht="13" x14ac:dyDescent="0.15">
      <c r="A199" s="15">
        <v>44232</v>
      </c>
      <c r="B199" s="1">
        <f t="shared" si="19"/>
        <v>390</v>
      </c>
      <c r="D199" s="30">
        <v>1</v>
      </c>
      <c r="E199" s="1">
        <v>0</v>
      </c>
      <c r="F199" s="1">
        <v>0</v>
      </c>
      <c r="G199" s="21">
        <f t="shared" si="17"/>
        <v>0</v>
      </c>
      <c r="H199" s="30">
        <f t="shared" si="20"/>
        <v>0</v>
      </c>
      <c r="I199" s="21">
        <f t="shared" si="2"/>
        <v>0</v>
      </c>
      <c r="J199" s="21">
        <f t="shared" si="9"/>
        <v>31</v>
      </c>
      <c r="K199" s="30">
        <f t="shared" si="18"/>
        <v>1722.2222222222222</v>
      </c>
      <c r="L199" s="22">
        <f t="shared" si="21"/>
        <v>2</v>
      </c>
      <c r="M199" s="1"/>
      <c r="N199" s="1">
        <v>0</v>
      </c>
      <c r="O199" s="1">
        <v>0</v>
      </c>
      <c r="P199" s="21">
        <f t="shared" si="12"/>
        <v>43813</v>
      </c>
      <c r="Q199" s="21"/>
      <c r="R199" s="21">
        <f t="shared" si="11"/>
        <v>9512</v>
      </c>
      <c r="S199" s="21"/>
      <c r="T199" s="21">
        <f t="shared" si="3"/>
        <v>0</v>
      </c>
      <c r="U199" s="21">
        <f t="shared" si="4"/>
        <v>4.2857142857142856</v>
      </c>
      <c r="V199" s="21">
        <f t="shared" si="5"/>
        <v>30</v>
      </c>
      <c r="W199" s="16">
        <f t="shared" si="6"/>
        <v>0</v>
      </c>
      <c r="X199" s="21">
        <f t="shared" si="7"/>
        <v>53325</v>
      </c>
      <c r="Y199" s="1">
        <v>16.75</v>
      </c>
      <c r="Z199" s="1">
        <f t="shared" si="0"/>
        <v>24.197142857142858</v>
      </c>
    </row>
    <row r="200" spans="1:26" ht="13" x14ac:dyDescent="0.15">
      <c r="A200" s="15">
        <v>44233</v>
      </c>
      <c r="B200" s="1">
        <f t="shared" si="19"/>
        <v>391</v>
      </c>
      <c r="D200" s="30">
        <v>1</v>
      </c>
      <c r="E200" s="1">
        <v>0</v>
      </c>
      <c r="F200" s="1">
        <v>0</v>
      </c>
      <c r="G200" s="21">
        <f t="shared" si="17"/>
        <v>0</v>
      </c>
      <c r="H200" s="30">
        <f t="shared" si="20"/>
        <v>0</v>
      </c>
      <c r="I200" s="21">
        <f t="shared" si="2"/>
        <v>0</v>
      </c>
      <c r="J200" s="21">
        <f t="shared" si="9"/>
        <v>31</v>
      </c>
      <c r="K200" s="30">
        <f t="shared" si="18"/>
        <v>1722.2222222222222</v>
      </c>
      <c r="L200" s="22">
        <f t="shared" si="21"/>
        <v>2</v>
      </c>
      <c r="M200" s="1"/>
      <c r="N200" s="1">
        <v>0</v>
      </c>
      <c r="O200" s="1">
        <v>0</v>
      </c>
      <c r="P200" s="21">
        <f t="shared" si="12"/>
        <v>43813</v>
      </c>
      <c r="Q200" s="21"/>
      <c r="R200" s="21">
        <f t="shared" si="11"/>
        <v>9512</v>
      </c>
      <c r="S200" s="21"/>
      <c r="T200" s="21">
        <f t="shared" si="3"/>
        <v>0</v>
      </c>
      <c r="U200" s="21">
        <f t="shared" si="4"/>
        <v>4.2857142857142856</v>
      </c>
      <c r="V200" s="21">
        <f t="shared" si="5"/>
        <v>30</v>
      </c>
      <c r="W200" s="16">
        <f t="shared" si="6"/>
        <v>0</v>
      </c>
      <c r="X200" s="21">
        <f t="shared" si="7"/>
        <v>53325</v>
      </c>
      <c r="Y200" s="1">
        <v>16.75</v>
      </c>
      <c r="Z200" s="1">
        <f t="shared" si="0"/>
        <v>22.202857142857145</v>
      </c>
    </row>
    <row r="201" spans="1:26" ht="13" x14ac:dyDescent="0.15">
      <c r="A201" s="15">
        <v>44234</v>
      </c>
      <c r="B201" s="1">
        <f t="shared" si="19"/>
        <v>392</v>
      </c>
      <c r="D201" s="30">
        <v>1</v>
      </c>
      <c r="E201" s="1">
        <v>0</v>
      </c>
      <c r="F201" s="1">
        <v>0</v>
      </c>
      <c r="G201" s="21">
        <f t="shared" si="17"/>
        <v>0</v>
      </c>
      <c r="H201" s="30">
        <f t="shared" si="20"/>
        <v>0</v>
      </c>
      <c r="I201" s="21">
        <f t="shared" si="2"/>
        <v>0</v>
      </c>
      <c r="J201" s="21">
        <f t="shared" si="9"/>
        <v>31</v>
      </c>
      <c r="K201" s="30">
        <f t="shared" si="18"/>
        <v>1722.2222222222222</v>
      </c>
      <c r="L201" s="22">
        <f t="shared" si="21"/>
        <v>2</v>
      </c>
      <c r="M201" s="1"/>
      <c r="N201" s="1">
        <v>0</v>
      </c>
      <c r="O201" s="1">
        <v>0</v>
      </c>
      <c r="P201" s="21">
        <f t="shared" si="12"/>
        <v>43813</v>
      </c>
      <c r="Q201" s="21"/>
      <c r="R201" s="21">
        <f t="shared" si="11"/>
        <v>9512</v>
      </c>
      <c r="S201" s="21"/>
      <c r="T201" s="21">
        <f t="shared" si="3"/>
        <v>0</v>
      </c>
      <c r="U201" s="21">
        <f t="shared" si="4"/>
        <v>4.2857142857142856</v>
      </c>
      <c r="V201" s="21">
        <f t="shared" si="5"/>
        <v>30</v>
      </c>
      <c r="W201" s="16">
        <f t="shared" si="6"/>
        <v>0</v>
      </c>
      <c r="X201" s="21">
        <f t="shared" si="7"/>
        <v>53325</v>
      </c>
      <c r="Y201" s="1">
        <v>13.03</v>
      </c>
      <c r="Z201" s="1">
        <f t="shared" si="0"/>
        <v>22.601428571428574</v>
      </c>
    </row>
    <row r="202" spans="1:26" ht="13" x14ac:dyDescent="0.15">
      <c r="A202" s="15">
        <v>44235</v>
      </c>
      <c r="B202" s="1">
        <f t="shared" si="19"/>
        <v>393</v>
      </c>
      <c r="D202" s="30">
        <v>1</v>
      </c>
      <c r="E202" s="1">
        <v>0</v>
      </c>
      <c r="F202" s="1">
        <v>0</v>
      </c>
      <c r="G202" s="21">
        <f t="shared" si="17"/>
        <v>0</v>
      </c>
      <c r="H202" s="30">
        <f t="shared" si="20"/>
        <v>0</v>
      </c>
      <c r="I202" s="21">
        <f t="shared" si="2"/>
        <v>0</v>
      </c>
      <c r="J202" s="21">
        <f t="shared" si="9"/>
        <v>31</v>
      </c>
      <c r="K202" s="30">
        <f t="shared" si="18"/>
        <v>1722.2222222222222</v>
      </c>
      <c r="L202" s="22">
        <f t="shared" si="21"/>
        <v>2</v>
      </c>
      <c r="M202" s="1"/>
      <c r="N202" s="1">
        <v>0</v>
      </c>
      <c r="O202" s="1">
        <v>0</v>
      </c>
      <c r="P202" s="21">
        <f t="shared" si="12"/>
        <v>43813</v>
      </c>
      <c r="Q202" s="21"/>
      <c r="R202" s="21">
        <f t="shared" si="11"/>
        <v>9512</v>
      </c>
      <c r="S202" s="21"/>
      <c r="T202" s="21">
        <f t="shared" si="3"/>
        <v>0</v>
      </c>
      <c r="U202" s="21">
        <f t="shared" si="4"/>
        <v>4.2857142857142856</v>
      </c>
      <c r="V202" s="21">
        <f t="shared" si="5"/>
        <v>30</v>
      </c>
      <c r="W202" s="16">
        <f t="shared" si="6"/>
        <v>0</v>
      </c>
      <c r="X202" s="21">
        <f t="shared" si="7"/>
        <v>53325</v>
      </c>
      <c r="Y202" s="1">
        <v>15.82</v>
      </c>
      <c r="Z202" s="1">
        <f t="shared" si="0"/>
        <v>20.607142857142858</v>
      </c>
    </row>
    <row r="203" spans="1:26" ht="13" x14ac:dyDescent="0.15">
      <c r="A203" s="15">
        <v>44236</v>
      </c>
      <c r="B203" s="1">
        <f t="shared" si="19"/>
        <v>394</v>
      </c>
      <c r="D203" s="30">
        <v>1</v>
      </c>
      <c r="E203" s="1">
        <v>0</v>
      </c>
      <c r="F203" s="1">
        <v>0</v>
      </c>
      <c r="G203" s="21">
        <f t="shared" si="17"/>
        <v>0</v>
      </c>
      <c r="H203" s="30">
        <f t="shared" si="20"/>
        <v>0</v>
      </c>
      <c r="I203" s="21">
        <f t="shared" si="2"/>
        <v>0</v>
      </c>
      <c r="J203" s="21">
        <f t="shared" si="9"/>
        <v>31</v>
      </c>
      <c r="K203" s="30">
        <f t="shared" si="18"/>
        <v>1722.2222222222222</v>
      </c>
      <c r="L203" s="22">
        <f t="shared" si="21"/>
        <v>2</v>
      </c>
      <c r="M203" s="1"/>
      <c r="N203" s="1">
        <v>0</v>
      </c>
      <c r="O203" s="1">
        <v>274</v>
      </c>
      <c r="P203" s="21">
        <f t="shared" si="12"/>
        <v>43813</v>
      </c>
      <c r="Q203" s="21">
        <f>0+N203</f>
        <v>0</v>
      </c>
      <c r="R203" s="21">
        <f t="shared" si="11"/>
        <v>9786</v>
      </c>
      <c r="S203" s="21">
        <f>0+O203</f>
        <v>274</v>
      </c>
      <c r="T203" s="21">
        <f t="shared" si="3"/>
        <v>274</v>
      </c>
      <c r="U203" s="21">
        <f t="shared" si="4"/>
        <v>39.142857142857146</v>
      </c>
      <c r="V203" s="21">
        <f t="shared" si="5"/>
        <v>274</v>
      </c>
      <c r="W203" s="16">
        <f t="shared" si="6"/>
        <v>0</v>
      </c>
      <c r="X203" s="21">
        <f t="shared" si="7"/>
        <v>53599</v>
      </c>
      <c r="Y203" s="1">
        <v>14.89</v>
      </c>
      <c r="Z203" s="1">
        <f t="shared" si="0"/>
        <v>18.34714285714286</v>
      </c>
    </row>
    <row r="204" spans="1:26" ht="13" x14ac:dyDescent="0.15">
      <c r="A204" s="15">
        <v>44237</v>
      </c>
      <c r="B204" s="1">
        <f t="shared" si="19"/>
        <v>395</v>
      </c>
      <c r="D204" s="30">
        <v>1</v>
      </c>
      <c r="E204" s="1">
        <v>0</v>
      </c>
      <c r="F204" s="1">
        <v>0</v>
      </c>
      <c r="G204" s="21">
        <f t="shared" si="17"/>
        <v>0</v>
      </c>
      <c r="H204" s="30">
        <f t="shared" si="20"/>
        <v>0</v>
      </c>
      <c r="I204" s="21">
        <f t="shared" si="2"/>
        <v>0</v>
      </c>
      <c r="J204" s="21">
        <f t="shared" si="9"/>
        <v>31</v>
      </c>
      <c r="K204" s="30">
        <f t="shared" si="18"/>
        <v>1722.2222222222222</v>
      </c>
      <c r="L204" s="22">
        <f t="shared" si="21"/>
        <v>2</v>
      </c>
      <c r="M204" s="1"/>
      <c r="N204" s="1">
        <v>0</v>
      </c>
      <c r="O204" s="1">
        <v>0</v>
      </c>
      <c r="P204" s="21">
        <f t="shared" si="12"/>
        <v>43813</v>
      </c>
      <c r="Q204" s="21">
        <f t="shared" ref="Q204:R204" si="22">Q203+N204</f>
        <v>0</v>
      </c>
      <c r="R204" s="21">
        <f t="shared" si="22"/>
        <v>9786</v>
      </c>
      <c r="S204" s="21">
        <f t="shared" ref="S204:S309" si="23">S203+O204</f>
        <v>274</v>
      </c>
      <c r="T204" s="21">
        <f t="shared" si="3"/>
        <v>0</v>
      </c>
      <c r="U204" s="21">
        <f t="shared" si="4"/>
        <v>39.142857142857146</v>
      </c>
      <c r="V204" s="21">
        <f t="shared" si="5"/>
        <v>274</v>
      </c>
      <c r="W204" s="16">
        <f t="shared" si="6"/>
        <v>0</v>
      </c>
      <c r="X204" s="21">
        <f t="shared" si="7"/>
        <v>53599</v>
      </c>
      <c r="Y204" s="1">
        <v>13.96</v>
      </c>
      <c r="Z204" s="1">
        <f t="shared" si="0"/>
        <v>18.612857142857141</v>
      </c>
    </row>
    <row r="205" spans="1:26" ht="13" x14ac:dyDescent="0.15">
      <c r="A205" s="15">
        <v>44238</v>
      </c>
      <c r="B205" s="1">
        <f t="shared" si="19"/>
        <v>396</v>
      </c>
      <c r="D205" s="30">
        <v>1</v>
      </c>
      <c r="E205" s="1">
        <v>1</v>
      </c>
      <c r="F205" s="1">
        <v>0</v>
      </c>
      <c r="G205" s="21">
        <f t="shared" si="17"/>
        <v>1</v>
      </c>
      <c r="H205" s="30">
        <f t="shared" si="20"/>
        <v>55.55555555555555</v>
      </c>
      <c r="I205" s="21">
        <f t="shared" si="2"/>
        <v>0.14285714285714285</v>
      </c>
      <c r="J205" s="21">
        <f t="shared" si="9"/>
        <v>32</v>
      </c>
      <c r="K205" s="30">
        <f t="shared" si="18"/>
        <v>1777.7777777777778</v>
      </c>
      <c r="L205" s="22">
        <f t="shared" si="21"/>
        <v>3</v>
      </c>
      <c r="M205" s="1"/>
      <c r="N205" s="1">
        <v>651</v>
      </c>
      <c r="O205" s="1">
        <v>0</v>
      </c>
      <c r="P205" s="21">
        <f t="shared" si="12"/>
        <v>44464</v>
      </c>
      <c r="Q205" s="21">
        <f t="shared" ref="Q205:R205" si="24">Q204+N205</f>
        <v>651</v>
      </c>
      <c r="R205" s="21">
        <f t="shared" si="24"/>
        <v>9786</v>
      </c>
      <c r="S205" s="21">
        <f t="shared" si="23"/>
        <v>274</v>
      </c>
      <c r="T205" s="21">
        <f t="shared" si="3"/>
        <v>651</v>
      </c>
      <c r="U205" s="21">
        <f t="shared" si="4"/>
        <v>132.14285714285714</v>
      </c>
      <c r="V205" s="21">
        <f t="shared" si="5"/>
        <v>925</v>
      </c>
      <c r="W205" s="16">
        <f t="shared" si="6"/>
        <v>0.10810810810810811</v>
      </c>
      <c r="X205" s="21">
        <f t="shared" si="7"/>
        <v>54250</v>
      </c>
      <c r="Y205" s="1">
        <v>20.48</v>
      </c>
      <c r="Z205" s="1">
        <f t="shared" si="0"/>
        <v>15.954285714285717</v>
      </c>
    </row>
    <row r="206" spans="1:26" ht="13" x14ac:dyDescent="0.15">
      <c r="A206" s="15">
        <v>44239</v>
      </c>
      <c r="B206" s="1">
        <f t="shared" si="19"/>
        <v>397</v>
      </c>
      <c r="C206" s="1" t="s">
        <v>102</v>
      </c>
      <c r="D206" s="30">
        <v>-1</v>
      </c>
      <c r="E206" s="1">
        <v>3</v>
      </c>
      <c r="F206" s="1">
        <v>0</v>
      </c>
      <c r="G206" s="21">
        <f t="shared" si="17"/>
        <v>3</v>
      </c>
      <c r="H206" s="30">
        <f t="shared" si="20"/>
        <v>222.2222222222222</v>
      </c>
      <c r="I206" s="21">
        <f t="shared" si="2"/>
        <v>0.5714285714285714</v>
      </c>
      <c r="J206" s="21">
        <f t="shared" si="9"/>
        <v>35</v>
      </c>
      <c r="K206" s="30">
        <f t="shared" si="18"/>
        <v>1944.4444444444443</v>
      </c>
      <c r="L206" s="22">
        <f t="shared" si="21"/>
        <v>6</v>
      </c>
      <c r="M206" s="1"/>
      <c r="N206" s="1">
        <v>816</v>
      </c>
      <c r="O206" s="1">
        <v>0</v>
      </c>
      <c r="P206" s="21">
        <f t="shared" si="12"/>
        <v>45280</v>
      </c>
      <c r="Q206" s="21">
        <f t="shared" ref="Q206:R206" si="25">Q205+N206</f>
        <v>1467</v>
      </c>
      <c r="R206" s="21">
        <f t="shared" si="25"/>
        <v>9786</v>
      </c>
      <c r="S206" s="21">
        <f t="shared" si="23"/>
        <v>274</v>
      </c>
      <c r="T206" s="21">
        <f t="shared" si="3"/>
        <v>816</v>
      </c>
      <c r="U206" s="21">
        <f t="shared" si="4"/>
        <v>248.71428571428572</v>
      </c>
      <c r="V206" s="21">
        <f t="shared" si="5"/>
        <v>1741</v>
      </c>
      <c r="W206" s="16">
        <f t="shared" si="6"/>
        <v>0.2297530155083285</v>
      </c>
      <c r="X206" s="21">
        <f t="shared" si="7"/>
        <v>55066</v>
      </c>
      <c r="Y206" s="1">
        <v>25.13</v>
      </c>
      <c r="Z206" s="1">
        <f t="shared" si="0"/>
        <v>17.151428571428571</v>
      </c>
    </row>
    <row r="207" spans="1:26" ht="13" x14ac:dyDescent="0.15">
      <c r="A207" s="15">
        <v>44240</v>
      </c>
      <c r="B207" s="1">
        <f t="shared" si="19"/>
        <v>398</v>
      </c>
      <c r="D207" s="30">
        <v>-1</v>
      </c>
      <c r="E207" s="1">
        <v>0</v>
      </c>
      <c r="F207" s="1">
        <v>0</v>
      </c>
      <c r="G207" s="21">
        <f t="shared" si="17"/>
        <v>0</v>
      </c>
      <c r="H207" s="30">
        <f t="shared" si="20"/>
        <v>222.2222222222222</v>
      </c>
      <c r="I207" s="21">
        <f t="shared" si="2"/>
        <v>0.5714285714285714</v>
      </c>
      <c r="J207" s="21">
        <f t="shared" si="9"/>
        <v>35</v>
      </c>
      <c r="K207" s="30">
        <f t="shared" si="18"/>
        <v>1944.4444444444443</v>
      </c>
      <c r="L207" s="22">
        <f t="shared" si="21"/>
        <v>6</v>
      </c>
      <c r="M207" s="1"/>
      <c r="N207" s="1">
        <v>68</v>
      </c>
      <c r="O207" s="1">
        <v>0</v>
      </c>
      <c r="P207" s="21">
        <f t="shared" si="12"/>
        <v>45348</v>
      </c>
      <c r="Q207" s="21">
        <f t="shared" ref="Q207:R207" si="26">Q206+N207</f>
        <v>1535</v>
      </c>
      <c r="R207" s="21">
        <f t="shared" si="26"/>
        <v>9786</v>
      </c>
      <c r="S207" s="21">
        <f t="shared" si="23"/>
        <v>274</v>
      </c>
      <c r="T207" s="21">
        <f t="shared" si="3"/>
        <v>68</v>
      </c>
      <c r="U207" s="21">
        <f t="shared" si="4"/>
        <v>258.42857142857144</v>
      </c>
      <c r="V207" s="21">
        <f t="shared" si="5"/>
        <v>1809</v>
      </c>
      <c r="W207" s="16">
        <f t="shared" si="6"/>
        <v>0.22111663902708678</v>
      </c>
      <c r="X207" s="21">
        <f t="shared" si="7"/>
        <v>55134</v>
      </c>
      <c r="Y207" s="1">
        <v>12.1</v>
      </c>
      <c r="Z207" s="1">
        <f t="shared" si="0"/>
        <v>16.487142857142857</v>
      </c>
    </row>
    <row r="208" spans="1:26" ht="13" x14ac:dyDescent="0.15">
      <c r="A208" s="15">
        <v>44241</v>
      </c>
      <c r="B208" s="1">
        <f t="shared" si="19"/>
        <v>399</v>
      </c>
      <c r="D208" s="30">
        <v>-1</v>
      </c>
      <c r="E208" s="1">
        <v>2</v>
      </c>
      <c r="F208" s="1">
        <v>0</v>
      </c>
      <c r="G208" s="21">
        <f t="shared" si="17"/>
        <v>2</v>
      </c>
      <c r="H208" s="30">
        <f t="shared" si="20"/>
        <v>333.33333333333331</v>
      </c>
      <c r="I208" s="21">
        <f t="shared" si="2"/>
        <v>0.8571428571428571</v>
      </c>
      <c r="J208" s="21">
        <f t="shared" si="9"/>
        <v>37</v>
      </c>
      <c r="K208" s="30">
        <f t="shared" si="18"/>
        <v>2055.5555555555557</v>
      </c>
      <c r="L208" s="22">
        <f t="shared" si="21"/>
        <v>8</v>
      </c>
      <c r="M208" s="1"/>
      <c r="N208" s="1">
        <v>987</v>
      </c>
      <c r="O208" s="1">
        <v>0</v>
      </c>
      <c r="P208" s="21">
        <f t="shared" si="12"/>
        <v>46335</v>
      </c>
      <c r="Q208" s="21">
        <f t="shared" ref="Q208:R208" si="27">Q207+N208</f>
        <v>2522</v>
      </c>
      <c r="R208" s="21">
        <f t="shared" si="27"/>
        <v>9786</v>
      </c>
      <c r="S208" s="21">
        <f t="shared" si="23"/>
        <v>274</v>
      </c>
      <c r="T208" s="21">
        <f t="shared" si="3"/>
        <v>987</v>
      </c>
      <c r="U208" s="21">
        <f t="shared" si="4"/>
        <v>399.42857142857144</v>
      </c>
      <c r="V208" s="21">
        <f t="shared" si="5"/>
        <v>2796</v>
      </c>
      <c r="W208" s="16">
        <f t="shared" si="6"/>
        <v>0.21459227467811159</v>
      </c>
      <c r="X208" s="21">
        <f t="shared" si="7"/>
        <v>56121</v>
      </c>
      <c r="Y208" s="1">
        <v>14.89</v>
      </c>
      <c r="Z208" s="1">
        <f t="shared" si="0"/>
        <v>16.752857142857142</v>
      </c>
    </row>
    <row r="209" spans="1:26" ht="13" x14ac:dyDescent="0.15">
      <c r="A209" s="15">
        <v>44242</v>
      </c>
      <c r="B209" s="1">
        <f t="shared" si="19"/>
        <v>400</v>
      </c>
      <c r="D209" s="30">
        <v>-1</v>
      </c>
      <c r="E209" s="1">
        <v>0</v>
      </c>
      <c r="F209" s="1">
        <v>0</v>
      </c>
      <c r="G209" s="21">
        <f t="shared" si="17"/>
        <v>0</v>
      </c>
      <c r="H209" s="30">
        <f t="shared" si="20"/>
        <v>333.33333333333331</v>
      </c>
      <c r="I209" s="21">
        <f t="shared" si="2"/>
        <v>0.8571428571428571</v>
      </c>
      <c r="J209" s="21">
        <f t="shared" si="9"/>
        <v>37</v>
      </c>
      <c r="K209" s="30">
        <f t="shared" si="18"/>
        <v>2055.5555555555557</v>
      </c>
      <c r="L209" s="22">
        <f t="shared" si="21"/>
        <v>8</v>
      </c>
      <c r="M209" s="1"/>
      <c r="N209" s="1">
        <v>536</v>
      </c>
      <c r="O209" s="1">
        <v>0</v>
      </c>
      <c r="P209" s="21">
        <f t="shared" si="12"/>
        <v>46871</v>
      </c>
      <c r="Q209" s="21">
        <f t="shared" ref="Q209:R209" si="28">Q208+N209</f>
        <v>3058</v>
      </c>
      <c r="R209" s="21">
        <f t="shared" si="28"/>
        <v>9786</v>
      </c>
      <c r="S209" s="21">
        <f t="shared" si="23"/>
        <v>274</v>
      </c>
      <c r="T209" s="21">
        <f t="shared" si="3"/>
        <v>536</v>
      </c>
      <c r="U209" s="21">
        <f t="shared" si="4"/>
        <v>476</v>
      </c>
      <c r="V209" s="21">
        <f t="shared" si="5"/>
        <v>3332</v>
      </c>
      <c r="W209" s="16">
        <f t="shared" si="6"/>
        <v>0.18007202881152462</v>
      </c>
      <c r="X209" s="21">
        <f t="shared" si="7"/>
        <v>56657</v>
      </c>
      <c r="Y209" s="1">
        <v>15.82</v>
      </c>
      <c r="Z209" s="1">
        <f t="shared" si="0"/>
        <v>16.752857142857142</v>
      </c>
    </row>
    <row r="210" spans="1:26" ht="13" x14ac:dyDescent="0.15">
      <c r="A210" s="15">
        <v>44243</v>
      </c>
      <c r="B210" s="1">
        <f t="shared" si="19"/>
        <v>401</v>
      </c>
      <c r="D210" s="30">
        <v>-1</v>
      </c>
      <c r="E210" s="1">
        <v>0</v>
      </c>
      <c r="F210" s="1">
        <v>0</v>
      </c>
      <c r="G210" s="21">
        <f t="shared" si="17"/>
        <v>0</v>
      </c>
      <c r="H210" s="30">
        <f t="shared" si="20"/>
        <v>333.33333333333331</v>
      </c>
      <c r="I210" s="21">
        <f t="shared" si="2"/>
        <v>0.8571428571428571</v>
      </c>
      <c r="J210" s="21">
        <f t="shared" si="9"/>
        <v>37</v>
      </c>
      <c r="K210" s="30">
        <f t="shared" si="18"/>
        <v>2055.5555555555557</v>
      </c>
      <c r="L210" s="22">
        <f t="shared" si="21"/>
        <v>8</v>
      </c>
      <c r="M210" s="1"/>
      <c r="N210" s="1">
        <v>0</v>
      </c>
      <c r="O210" s="1">
        <v>0</v>
      </c>
      <c r="P210" s="21">
        <f t="shared" si="12"/>
        <v>46871</v>
      </c>
      <c r="Q210" s="21">
        <f t="shared" ref="Q210:R210" si="29">Q209+N210</f>
        <v>3058</v>
      </c>
      <c r="R210" s="21">
        <f t="shared" si="29"/>
        <v>9786</v>
      </c>
      <c r="S210" s="21">
        <f t="shared" si="23"/>
        <v>274</v>
      </c>
      <c r="T210" s="21">
        <f t="shared" si="3"/>
        <v>0</v>
      </c>
      <c r="U210" s="21">
        <f t="shared" si="4"/>
        <v>436.85714285714283</v>
      </c>
      <c r="V210" s="21">
        <f t="shared" si="5"/>
        <v>3058</v>
      </c>
      <c r="W210" s="16">
        <f t="shared" si="6"/>
        <v>0.19620667102681491</v>
      </c>
      <c r="X210" s="21">
        <f t="shared" si="7"/>
        <v>56657</v>
      </c>
      <c r="Y210" s="1">
        <v>6.52</v>
      </c>
      <c r="Z210" s="1">
        <f t="shared" si="0"/>
        <v>15.557142857142855</v>
      </c>
    </row>
    <row r="211" spans="1:26" ht="13" x14ac:dyDescent="0.15">
      <c r="A211" s="15">
        <v>44244</v>
      </c>
      <c r="B211" s="1">
        <f t="shared" si="19"/>
        <v>402</v>
      </c>
      <c r="D211" s="30">
        <v>-1</v>
      </c>
      <c r="E211" s="1">
        <v>0</v>
      </c>
      <c r="F211" s="1">
        <v>1</v>
      </c>
      <c r="G211" s="21">
        <f t="shared" si="17"/>
        <v>1</v>
      </c>
      <c r="H211" s="30">
        <f t="shared" si="20"/>
        <v>388.88888888888891</v>
      </c>
      <c r="I211" s="21">
        <f t="shared" si="2"/>
        <v>1</v>
      </c>
      <c r="J211" s="21">
        <f t="shared" si="9"/>
        <v>38</v>
      </c>
      <c r="K211" s="30">
        <f t="shared" si="18"/>
        <v>2111.1111111111113</v>
      </c>
      <c r="L211" s="22">
        <f t="shared" si="21"/>
        <v>9</v>
      </c>
      <c r="M211" s="1"/>
      <c r="N211" s="1">
        <v>1446</v>
      </c>
      <c r="O211" s="1">
        <v>227</v>
      </c>
      <c r="P211" s="21">
        <f t="shared" si="12"/>
        <v>48317</v>
      </c>
      <c r="Q211" s="21">
        <f t="shared" ref="Q211:R211" si="30">Q210+N211</f>
        <v>4504</v>
      </c>
      <c r="R211" s="21">
        <f t="shared" si="30"/>
        <v>10013</v>
      </c>
      <c r="S211" s="21">
        <f t="shared" si="23"/>
        <v>501</v>
      </c>
      <c r="T211" s="21">
        <f t="shared" si="3"/>
        <v>1673</v>
      </c>
      <c r="U211" s="21">
        <f t="shared" si="4"/>
        <v>675.85714285714289</v>
      </c>
      <c r="V211" s="21">
        <f t="shared" si="5"/>
        <v>4731</v>
      </c>
      <c r="W211" s="16">
        <f t="shared" si="6"/>
        <v>0.14796026210103572</v>
      </c>
      <c r="X211" s="21">
        <f t="shared" si="7"/>
        <v>58330</v>
      </c>
      <c r="Y211" s="1">
        <v>9.31</v>
      </c>
      <c r="Z211" s="1">
        <f t="shared" si="0"/>
        <v>14.892857142857141</v>
      </c>
    </row>
    <row r="212" spans="1:26" ht="13" x14ac:dyDescent="0.15">
      <c r="A212" s="15">
        <v>44245</v>
      </c>
      <c r="B212" s="1">
        <f t="shared" si="19"/>
        <v>403</v>
      </c>
      <c r="D212" s="30">
        <v>-1</v>
      </c>
      <c r="E212" s="1">
        <v>0</v>
      </c>
      <c r="F212" s="1">
        <v>0</v>
      </c>
      <c r="G212" s="21">
        <f t="shared" si="17"/>
        <v>0</v>
      </c>
      <c r="H212" s="30">
        <f t="shared" si="20"/>
        <v>333.33333333333331</v>
      </c>
      <c r="I212" s="21">
        <f t="shared" si="2"/>
        <v>0.8571428571428571</v>
      </c>
      <c r="J212" s="21">
        <f t="shared" si="9"/>
        <v>38</v>
      </c>
      <c r="K212" s="30">
        <f t="shared" si="18"/>
        <v>2111.1111111111113</v>
      </c>
      <c r="L212" s="22">
        <f t="shared" si="21"/>
        <v>9</v>
      </c>
      <c r="M212" s="1"/>
      <c r="N212" s="1">
        <v>0</v>
      </c>
      <c r="O212" s="1">
        <v>0</v>
      </c>
      <c r="P212" s="21">
        <f t="shared" si="12"/>
        <v>48317</v>
      </c>
      <c r="Q212" s="21">
        <f t="shared" ref="Q212:R212" si="31">Q211+N212</f>
        <v>4504</v>
      </c>
      <c r="R212" s="21">
        <f t="shared" si="31"/>
        <v>10013</v>
      </c>
      <c r="S212" s="21">
        <f t="shared" si="23"/>
        <v>501</v>
      </c>
      <c r="T212" s="21">
        <f t="shared" si="3"/>
        <v>0</v>
      </c>
      <c r="U212" s="21">
        <f t="shared" si="4"/>
        <v>582.85714285714289</v>
      </c>
      <c r="V212" s="21">
        <f t="shared" si="5"/>
        <v>4080</v>
      </c>
      <c r="W212" s="16">
        <f t="shared" si="6"/>
        <v>0.14705882352941174</v>
      </c>
      <c r="X212" s="21">
        <f t="shared" si="7"/>
        <v>58330</v>
      </c>
      <c r="Y212" s="1">
        <v>14.89</v>
      </c>
      <c r="Z212" s="1">
        <f t="shared" si="0"/>
        <v>14.094285714285714</v>
      </c>
    </row>
    <row r="213" spans="1:26" ht="13" x14ac:dyDescent="0.15">
      <c r="A213" s="15">
        <v>44246</v>
      </c>
      <c r="B213" s="1">
        <f t="shared" si="19"/>
        <v>404</v>
      </c>
      <c r="D213" s="30">
        <v>-1</v>
      </c>
      <c r="E213" s="1">
        <v>1</v>
      </c>
      <c r="F213" s="1">
        <v>0</v>
      </c>
      <c r="G213" s="21">
        <f t="shared" si="17"/>
        <v>1</v>
      </c>
      <c r="H213" s="30">
        <f t="shared" si="20"/>
        <v>222.2222222222222</v>
      </c>
      <c r="I213" s="21">
        <f t="shared" si="2"/>
        <v>0.5714285714285714</v>
      </c>
      <c r="J213" s="21">
        <f t="shared" si="9"/>
        <v>39</v>
      </c>
      <c r="K213" s="30">
        <f t="shared" si="18"/>
        <v>2166.6666666666665</v>
      </c>
      <c r="L213" s="22">
        <f t="shared" si="21"/>
        <v>10</v>
      </c>
      <c r="M213" s="1"/>
      <c r="N213" s="1">
        <v>1512</v>
      </c>
      <c r="O213" s="1">
        <v>0</v>
      </c>
      <c r="P213" s="21">
        <f t="shared" si="12"/>
        <v>49829</v>
      </c>
      <c r="Q213" s="21">
        <f t="shared" ref="Q213:R213" si="32">Q212+N213</f>
        <v>6016</v>
      </c>
      <c r="R213" s="21">
        <f t="shared" si="32"/>
        <v>10013</v>
      </c>
      <c r="S213" s="21">
        <f t="shared" si="23"/>
        <v>501</v>
      </c>
      <c r="T213" s="21">
        <f t="shared" si="3"/>
        <v>1512</v>
      </c>
      <c r="U213" s="21">
        <f t="shared" si="4"/>
        <v>682.28571428571433</v>
      </c>
      <c r="V213" s="21">
        <f t="shared" si="5"/>
        <v>4776</v>
      </c>
      <c r="W213" s="16">
        <f t="shared" si="6"/>
        <v>8.3752093802345051E-2</v>
      </c>
      <c r="X213" s="21">
        <f t="shared" si="7"/>
        <v>59842</v>
      </c>
      <c r="Y213" s="1">
        <v>6.52</v>
      </c>
      <c r="Z213" s="1">
        <f t="shared" si="0"/>
        <v>11.435714285714285</v>
      </c>
    </row>
    <row r="214" spans="1:26" ht="13" x14ac:dyDescent="0.15">
      <c r="A214" s="15">
        <v>44247</v>
      </c>
      <c r="B214" s="1">
        <f t="shared" si="19"/>
        <v>405</v>
      </c>
      <c r="D214" s="30">
        <v>-1</v>
      </c>
      <c r="E214" s="1">
        <v>0</v>
      </c>
      <c r="F214" s="1">
        <v>0</v>
      </c>
      <c r="G214" s="21">
        <f t="shared" si="17"/>
        <v>0</v>
      </c>
      <c r="H214" s="30">
        <f t="shared" si="20"/>
        <v>222.2222222222222</v>
      </c>
      <c r="I214" s="21">
        <f t="shared" si="2"/>
        <v>0.5714285714285714</v>
      </c>
      <c r="J214" s="21">
        <f t="shared" si="9"/>
        <v>39</v>
      </c>
      <c r="K214" s="30">
        <f t="shared" si="18"/>
        <v>2166.6666666666665</v>
      </c>
      <c r="L214" s="22">
        <f t="shared" si="21"/>
        <v>10</v>
      </c>
      <c r="M214" s="1"/>
      <c r="N214" s="1">
        <v>0</v>
      </c>
      <c r="O214" s="1">
        <v>0</v>
      </c>
      <c r="P214" s="21">
        <f t="shared" si="12"/>
        <v>49829</v>
      </c>
      <c r="Q214" s="21">
        <f t="shared" ref="Q214:R214" si="33">Q213+N214</f>
        <v>6016</v>
      </c>
      <c r="R214" s="21">
        <f t="shared" si="33"/>
        <v>10013</v>
      </c>
      <c r="S214" s="21">
        <f t="shared" si="23"/>
        <v>501</v>
      </c>
      <c r="T214" s="21">
        <f t="shared" si="3"/>
        <v>0</v>
      </c>
      <c r="U214" s="21">
        <f t="shared" si="4"/>
        <v>672.57142857142856</v>
      </c>
      <c r="V214" s="21">
        <f t="shared" si="5"/>
        <v>4708</v>
      </c>
      <c r="W214" s="16">
        <f t="shared" si="6"/>
        <v>8.4961767204757857E-2</v>
      </c>
      <c r="X214" s="21">
        <f t="shared" si="7"/>
        <v>59842</v>
      </c>
      <c r="Y214" s="1">
        <v>16.75</v>
      </c>
      <c r="Z214" s="1">
        <f t="shared" si="0"/>
        <v>12.1</v>
      </c>
    </row>
    <row r="215" spans="1:26" ht="13" x14ac:dyDescent="0.15">
      <c r="A215" s="15">
        <v>44248</v>
      </c>
      <c r="B215" s="1">
        <f t="shared" si="19"/>
        <v>406</v>
      </c>
      <c r="D215" s="30">
        <v>-1</v>
      </c>
      <c r="E215" s="1">
        <v>0</v>
      </c>
      <c r="F215" s="1">
        <v>0</v>
      </c>
      <c r="G215" s="21">
        <f t="shared" si="17"/>
        <v>0</v>
      </c>
      <c r="H215" s="30">
        <f t="shared" si="20"/>
        <v>111.1111111111111</v>
      </c>
      <c r="I215" s="21">
        <f t="shared" si="2"/>
        <v>0.2857142857142857</v>
      </c>
      <c r="J215" s="21">
        <f t="shared" si="9"/>
        <v>39</v>
      </c>
      <c r="K215" s="30">
        <f t="shared" si="18"/>
        <v>2166.6666666666665</v>
      </c>
      <c r="L215" s="22">
        <f t="shared" si="21"/>
        <v>10</v>
      </c>
      <c r="M215" s="1"/>
      <c r="N215" s="1">
        <v>0</v>
      </c>
      <c r="O215" s="1">
        <v>0</v>
      </c>
      <c r="P215" s="21">
        <f t="shared" si="12"/>
        <v>49829</v>
      </c>
      <c r="Q215" s="21">
        <f t="shared" ref="Q215:R215" si="34">Q214+N215</f>
        <v>6016</v>
      </c>
      <c r="R215" s="21">
        <f t="shared" si="34"/>
        <v>10013</v>
      </c>
      <c r="S215" s="21">
        <f t="shared" si="23"/>
        <v>501</v>
      </c>
      <c r="T215" s="21">
        <f t="shared" si="3"/>
        <v>0</v>
      </c>
      <c r="U215" s="21">
        <f t="shared" si="4"/>
        <v>531.57142857142856</v>
      </c>
      <c r="V215" s="21">
        <f t="shared" si="5"/>
        <v>3721</v>
      </c>
      <c r="W215" s="16">
        <f t="shared" si="6"/>
        <v>5.3748992206396125E-2</v>
      </c>
      <c r="X215" s="21">
        <f t="shared" si="7"/>
        <v>59842</v>
      </c>
      <c r="Y215" s="1">
        <v>10.24</v>
      </c>
      <c r="Z215" s="1">
        <f t="shared" si="0"/>
        <v>11.435714285714285</v>
      </c>
    </row>
    <row r="216" spans="1:26" ht="13" x14ac:dyDescent="0.15">
      <c r="A216" s="15">
        <v>44249</v>
      </c>
      <c r="B216" s="1">
        <f t="shared" si="19"/>
        <v>407</v>
      </c>
      <c r="D216" s="30">
        <v>-1</v>
      </c>
      <c r="E216" s="1">
        <v>5</v>
      </c>
      <c r="F216" s="1">
        <v>0</v>
      </c>
      <c r="G216" s="21">
        <f t="shared" si="17"/>
        <v>5</v>
      </c>
      <c r="H216" s="30">
        <f t="shared" si="20"/>
        <v>388.88888888888891</v>
      </c>
      <c r="I216" s="21">
        <f t="shared" si="2"/>
        <v>1</v>
      </c>
      <c r="J216" s="21">
        <f t="shared" si="9"/>
        <v>44</v>
      </c>
      <c r="K216" s="30">
        <f t="shared" si="18"/>
        <v>2444.4444444444443</v>
      </c>
      <c r="L216" s="22">
        <f t="shared" si="21"/>
        <v>15</v>
      </c>
      <c r="M216" s="1"/>
      <c r="N216" s="1">
        <v>1451</v>
      </c>
      <c r="O216" s="1">
        <v>203</v>
      </c>
      <c r="P216" s="21">
        <f t="shared" si="12"/>
        <v>51280</v>
      </c>
      <c r="Q216" s="21">
        <f t="shared" ref="Q216:R216" si="35">Q215+N216</f>
        <v>7467</v>
      </c>
      <c r="R216" s="21">
        <f t="shared" si="35"/>
        <v>10216</v>
      </c>
      <c r="S216" s="21">
        <f t="shared" si="23"/>
        <v>704</v>
      </c>
      <c r="T216" s="21">
        <f t="shared" si="3"/>
        <v>1654</v>
      </c>
      <c r="U216" s="21">
        <f t="shared" si="4"/>
        <v>691.28571428571433</v>
      </c>
      <c r="V216" s="21">
        <f t="shared" si="5"/>
        <v>4839</v>
      </c>
      <c r="W216" s="16">
        <f t="shared" si="6"/>
        <v>0.14465798718743542</v>
      </c>
      <c r="X216" s="21">
        <f t="shared" si="7"/>
        <v>61496</v>
      </c>
      <c r="Y216" s="1">
        <v>11.17</v>
      </c>
      <c r="Z216" s="1">
        <f t="shared" si="0"/>
        <v>10.77142857142857</v>
      </c>
    </row>
    <row r="217" spans="1:26" ht="13" x14ac:dyDescent="0.15">
      <c r="A217" s="15">
        <v>44250</v>
      </c>
      <c r="B217" s="1">
        <f t="shared" si="19"/>
        <v>408</v>
      </c>
      <c r="D217" s="30">
        <v>-1</v>
      </c>
      <c r="E217" s="1">
        <v>1</v>
      </c>
      <c r="F217" s="1">
        <v>0</v>
      </c>
      <c r="G217" s="21">
        <f t="shared" si="17"/>
        <v>1</v>
      </c>
      <c r="H217" s="30">
        <f t="shared" si="20"/>
        <v>444.4444444444444</v>
      </c>
      <c r="I217" s="21">
        <f t="shared" si="2"/>
        <v>1.1428571428571428</v>
      </c>
      <c r="J217" s="21">
        <f t="shared" si="9"/>
        <v>45</v>
      </c>
      <c r="K217" s="30">
        <f t="shared" si="18"/>
        <v>2500</v>
      </c>
      <c r="L217" s="22">
        <f t="shared" si="21"/>
        <v>16</v>
      </c>
      <c r="M217" s="1"/>
      <c r="N217" s="1">
        <v>103</v>
      </c>
      <c r="O217" s="1">
        <v>0</v>
      </c>
      <c r="P217" s="21">
        <f t="shared" si="12"/>
        <v>51383</v>
      </c>
      <c r="Q217" s="21">
        <f t="shared" ref="Q217:R217" si="36">Q216+N217</f>
        <v>7570</v>
      </c>
      <c r="R217" s="21">
        <f t="shared" si="36"/>
        <v>10216</v>
      </c>
      <c r="S217" s="21">
        <f t="shared" si="23"/>
        <v>704</v>
      </c>
      <c r="T217" s="21">
        <f t="shared" si="3"/>
        <v>103</v>
      </c>
      <c r="U217" s="21">
        <f t="shared" si="4"/>
        <v>706</v>
      </c>
      <c r="V217" s="21">
        <f t="shared" si="5"/>
        <v>4942</v>
      </c>
      <c r="W217" s="16">
        <f t="shared" si="6"/>
        <v>0.16187778227438285</v>
      </c>
      <c r="X217" s="21">
        <f t="shared" si="7"/>
        <v>61599</v>
      </c>
      <c r="Y217" s="1">
        <v>10.24</v>
      </c>
      <c r="Z217" s="1">
        <f t="shared" si="0"/>
        <v>11.302857142857141</v>
      </c>
    </row>
    <row r="218" spans="1:26" ht="13" x14ac:dyDescent="0.15">
      <c r="A218" s="15">
        <v>44251</v>
      </c>
      <c r="B218" s="1">
        <f t="shared" si="19"/>
        <v>409</v>
      </c>
      <c r="D218" s="30">
        <v>-1</v>
      </c>
      <c r="E218" s="1">
        <v>4</v>
      </c>
      <c r="F218" s="1">
        <v>0</v>
      </c>
      <c r="G218" s="21">
        <f t="shared" si="17"/>
        <v>4</v>
      </c>
      <c r="H218" s="30">
        <f t="shared" si="20"/>
        <v>611.11111111111109</v>
      </c>
      <c r="I218" s="21">
        <f t="shared" si="2"/>
        <v>1.5714285714285714</v>
      </c>
      <c r="J218" s="21">
        <f t="shared" si="9"/>
        <v>49</v>
      </c>
      <c r="K218" s="30">
        <f t="shared" si="18"/>
        <v>2722.2222222222222</v>
      </c>
      <c r="L218" s="22">
        <f t="shared" si="21"/>
        <v>20</v>
      </c>
      <c r="M218" s="1"/>
      <c r="N218" s="1">
        <v>1478</v>
      </c>
      <c r="O218" s="1">
        <v>267</v>
      </c>
      <c r="P218" s="21">
        <f t="shared" si="12"/>
        <v>52861</v>
      </c>
      <c r="Q218" s="21">
        <f t="shared" ref="Q218:R218" si="37">Q217+N218</f>
        <v>9048</v>
      </c>
      <c r="R218" s="21">
        <f t="shared" si="37"/>
        <v>10483</v>
      </c>
      <c r="S218" s="21">
        <f t="shared" si="23"/>
        <v>971</v>
      </c>
      <c r="T218" s="21">
        <f t="shared" si="3"/>
        <v>1745</v>
      </c>
      <c r="U218" s="21">
        <f t="shared" si="4"/>
        <v>716.28571428571433</v>
      </c>
      <c r="V218" s="21">
        <f t="shared" si="5"/>
        <v>5014</v>
      </c>
      <c r="W218" s="16">
        <f t="shared" si="6"/>
        <v>0.21938571998404466</v>
      </c>
      <c r="X218" s="21">
        <f t="shared" si="7"/>
        <v>63344</v>
      </c>
      <c r="Y218" s="1">
        <v>13.96</v>
      </c>
      <c r="Z218" s="1">
        <f t="shared" si="0"/>
        <v>11.967142857142859</v>
      </c>
    </row>
    <row r="219" spans="1:26" ht="13" x14ac:dyDescent="0.15">
      <c r="A219" s="15">
        <v>44252</v>
      </c>
      <c r="B219" s="1">
        <f t="shared" si="19"/>
        <v>410</v>
      </c>
      <c r="D219" s="30">
        <v>-1</v>
      </c>
      <c r="E219" s="1">
        <v>0</v>
      </c>
      <c r="F219" s="1">
        <v>0</v>
      </c>
      <c r="G219" s="21">
        <f t="shared" si="17"/>
        <v>0</v>
      </c>
      <c r="H219" s="30">
        <f t="shared" si="20"/>
        <v>611.11111111111109</v>
      </c>
      <c r="I219" s="21">
        <f t="shared" si="2"/>
        <v>1.5714285714285714</v>
      </c>
      <c r="J219" s="21">
        <f t="shared" si="9"/>
        <v>49</v>
      </c>
      <c r="K219" s="30">
        <f t="shared" si="18"/>
        <v>2722.2222222222222</v>
      </c>
      <c r="L219" s="22">
        <f t="shared" si="21"/>
        <v>20</v>
      </c>
      <c r="M219" s="1"/>
      <c r="N219" s="1">
        <v>62</v>
      </c>
      <c r="O219" s="1">
        <v>0</v>
      </c>
      <c r="P219" s="21">
        <f t="shared" si="12"/>
        <v>52923</v>
      </c>
      <c r="Q219" s="21">
        <f t="shared" ref="Q219:R219" si="38">Q218+N219</f>
        <v>9110</v>
      </c>
      <c r="R219" s="21">
        <f t="shared" si="38"/>
        <v>10483</v>
      </c>
      <c r="S219" s="21">
        <f t="shared" si="23"/>
        <v>971</v>
      </c>
      <c r="T219" s="21">
        <f t="shared" si="3"/>
        <v>62</v>
      </c>
      <c r="U219" s="21">
        <f t="shared" si="4"/>
        <v>725.14285714285711</v>
      </c>
      <c r="V219" s="21">
        <f t="shared" si="5"/>
        <v>5076</v>
      </c>
      <c r="W219" s="16">
        <f t="shared" si="6"/>
        <v>0.21670606776989756</v>
      </c>
      <c r="X219" s="21">
        <f t="shared" si="7"/>
        <v>63406</v>
      </c>
      <c r="Y219" s="1">
        <v>18.61</v>
      </c>
      <c r="Z219" s="1">
        <f t="shared" si="0"/>
        <v>12.498571428571427</v>
      </c>
    </row>
    <row r="220" spans="1:26" ht="13" x14ac:dyDescent="0.15">
      <c r="A220" s="15">
        <v>44253</v>
      </c>
      <c r="B220" s="1">
        <f t="shared" si="19"/>
        <v>411</v>
      </c>
      <c r="D220" s="30">
        <v>-1</v>
      </c>
      <c r="E220" s="1">
        <v>0</v>
      </c>
      <c r="F220" s="1">
        <v>0</v>
      </c>
      <c r="G220" s="21">
        <f t="shared" ref="G220:G283" si="39">SUM(E220:F220)</f>
        <v>0</v>
      </c>
      <c r="H220" s="30">
        <f t="shared" si="20"/>
        <v>555.55555555555554</v>
      </c>
      <c r="I220" s="21">
        <f t="shared" si="2"/>
        <v>1.4285714285714286</v>
      </c>
      <c r="J220" s="21">
        <f t="shared" si="9"/>
        <v>49</v>
      </c>
      <c r="K220" s="30">
        <f t="shared" si="18"/>
        <v>2722.2222222222222</v>
      </c>
      <c r="L220" s="22">
        <f t="shared" si="21"/>
        <v>20</v>
      </c>
      <c r="M220" s="1"/>
      <c r="N220" s="1">
        <v>1457</v>
      </c>
      <c r="O220" s="1">
        <v>0</v>
      </c>
      <c r="P220" s="21">
        <f t="shared" si="12"/>
        <v>54380</v>
      </c>
      <c r="Q220" s="21">
        <f t="shared" ref="Q220:R220" si="40">Q219+N220</f>
        <v>10567</v>
      </c>
      <c r="R220" s="21">
        <f t="shared" si="40"/>
        <v>10483</v>
      </c>
      <c r="S220" s="21">
        <f t="shared" si="23"/>
        <v>971</v>
      </c>
      <c r="T220" s="21">
        <f t="shared" si="3"/>
        <v>1457</v>
      </c>
      <c r="U220" s="21">
        <f t="shared" si="4"/>
        <v>717.28571428571433</v>
      </c>
      <c r="V220" s="21">
        <f t="shared" si="5"/>
        <v>5021</v>
      </c>
      <c r="W220" s="16">
        <f t="shared" si="6"/>
        <v>0.19916351324437365</v>
      </c>
      <c r="X220" s="21">
        <f t="shared" si="7"/>
        <v>64863</v>
      </c>
      <c r="Y220" s="1">
        <v>22.34</v>
      </c>
      <c r="Z220" s="1">
        <f t="shared" si="0"/>
        <v>14.758571428571429</v>
      </c>
    </row>
    <row r="221" spans="1:26" ht="13" x14ac:dyDescent="0.15">
      <c r="A221" s="15">
        <v>44254</v>
      </c>
      <c r="B221" s="1">
        <f t="shared" si="19"/>
        <v>412</v>
      </c>
      <c r="D221" s="30">
        <v>-1</v>
      </c>
      <c r="E221" s="1">
        <v>0</v>
      </c>
      <c r="F221" s="1">
        <v>0</v>
      </c>
      <c r="G221" s="21">
        <f t="shared" si="39"/>
        <v>0</v>
      </c>
      <c r="H221" s="30">
        <f t="shared" si="20"/>
        <v>555.55555555555554</v>
      </c>
      <c r="I221" s="21">
        <f t="shared" si="2"/>
        <v>1.4285714285714286</v>
      </c>
      <c r="J221" s="21">
        <f t="shared" si="9"/>
        <v>49</v>
      </c>
      <c r="K221" s="30">
        <f t="shared" ref="K221:K284" si="41">J221*100000/1800</f>
        <v>2722.2222222222222</v>
      </c>
      <c r="L221" s="22">
        <f t="shared" si="21"/>
        <v>20</v>
      </c>
      <c r="M221" s="1"/>
      <c r="N221" s="1">
        <v>0</v>
      </c>
      <c r="O221" s="1">
        <v>0</v>
      </c>
      <c r="P221" s="21">
        <f t="shared" si="12"/>
        <v>54380</v>
      </c>
      <c r="Q221" s="21">
        <f t="shared" ref="Q221:R221" si="42">Q220+N221</f>
        <v>10567</v>
      </c>
      <c r="R221" s="21">
        <f t="shared" si="42"/>
        <v>10483</v>
      </c>
      <c r="S221" s="21">
        <f t="shared" si="23"/>
        <v>971</v>
      </c>
      <c r="T221" s="21">
        <f t="shared" si="3"/>
        <v>0</v>
      </c>
      <c r="U221" s="21">
        <f t="shared" si="4"/>
        <v>717.28571428571433</v>
      </c>
      <c r="V221" s="21">
        <f t="shared" si="5"/>
        <v>5021</v>
      </c>
      <c r="W221" s="16">
        <f t="shared" si="6"/>
        <v>0.19916351324437365</v>
      </c>
      <c r="X221" s="21">
        <f t="shared" si="7"/>
        <v>64863</v>
      </c>
      <c r="Y221" s="1">
        <v>16.75</v>
      </c>
      <c r="Z221" s="1">
        <f t="shared" si="0"/>
        <v>14.758571428571429</v>
      </c>
    </row>
    <row r="222" spans="1:26" ht="13" x14ac:dyDescent="0.15">
      <c r="A222" s="15">
        <v>44255</v>
      </c>
      <c r="B222" s="1">
        <f t="shared" si="19"/>
        <v>413</v>
      </c>
      <c r="D222" s="30">
        <v>-1</v>
      </c>
      <c r="E222" s="1">
        <v>0</v>
      </c>
      <c r="F222" s="1">
        <v>0</v>
      </c>
      <c r="G222" s="21">
        <f t="shared" si="39"/>
        <v>0</v>
      </c>
      <c r="H222" s="30">
        <f t="shared" si="20"/>
        <v>555.55555555555554</v>
      </c>
      <c r="I222" s="21">
        <f t="shared" si="2"/>
        <v>1.4285714285714286</v>
      </c>
      <c r="J222" s="21">
        <f t="shared" si="9"/>
        <v>49</v>
      </c>
      <c r="K222" s="30">
        <f t="shared" si="41"/>
        <v>2722.2222222222222</v>
      </c>
      <c r="L222" s="22">
        <f t="shared" si="21"/>
        <v>20</v>
      </c>
      <c r="M222" s="1"/>
      <c r="N222" s="1">
        <v>0</v>
      </c>
      <c r="O222" s="1">
        <v>0</v>
      </c>
      <c r="P222" s="21">
        <f t="shared" si="12"/>
        <v>54380</v>
      </c>
      <c r="Q222" s="21">
        <f t="shared" ref="Q222:R222" si="43">Q221+N222</f>
        <v>10567</v>
      </c>
      <c r="R222" s="21">
        <f t="shared" si="43"/>
        <v>10483</v>
      </c>
      <c r="S222" s="21">
        <f t="shared" si="23"/>
        <v>971</v>
      </c>
      <c r="T222" s="21">
        <f t="shared" si="3"/>
        <v>0</v>
      </c>
      <c r="U222" s="21">
        <f t="shared" si="4"/>
        <v>717.28571428571433</v>
      </c>
      <c r="V222" s="21">
        <f t="shared" si="5"/>
        <v>5021</v>
      </c>
      <c r="W222" s="16">
        <f t="shared" si="6"/>
        <v>0.19916351324437365</v>
      </c>
      <c r="X222" s="21">
        <f t="shared" si="7"/>
        <v>64863</v>
      </c>
      <c r="Y222" s="1">
        <v>13.03</v>
      </c>
      <c r="Z222" s="1">
        <f t="shared" si="0"/>
        <v>15.157142857142858</v>
      </c>
    </row>
    <row r="223" spans="1:26" ht="13" x14ac:dyDescent="0.15">
      <c r="A223" s="15">
        <v>44256</v>
      </c>
      <c r="B223" s="1">
        <f t="shared" si="19"/>
        <v>414</v>
      </c>
      <c r="D223" s="30">
        <v>-1</v>
      </c>
      <c r="E223" s="1">
        <v>0</v>
      </c>
      <c r="F223" s="1">
        <v>0</v>
      </c>
      <c r="G223" s="21">
        <f t="shared" si="39"/>
        <v>0</v>
      </c>
      <c r="H223" s="30">
        <f t="shared" si="20"/>
        <v>277.77777777777777</v>
      </c>
      <c r="I223" s="21">
        <f t="shared" si="2"/>
        <v>0.7142857142857143</v>
      </c>
      <c r="J223" s="21">
        <f t="shared" si="9"/>
        <v>49</v>
      </c>
      <c r="K223" s="30">
        <f t="shared" si="41"/>
        <v>2722.2222222222222</v>
      </c>
      <c r="L223" s="22">
        <f t="shared" si="21"/>
        <v>20</v>
      </c>
      <c r="M223" s="1"/>
      <c r="N223" s="1">
        <v>1486</v>
      </c>
      <c r="O223" s="1">
        <v>210</v>
      </c>
      <c r="P223" s="21">
        <f t="shared" si="12"/>
        <v>55866</v>
      </c>
      <c r="Q223" s="21">
        <f t="shared" ref="Q223:R223" si="44">Q222+N223</f>
        <v>12053</v>
      </c>
      <c r="R223" s="21">
        <f t="shared" si="44"/>
        <v>10693</v>
      </c>
      <c r="S223" s="21">
        <f t="shared" si="23"/>
        <v>1181</v>
      </c>
      <c r="T223" s="21">
        <f t="shared" si="3"/>
        <v>1696</v>
      </c>
      <c r="U223" s="21">
        <f t="shared" si="4"/>
        <v>723.28571428571433</v>
      </c>
      <c r="V223" s="21">
        <f t="shared" si="5"/>
        <v>5063</v>
      </c>
      <c r="W223" s="16">
        <f t="shared" si="6"/>
        <v>9.8755678451510967E-2</v>
      </c>
      <c r="X223" s="21">
        <f t="shared" si="7"/>
        <v>66559</v>
      </c>
      <c r="Y223" s="1">
        <v>15.82</v>
      </c>
      <c r="Z223" s="1">
        <f t="shared" si="0"/>
        <v>15.821428571428571</v>
      </c>
    </row>
    <row r="224" spans="1:26" ht="13" x14ac:dyDescent="0.15">
      <c r="A224" s="15">
        <v>44257</v>
      </c>
      <c r="B224" s="1">
        <f t="shared" si="19"/>
        <v>415</v>
      </c>
      <c r="D224" s="30">
        <v>-1</v>
      </c>
      <c r="E224" s="1">
        <v>0</v>
      </c>
      <c r="F224" s="1">
        <v>0</v>
      </c>
      <c r="G224" s="21">
        <f t="shared" si="39"/>
        <v>0</v>
      </c>
      <c r="H224" s="30">
        <f t="shared" si="20"/>
        <v>222.2222222222222</v>
      </c>
      <c r="I224" s="21">
        <f t="shared" si="2"/>
        <v>0.5714285714285714</v>
      </c>
      <c r="J224" s="21">
        <f t="shared" si="9"/>
        <v>49</v>
      </c>
      <c r="K224" s="30">
        <f t="shared" si="41"/>
        <v>2722.2222222222222</v>
      </c>
      <c r="L224" s="22">
        <f t="shared" si="21"/>
        <v>20</v>
      </c>
      <c r="M224" s="1"/>
      <c r="N224" s="1">
        <v>44</v>
      </c>
      <c r="O224" s="1">
        <v>0</v>
      </c>
      <c r="P224" s="21">
        <f t="shared" si="12"/>
        <v>55910</v>
      </c>
      <c r="Q224" s="21">
        <f t="shared" ref="Q224:R224" si="45">Q223+N224</f>
        <v>12097</v>
      </c>
      <c r="R224" s="21">
        <f t="shared" si="45"/>
        <v>10693</v>
      </c>
      <c r="S224" s="21">
        <f t="shared" si="23"/>
        <v>1181</v>
      </c>
      <c r="T224" s="21">
        <f t="shared" si="3"/>
        <v>44</v>
      </c>
      <c r="U224" s="21">
        <f t="shared" si="4"/>
        <v>714.85714285714289</v>
      </c>
      <c r="V224" s="21">
        <f t="shared" si="5"/>
        <v>5004</v>
      </c>
      <c r="W224" s="16">
        <f t="shared" si="6"/>
        <v>7.9936051159072735E-2</v>
      </c>
      <c r="X224" s="21">
        <f t="shared" si="7"/>
        <v>66603</v>
      </c>
      <c r="Y224" s="1">
        <v>14.89</v>
      </c>
      <c r="Z224" s="1">
        <f t="shared" si="0"/>
        <v>16.485714285714284</v>
      </c>
    </row>
    <row r="225" spans="1:26" ht="13" x14ac:dyDescent="0.15">
      <c r="A225" s="15">
        <v>44258</v>
      </c>
      <c r="B225" s="1">
        <f t="shared" si="19"/>
        <v>416</v>
      </c>
      <c r="D225" s="30">
        <v>-1</v>
      </c>
      <c r="E225" s="1">
        <v>3</v>
      </c>
      <c r="F225" s="1">
        <v>0</v>
      </c>
      <c r="G225" s="21">
        <f t="shared" si="39"/>
        <v>3</v>
      </c>
      <c r="H225" s="30">
        <f t="shared" si="20"/>
        <v>166.66666666666666</v>
      </c>
      <c r="I225" s="21">
        <f t="shared" si="2"/>
        <v>0.42857142857142855</v>
      </c>
      <c r="J225" s="21">
        <f t="shared" si="9"/>
        <v>52</v>
      </c>
      <c r="K225" s="30">
        <f t="shared" si="41"/>
        <v>2888.8888888888887</v>
      </c>
      <c r="L225" s="22">
        <f t="shared" si="21"/>
        <v>23</v>
      </c>
      <c r="M225" s="1"/>
      <c r="N225" s="1">
        <v>1498</v>
      </c>
      <c r="O225" s="1">
        <v>248</v>
      </c>
      <c r="P225" s="21">
        <f t="shared" si="12"/>
        <v>57408</v>
      </c>
      <c r="Q225" s="21">
        <f t="shared" ref="Q225:R225" si="46">Q224+N225</f>
        <v>13595</v>
      </c>
      <c r="R225" s="21">
        <f t="shared" si="46"/>
        <v>10941</v>
      </c>
      <c r="S225" s="21">
        <f t="shared" si="23"/>
        <v>1429</v>
      </c>
      <c r="T225" s="21">
        <f t="shared" si="3"/>
        <v>1746</v>
      </c>
      <c r="U225" s="21">
        <f t="shared" si="4"/>
        <v>715</v>
      </c>
      <c r="V225" s="21">
        <f t="shared" si="5"/>
        <v>5005</v>
      </c>
      <c r="W225" s="16">
        <f t="shared" si="6"/>
        <v>5.9940059940059937E-2</v>
      </c>
      <c r="X225" s="21">
        <f t="shared" si="7"/>
        <v>68349</v>
      </c>
      <c r="Y225" s="1">
        <v>6.52</v>
      </c>
      <c r="Z225" s="1">
        <f t="shared" si="0"/>
        <v>15.422857142857143</v>
      </c>
    </row>
    <row r="226" spans="1:26" ht="13" x14ac:dyDescent="0.15">
      <c r="A226" s="15">
        <v>44259</v>
      </c>
      <c r="B226" s="1">
        <f t="shared" si="19"/>
        <v>417</v>
      </c>
      <c r="D226" s="30">
        <v>-1</v>
      </c>
      <c r="E226" s="1">
        <v>0</v>
      </c>
      <c r="F226" s="1">
        <v>0</v>
      </c>
      <c r="G226" s="21">
        <f t="shared" si="39"/>
        <v>0</v>
      </c>
      <c r="H226" s="30">
        <f t="shared" si="20"/>
        <v>166.66666666666666</v>
      </c>
      <c r="I226" s="21">
        <f t="shared" si="2"/>
        <v>0.42857142857142855</v>
      </c>
      <c r="J226" s="21">
        <f t="shared" si="9"/>
        <v>52</v>
      </c>
      <c r="K226" s="30">
        <f t="shared" si="41"/>
        <v>2888.8888888888887</v>
      </c>
      <c r="L226" s="22">
        <f t="shared" si="21"/>
        <v>23</v>
      </c>
      <c r="M226" s="1"/>
      <c r="N226" s="1">
        <v>36</v>
      </c>
      <c r="O226" s="1">
        <v>0</v>
      </c>
      <c r="P226" s="21">
        <f t="shared" si="12"/>
        <v>57444</v>
      </c>
      <c r="Q226" s="21">
        <f t="shared" ref="Q226:R226" si="47">Q225+N226</f>
        <v>13631</v>
      </c>
      <c r="R226" s="21">
        <f t="shared" si="47"/>
        <v>10941</v>
      </c>
      <c r="S226" s="21">
        <f t="shared" si="23"/>
        <v>1429</v>
      </c>
      <c r="T226" s="21">
        <f t="shared" si="3"/>
        <v>36</v>
      </c>
      <c r="U226" s="21">
        <f t="shared" si="4"/>
        <v>711.28571428571433</v>
      </c>
      <c r="V226" s="21">
        <f t="shared" si="5"/>
        <v>4979</v>
      </c>
      <c r="W226" s="16">
        <f t="shared" si="6"/>
        <v>6.0253062864028914E-2</v>
      </c>
      <c r="X226" s="21">
        <f t="shared" si="7"/>
        <v>68385</v>
      </c>
      <c r="Y226" s="1">
        <v>5.58</v>
      </c>
      <c r="Z226" s="1">
        <f t="shared" si="0"/>
        <v>13.56142857142857</v>
      </c>
    </row>
    <row r="227" spans="1:26" ht="13" x14ac:dyDescent="0.15">
      <c r="A227" s="15">
        <v>44260</v>
      </c>
      <c r="B227" s="1">
        <f t="shared" si="19"/>
        <v>418</v>
      </c>
      <c r="D227" s="30">
        <v>-1</v>
      </c>
      <c r="E227" s="1">
        <v>0</v>
      </c>
      <c r="F227" s="1">
        <v>0</v>
      </c>
      <c r="G227" s="21">
        <f t="shared" si="39"/>
        <v>0</v>
      </c>
      <c r="H227" s="30">
        <f t="shared" si="20"/>
        <v>166.66666666666666</v>
      </c>
      <c r="I227" s="21">
        <f t="shared" si="2"/>
        <v>0.42857142857142855</v>
      </c>
      <c r="J227" s="21">
        <f t="shared" si="9"/>
        <v>52</v>
      </c>
      <c r="K227" s="30">
        <f t="shared" si="41"/>
        <v>2888.8888888888887</v>
      </c>
      <c r="L227" s="22">
        <f t="shared" si="21"/>
        <v>23</v>
      </c>
      <c r="M227" s="1"/>
      <c r="N227" s="1">
        <v>1501</v>
      </c>
      <c r="O227" s="1">
        <v>0</v>
      </c>
      <c r="P227" s="21">
        <f t="shared" si="12"/>
        <v>58945</v>
      </c>
      <c r="Q227" s="21">
        <f t="shared" ref="Q227:R227" si="48">Q226+N227</f>
        <v>15132</v>
      </c>
      <c r="R227" s="21">
        <f t="shared" si="48"/>
        <v>10941</v>
      </c>
      <c r="S227" s="21">
        <f t="shared" si="23"/>
        <v>1429</v>
      </c>
      <c r="T227" s="21">
        <f t="shared" si="3"/>
        <v>1501</v>
      </c>
      <c r="U227" s="21">
        <f t="shared" si="4"/>
        <v>717.57142857142856</v>
      </c>
      <c r="V227" s="21">
        <f t="shared" si="5"/>
        <v>5023</v>
      </c>
      <c r="W227" s="16">
        <f t="shared" si="6"/>
        <v>5.9725263786581717E-2</v>
      </c>
      <c r="X227" s="21">
        <f t="shared" si="7"/>
        <v>69886</v>
      </c>
      <c r="Y227" s="1">
        <v>18.61</v>
      </c>
      <c r="Z227" s="1">
        <f t="shared" si="0"/>
        <v>13.028571428571428</v>
      </c>
    </row>
    <row r="228" spans="1:26" ht="13" x14ac:dyDescent="0.15">
      <c r="A228" s="15">
        <v>44261</v>
      </c>
      <c r="B228" s="1">
        <f t="shared" si="19"/>
        <v>419</v>
      </c>
      <c r="D228" s="30">
        <v>-1</v>
      </c>
      <c r="E228" s="1">
        <v>0</v>
      </c>
      <c r="F228" s="1">
        <v>0</v>
      </c>
      <c r="G228" s="21">
        <f t="shared" si="39"/>
        <v>0</v>
      </c>
      <c r="H228" s="30">
        <f t="shared" si="20"/>
        <v>166.66666666666666</v>
      </c>
      <c r="I228" s="21">
        <f t="shared" si="2"/>
        <v>0.42857142857142855</v>
      </c>
      <c r="J228" s="21">
        <f t="shared" si="9"/>
        <v>52</v>
      </c>
      <c r="K228" s="30">
        <f t="shared" si="41"/>
        <v>2888.8888888888887</v>
      </c>
      <c r="L228" s="22">
        <f t="shared" si="21"/>
        <v>23</v>
      </c>
      <c r="M228" s="1"/>
      <c r="N228" s="1">
        <v>0</v>
      </c>
      <c r="O228" s="1">
        <v>0</v>
      </c>
      <c r="P228" s="21">
        <f t="shared" si="12"/>
        <v>58945</v>
      </c>
      <c r="Q228" s="21">
        <f t="shared" ref="Q228:R228" si="49">Q227+N228</f>
        <v>15132</v>
      </c>
      <c r="R228" s="21">
        <f t="shared" si="49"/>
        <v>10941</v>
      </c>
      <c r="S228" s="21">
        <f t="shared" si="23"/>
        <v>1429</v>
      </c>
      <c r="T228" s="21">
        <f t="shared" si="3"/>
        <v>0</v>
      </c>
      <c r="U228" s="21">
        <f t="shared" si="4"/>
        <v>717.57142857142856</v>
      </c>
      <c r="V228" s="21">
        <f t="shared" si="5"/>
        <v>5023</v>
      </c>
      <c r="W228" s="16">
        <f t="shared" si="6"/>
        <v>5.9725263786581717E-2</v>
      </c>
      <c r="X228" s="21">
        <f t="shared" si="7"/>
        <v>69886</v>
      </c>
      <c r="Y228" s="1">
        <v>10.24</v>
      </c>
      <c r="Z228" s="1">
        <f t="shared" si="0"/>
        <v>12.098571428571429</v>
      </c>
    </row>
    <row r="229" spans="1:26" ht="13" x14ac:dyDescent="0.15">
      <c r="A229" s="15">
        <v>44262</v>
      </c>
      <c r="B229" s="1">
        <f t="shared" si="19"/>
        <v>420</v>
      </c>
      <c r="D229" s="30">
        <v>-1</v>
      </c>
      <c r="E229" s="1">
        <v>0</v>
      </c>
      <c r="F229" s="1">
        <v>0</v>
      </c>
      <c r="G229" s="21">
        <f t="shared" si="39"/>
        <v>0</v>
      </c>
      <c r="H229" s="30">
        <f t="shared" ref="H229:H292" si="50">I229*100000/1800*7</f>
        <v>166.66666666666666</v>
      </c>
      <c r="I229" s="21">
        <f t="shared" si="2"/>
        <v>0.42857142857142855</v>
      </c>
      <c r="J229" s="21">
        <f t="shared" si="9"/>
        <v>52</v>
      </c>
      <c r="K229" s="30">
        <f t="shared" si="41"/>
        <v>2888.8888888888887</v>
      </c>
      <c r="L229" s="22">
        <f t="shared" si="21"/>
        <v>23</v>
      </c>
      <c r="M229" s="1"/>
      <c r="N229" s="1">
        <v>0</v>
      </c>
      <c r="O229" s="1">
        <v>0</v>
      </c>
      <c r="P229" s="21">
        <f t="shared" si="12"/>
        <v>58945</v>
      </c>
      <c r="Q229" s="21">
        <f t="shared" ref="Q229:R229" si="51">Q228+N229</f>
        <v>15132</v>
      </c>
      <c r="R229" s="21">
        <f t="shared" si="51"/>
        <v>10941</v>
      </c>
      <c r="S229" s="21">
        <f t="shared" si="23"/>
        <v>1429</v>
      </c>
      <c r="T229" s="21">
        <f t="shared" si="3"/>
        <v>0</v>
      </c>
      <c r="U229" s="21">
        <f t="shared" si="4"/>
        <v>717.57142857142856</v>
      </c>
      <c r="V229" s="21">
        <f t="shared" si="5"/>
        <v>5023</v>
      </c>
      <c r="W229" s="16">
        <f t="shared" si="6"/>
        <v>5.9725263786581717E-2</v>
      </c>
      <c r="X229" s="21">
        <f t="shared" si="7"/>
        <v>69886</v>
      </c>
      <c r="Y229" s="1">
        <v>9.31</v>
      </c>
      <c r="Z229" s="1">
        <f t="shared" si="0"/>
        <v>11.567142857142857</v>
      </c>
    </row>
    <row r="230" spans="1:26" ht="13" x14ac:dyDescent="0.15">
      <c r="A230" s="15">
        <v>44263</v>
      </c>
      <c r="B230" s="1">
        <f t="shared" si="19"/>
        <v>421</v>
      </c>
      <c r="D230" s="30">
        <v>-1</v>
      </c>
      <c r="E230" s="1">
        <v>1</v>
      </c>
      <c r="F230" s="1">
        <v>0</v>
      </c>
      <c r="G230" s="21">
        <f t="shared" si="39"/>
        <v>1</v>
      </c>
      <c r="H230" s="30">
        <f t="shared" si="50"/>
        <v>222.2222222222222</v>
      </c>
      <c r="I230" s="21">
        <f t="shared" si="2"/>
        <v>0.5714285714285714</v>
      </c>
      <c r="J230" s="21">
        <f t="shared" si="9"/>
        <v>53</v>
      </c>
      <c r="K230" s="30">
        <f t="shared" si="41"/>
        <v>2944.4444444444443</v>
      </c>
      <c r="L230" s="22">
        <f t="shared" si="21"/>
        <v>24</v>
      </c>
      <c r="M230" s="1"/>
      <c r="N230" s="1">
        <v>1488</v>
      </c>
      <c r="O230" s="1">
        <v>212</v>
      </c>
      <c r="P230" s="21">
        <f t="shared" si="12"/>
        <v>60433</v>
      </c>
      <c r="Q230" s="21">
        <f t="shared" ref="Q230:R230" si="52">Q229+N230</f>
        <v>16620</v>
      </c>
      <c r="R230" s="21">
        <f t="shared" si="52"/>
        <v>11153</v>
      </c>
      <c r="S230" s="21">
        <f t="shared" si="23"/>
        <v>1641</v>
      </c>
      <c r="T230" s="21">
        <f t="shared" si="3"/>
        <v>1700</v>
      </c>
      <c r="U230" s="21">
        <f t="shared" si="4"/>
        <v>718.14285714285711</v>
      </c>
      <c r="V230" s="21">
        <f t="shared" si="5"/>
        <v>5027</v>
      </c>
      <c r="W230" s="16">
        <f t="shared" si="6"/>
        <v>7.9570320270539091E-2</v>
      </c>
      <c r="X230" s="21">
        <f t="shared" si="7"/>
        <v>71586</v>
      </c>
      <c r="Y230" s="1">
        <v>7.45</v>
      </c>
      <c r="Z230" s="1">
        <f t="shared" si="0"/>
        <v>10.371428571428572</v>
      </c>
    </row>
    <row r="231" spans="1:26" ht="13" x14ac:dyDescent="0.15">
      <c r="A231" s="15">
        <v>44264</v>
      </c>
      <c r="B231" s="1">
        <f t="shared" si="19"/>
        <v>422</v>
      </c>
      <c r="D231" s="30">
        <v>-1</v>
      </c>
      <c r="E231" s="1">
        <v>0</v>
      </c>
      <c r="F231" s="1">
        <v>0</v>
      </c>
      <c r="G231" s="21">
        <f t="shared" si="39"/>
        <v>0</v>
      </c>
      <c r="H231" s="30">
        <f t="shared" si="50"/>
        <v>222.2222222222222</v>
      </c>
      <c r="I231" s="21">
        <f t="shared" si="2"/>
        <v>0.5714285714285714</v>
      </c>
      <c r="J231" s="21">
        <f t="shared" si="9"/>
        <v>53</v>
      </c>
      <c r="K231" s="30">
        <f t="shared" si="41"/>
        <v>2944.4444444444443</v>
      </c>
      <c r="L231" s="22">
        <f t="shared" si="21"/>
        <v>24</v>
      </c>
      <c r="M231" s="1"/>
      <c r="N231" s="1">
        <v>39</v>
      </c>
      <c r="O231" s="1">
        <v>0</v>
      </c>
      <c r="P231" s="21">
        <f t="shared" si="12"/>
        <v>60472</v>
      </c>
      <c r="Q231" s="21">
        <f t="shared" ref="Q231:R231" si="53">Q230+N231</f>
        <v>16659</v>
      </c>
      <c r="R231" s="21">
        <f t="shared" si="53"/>
        <v>11153</v>
      </c>
      <c r="S231" s="21">
        <f t="shared" si="23"/>
        <v>1641</v>
      </c>
      <c r="T231" s="21">
        <f t="shared" si="3"/>
        <v>39</v>
      </c>
      <c r="U231" s="21">
        <f t="shared" si="4"/>
        <v>717.42857142857144</v>
      </c>
      <c r="V231" s="21">
        <f t="shared" si="5"/>
        <v>5022</v>
      </c>
      <c r="W231" s="16">
        <f t="shared" si="6"/>
        <v>7.9649542015133412E-2</v>
      </c>
      <c r="X231" s="21">
        <f t="shared" si="7"/>
        <v>71625</v>
      </c>
      <c r="Y231" s="1">
        <v>12.1</v>
      </c>
      <c r="Z231" s="1">
        <f t="shared" si="0"/>
        <v>9.9728571428571424</v>
      </c>
    </row>
    <row r="232" spans="1:26" ht="13" x14ac:dyDescent="0.15">
      <c r="A232" s="15">
        <v>44265</v>
      </c>
      <c r="B232" s="1">
        <f t="shared" si="19"/>
        <v>423</v>
      </c>
      <c r="D232" s="30">
        <v>-1</v>
      </c>
      <c r="E232" s="1">
        <v>0</v>
      </c>
      <c r="F232" s="1">
        <v>0</v>
      </c>
      <c r="G232" s="21">
        <f t="shared" si="39"/>
        <v>0</v>
      </c>
      <c r="H232" s="30">
        <f t="shared" si="50"/>
        <v>55.55555555555555</v>
      </c>
      <c r="I232" s="21">
        <f t="shared" si="2"/>
        <v>0.14285714285714285</v>
      </c>
      <c r="J232" s="21">
        <f t="shared" si="9"/>
        <v>53</v>
      </c>
      <c r="K232" s="30">
        <f t="shared" si="41"/>
        <v>2944.4444444444443</v>
      </c>
      <c r="L232" s="22">
        <f t="shared" si="21"/>
        <v>24</v>
      </c>
      <c r="M232" s="1"/>
      <c r="N232" s="1">
        <v>1478</v>
      </c>
      <c r="O232" s="1">
        <v>260</v>
      </c>
      <c r="P232" s="21">
        <f t="shared" si="12"/>
        <v>61950</v>
      </c>
      <c r="Q232" s="21">
        <f t="shared" ref="Q232:R232" si="54">Q231+N232</f>
        <v>18137</v>
      </c>
      <c r="R232" s="21">
        <f t="shared" si="54"/>
        <v>11413</v>
      </c>
      <c r="S232" s="21">
        <f t="shared" si="23"/>
        <v>1901</v>
      </c>
      <c r="T232" s="21">
        <f t="shared" si="3"/>
        <v>1738</v>
      </c>
      <c r="U232" s="21">
        <f t="shared" si="4"/>
        <v>716.28571428571433</v>
      </c>
      <c r="V232" s="21">
        <f t="shared" si="5"/>
        <v>5014</v>
      </c>
      <c r="W232" s="16">
        <f t="shared" si="6"/>
        <v>1.994415636218588E-2</v>
      </c>
      <c r="X232" s="21">
        <f t="shared" si="7"/>
        <v>73363</v>
      </c>
      <c r="Y232" s="1">
        <v>12.1</v>
      </c>
      <c r="Z232" s="1">
        <f t="shared" si="0"/>
        <v>10.77</v>
      </c>
    </row>
    <row r="233" spans="1:26" ht="13" x14ac:dyDescent="0.15">
      <c r="A233" s="15">
        <v>44266</v>
      </c>
      <c r="B233" s="1">
        <f t="shared" si="19"/>
        <v>424</v>
      </c>
      <c r="D233" s="30">
        <v>-1</v>
      </c>
      <c r="E233" s="1">
        <v>0</v>
      </c>
      <c r="F233" s="1">
        <v>0</v>
      </c>
      <c r="G233" s="21">
        <f t="shared" si="39"/>
        <v>0</v>
      </c>
      <c r="H233" s="30">
        <f t="shared" si="50"/>
        <v>55.55555555555555</v>
      </c>
      <c r="I233" s="21">
        <f t="shared" si="2"/>
        <v>0.14285714285714285</v>
      </c>
      <c r="J233" s="21">
        <f t="shared" si="9"/>
        <v>53</v>
      </c>
      <c r="K233" s="30">
        <f t="shared" si="41"/>
        <v>2944.4444444444443</v>
      </c>
      <c r="L233" s="22">
        <f t="shared" si="21"/>
        <v>24</v>
      </c>
      <c r="M233" s="1"/>
      <c r="N233" s="1">
        <v>47</v>
      </c>
      <c r="O233" s="1">
        <v>0</v>
      </c>
      <c r="P233" s="21">
        <f t="shared" si="12"/>
        <v>61997</v>
      </c>
      <c r="Q233" s="21">
        <f t="shared" ref="Q233:R233" si="55">Q232+N233</f>
        <v>18184</v>
      </c>
      <c r="R233" s="21">
        <f t="shared" si="55"/>
        <v>11413</v>
      </c>
      <c r="S233" s="21">
        <f t="shared" si="23"/>
        <v>1901</v>
      </c>
      <c r="T233" s="21">
        <f t="shared" si="3"/>
        <v>47</v>
      </c>
      <c r="U233" s="21">
        <f t="shared" si="4"/>
        <v>717.85714285714289</v>
      </c>
      <c r="V233" s="21">
        <f t="shared" si="5"/>
        <v>5025</v>
      </c>
      <c r="W233" s="16">
        <f t="shared" si="6"/>
        <v>1.9900497512437811E-2</v>
      </c>
      <c r="X233" s="21">
        <f t="shared" si="7"/>
        <v>73410</v>
      </c>
      <c r="Y233" s="1">
        <v>14.89</v>
      </c>
      <c r="Z233" s="1">
        <f t="shared" si="0"/>
        <v>12.1</v>
      </c>
    </row>
    <row r="234" spans="1:26" ht="13" x14ac:dyDescent="0.15">
      <c r="A234" s="15">
        <v>44267</v>
      </c>
      <c r="B234" s="1">
        <f t="shared" si="19"/>
        <v>425</v>
      </c>
      <c r="D234" s="30">
        <v>-1</v>
      </c>
      <c r="E234" s="1">
        <v>0</v>
      </c>
      <c r="F234" s="1">
        <v>0</v>
      </c>
      <c r="G234" s="21">
        <f t="shared" si="39"/>
        <v>0</v>
      </c>
      <c r="H234" s="30">
        <f t="shared" si="50"/>
        <v>55.55555555555555</v>
      </c>
      <c r="I234" s="21">
        <f t="shared" si="2"/>
        <v>0.14285714285714285</v>
      </c>
      <c r="J234" s="21">
        <f t="shared" si="9"/>
        <v>53</v>
      </c>
      <c r="K234" s="30">
        <f t="shared" si="41"/>
        <v>2944.4444444444443</v>
      </c>
      <c r="L234" s="22">
        <f t="shared" si="21"/>
        <v>24</v>
      </c>
      <c r="M234" s="1"/>
      <c r="N234" s="1">
        <v>1496</v>
      </c>
      <c r="O234" s="1">
        <v>0</v>
      </c>
      <c r="P234" s="21">
        <f t="shared" si="12"/>
        <v>63493</v>
      </c>
      <c r="Q234" s="21">
        <f t="shared" ref="Q234:R234" si="56">Q233+N234</f>
        <v>19680</v>
      </c>
      <c r="R234" s="21">
        <f t="shared" si="56"/>
        <v>11413</v>
      </c>
      <c r="S234" s="21">
        <f t="shared" si="23"/>
        <v>1901</v>
      </c>
      <c r="T234" s="21">
        <f t="shared" si="3"/>
        <v>1496</v>
      </c>
      <c r="U234" s="21">
        <f t="shared" si="4"/>
        <v>717.14285714285711</v>
      </c>
      <c r="V234" s="21">
        <f t="shared" si="5"/>
        <v>5020</v>
      </c>
      <c r="W234" s="16">
        <f t="shared" si="6"/>
        <v>1.9920318725099601E-2</v>
      </c>
      <c r="X234" s="21">
        <f t="shared" si="7"/>
        <v>74906</v>
      </c>
      <c r="Y234" s="1">
        <v>15.82</v>
      </c>
      <c r="Z234" s="1">
        <f t="shared" si="0"/>
        <v>11.70142857142857</v>
      </c>
    </row>
    <row r="235" spans="1:26" ht="13" x14ac:dyDescent="0.15">
      <c r="A235" s="15">
        <v>44268</v>
      </c>
      <c r="B235" s="1">
        <f t="shared" si="19"/>
        <v>426</v>
      </c>
      <c r="D235" s="30">
        <v>-1</v>
      </c>
      <c r="E235" s="1">
        <v>0</v>
      </c>
      <c r="F235" s="1">
        <v>0</v>
      </c>
      <c r="G235" s="21">
        <f t="shared" si="39"/>
        <v>0</v>
      </c>
      <c r="H235" s="30">
        <f t="shared" si="50"/>
        <v>55.55555555555555</v>
      </c>
      <c r="I235" s="21">
        <f t="shared" si="2"/>
        <v>0.14285714285714285</v>
      </c>
      <c r="J235" s="21">
        <f t="shared" si="9"/>
        <v>53</v>
      </c>
      <c r="K235" s="30">
        <f t="shared" si="41"/>
        <v>2944.4444444444443</v>
      </c>
      <c r="L235" s="22">
        <f t="shared" si="21"/>
        <v>24</v>
      </c>
      <c r="M235" s="1"/>
      <c r="N235" s="1">
        <v>0</v>
      </c>
      <c r="O235" s="1">
        <v>0</v>
      </c>
      <c r="P235" s="21">
        <f t="shared" si="12"/>
        <v>63493</v>
      </c>
      <c r="Q235" s="21">
        <f t="shared" ref="Q235:R235" si="57">Q234+N235</f>
        <v>19680</v>
      </c>
      <c r="R235" s="21">
        <f t="shared" si="57"/>
        <v>11413</v>
      </c>
      <c r="S235" s="21">
        <f t="shared" si="23"/>
        <v>1901</v>
      </c>
      <c r="T235" s="21">
        <f t="shared" si="3"/>
        <v>0</v>
      </c>
      <c r="U235" s="21">
        <f t="shared" si="4"/>
        <v>717.14285714285711</v>
      </c>
      <c r="V235" s="21">
        <f t="shared" si="5"/>
        <v>5020</v>
      </c>
      <c r="W235" s="16">
        <f t="shared" si="6"/>
        <v>1.9920318725099601E-2</v>
      </c>
      <c r="X235" s="21">
        <f t="shared" si="7"/>
        <v>74906</v>
      </c>
      <c r="Y235" s="1">
        <v>9.31</v>
      </c>
      <c r="Z235" s="1">
        <f t="shared" si="0"/>
        <v>11.568571428571429</v>
      </c>
    </row>
    <row r="236" spans="1:26" ht="13" x14ac:dyDescent="0.15">
      <c r="A236" s="15">
        <v>44269</v>
      </c>
      <c r="B236" s="1">
        <f t="shared" si="19"/>
        <v>427</v>
      </c>
      <c r="D236" s="30">
        <v>-1</v>
      </c>
      <c r="E236" s="1">
        <v>0</v>
      </c>
      <c r="F236" s="1">
        <v>0</v>
      </c>
      <c r="G236" s="21">
        <f t="shared" si="39"/>
        <v>0</v>
      </c>
      <c r="H236" s="30">
        <f t="shared" si="50"/>
        <v>55.55555555555555</v>
      </c>
      <c r="I236" s="21">
        <f t="shared" si="2"/>
        <v>0.14285714285714285</v>
      </c>
      <c r="J236" s="21">
        <f t="shared" si="9"/>
        <v>53</v>
      </c>
      <c r="K236" s="30">
        <f t="shared" si="41"/>
        <v>2944.4444444444443</v>
      </c>
      <c r="L236" s="22">
        <f t="shared" si="21"/>
        <v>24</v>
      </c>
      <c r="M236" s="1"/>
      <c r="N236" s="1">
        <v>0</v>
      </c>
      <c r="O236" s="1">
        <v>0</v>
      </c>
      <c r="P236" s="21">
        <f t="shared" si="12"/>
        <v>63493</v>
      </c>
      <c r="Q236" s="21">
        <f t="shared" ref="Q236:R236" si="58">Q235+N236</f>
        <v>19680</v>
      </c>
      <c r="R236" s="21">
        <f t="shared" si="58"/>
        <v>11413</v>
      </c>
      <c r="S236" s="21">
        <f t="shared" si="23"/>
        <v>1901</v>
      </c>
      <c r="T236" s="21">
        <f t="shared" si="3"/>
        <v>0</v>
      </c>
      <c r="U236" s="21">
        <f t="shared" si="4"/>
        <v>717.14285714285711</v>
      </c>
      <c r="V236" s="21">
        <f t="shared" si="5"/>
        <v>5020</v>
      </c>
      <c r="W236" s="16">
        <f t="shared" si="6"/>
        <v>1.9920318725099601E-2</v>
      </c>
      <c r="X236" s="21">
        <f t="shared" si="7"/>
        <v>74906</v>
      </c>
      <c r="Y236" s="1">
        <v>7.45</v>
      </c>
      <c r="Z236" s="1">
        <f t="shared" si="0"/>
        <v>11.302857142857144</v>
      </c>
    </row>
    <row r="237" spans="1:26" ht="13" x14ac:dyDescent="0.15">
      <c r="A237" s="15">
        <v>44270</v>
      </c>
      <c r="B237" s="1">
        <f t="shared" si="19"/>
        <v>428</v>
      </c>
      <c r="D237" s="30">
        <v>-1</v>
      </c>
      <c r="E237" s="1">
        <v>0</v>
      </c>
      <c r="F237" s="1">
        <v>0</v>
      </c>
      <c r="G237" s="21">
        <f t="shared" si="39"/>
        <v>0</v>
      </c>
      <c r="H237" s="30">
        <f t="shared" si="50"/>
        <v>0</v>
      </c>
      <c r="I237" s="21">
        <f t="shared" si="2"/>
        <v>0</v>
      </c>
      <c r="J237" s="21">
        <f t="shared" si="9"/>
        <v>53</v>
      </c>
      <c r="K237" s="30">
        <f t="shared" si="41"/>
        <v>2944.4444444444443</v>
      </c>
      <c r="L237" s="22">
        <f t="shared" si="21"/>
        <v>24</v>
      </c>
      <c r="M237" s="1"/>
      <c r="N237" s="1">
        <v>1485</v>
      </c>
      <c r="O237" s="1">
        <v>197</v>
      </c>
      <c r="P237" s="21">
        <f t="shared" si="12"/>
        <v>64978</v>
      </c>
      <c r="Q237" s="21">
        <f t="shared" ref="Q237:R237" si="59">Q236+N237</f>
        <v>21165</v>
      </c>
      <c r="R237" s="21">
        <f t="shared" si="59"/>
        <v>11610</v>
      </c>
      <c r="S237" s="21">
        <f t="shared" si="23"/>
        <v>2098</v>
      </c>
      <c r="T237" s="21">
        <f t="shared" si="3"/>
        <v>1682</v>
      </c>
      <c r="U237" s="21">
        <f t="shared" si="4"/>
        <v>714.57142857142856</v>
      </c>
      <c r="V237" s="21">
        <f t="shared" si="5"/>
        <v>5002</v>
      </c>
      <c r="W237" s="16">
        <f t="shared" si="6"/>
        <v>0</v>
      </c>
      <c r="X237" s="21">
        <f t="shared" si="7"/>
        <v>76588</v>
      </c>
      <c r="Y237" s="1">
        <v>21.41</v>
      </c>
      <c r="Z237" s="1">
        <f t="shared" si="0"/>
        <v>13.297142857142857</v>
      </c>
    </row>
    <row r="238" spans="1:26" ht="13" x14ac:dyDescent="0.15">
      <c r="A238" s="15">
        <v>44271</v>
      </c>
      <c r="B238" s="1">
        <f t="shared" si="19"/>
        <v>429</v>
      </c>
      <c r="D238" s="30">
        <v>-1</v>
      </c>
      <c r="E238" s="1">
        <v>0</v>
      </c>
      <c r="F238" s="1">
        <v>0</v>
      </c>
      <c r="G238" s="21">
        <f t="shared" si="39"/>
        <v>0</v>
      </c>
      <c r="H238" s="30">
        <f t="shared" si="50"/>
        <v>0</v>
      </c>
      <c r="I238" s="21">
        <f t="shared" si="2"/>
        <v>0</v>
      </c>
      <c r="J238" s="21">
        <f t="shared" si="9"/>
        <v>53</v>
      </c>
      <c r="K238" s="30">
        <f t="shared" si="41"/>
        <v>2944.4444444444443</v>
      </c>
      <c r="L238" s="22">
        <f t="shared" si="21"/>
        <v>24</v>
      </c>
      <c r="M238" s="1"/>
      <c r="N238" s="1">
        <v>41</v>
      </c>
      <c r="O238" s="1">
        <v>0</v>
      </c>
      <c r="P238" s="21">
        <f t="shared" si="12"/>
        <v>65019</v>
      </c>
      <c r="Q238" s="21">
        <f t="shared" ref="Q238:R238" si="60">Q237+N238</f>
        <v>21206</v>
      </c>
      <c r="R238" s="21">
        <f t="shared" si="60"/>
        <v>11610</v>
      </c>
      <c r="S238" s="21">
        <f t="shared" si="23"/>
        <v>2098</v>
      </c>
      <c r="T238" s="21">
        <f t="shared" si="3"/>
        <v>41</v>
      </c>
      <c r="U238" s="21">
        <f t="shared" si="4"/>
        <v>714.85714285714289</v>
      </c>
      <c r="V238" s="21">
        <f t="shared" si="5"/>
        <v>5004</v>
      </c>
      <c r="W238" s="16">
        <f t="shared" si="6"/>
        <v>0</v>
      </c>
      <c r="X238" s="21">
        <f t="shared" si="7"/>
        <v>76629</v>
      </c>
      <c r="Y238" s="1">
        <v>8.3800000000000008</v>
      </c>
      <c r="Z238" s="1">
        <f t="shared" si="0"/>
        <v>12.765714285714285</v>
      </c>
    </row>
    <row r="239" spans="1:26" ht="13" x14ac:dyDescent="0.15">
      <c r="A239" s="15">
        <v>44272</v>
      </c>
      <c r="B239" s="1">
        <f t="shared" si="19"/>
        <v>430</v>
      </c>
      <c r="D239" s="30">
        <v>-1</v>
      </c>
      <c r="E239" s="1">
        <v>0</v>
      </c>
      <c r="F239" s="1">
        <v>0</v>
      </c>
      <c r="G239" s="21">
        <f t="shared" si="39"/>
        <v>0</v>
      </c>
      <c r="H239" s="30">
        <f t="shared" si="50"/>
        <v>0</v>
      </c>
      <c r="I239" s="21">
        <f t="shared" si="2"/>
        <v>0</v>
      </c>
      <c r="J239" s="21">
        <f t="shared" si="9"/>
        <v>53</v>
      </c>
      <c r="K239" s="30">
        <f t="shared" si="41"/>
        <v>2944.4444444444443</v>
      </c>
      <c r="L239" s="22">
        <f t="shared" si="21"/>
        <v>24</v>
      </c>
      <c r="M239" s="1"/>
      <c r="N239" s="1">
        <v>1479</v>
      </c>
      <c r="O239" s="1">
        <v>253</v>
      </c>
      <c r="P239" s="21">
        <f t="shared" si="12"/>
        <v>66498</v>
      </c>
      <c r="Q239" s="21">
        <f t="shared" ref="Q239:R239" si="61">Q238+N239</f>
        <v>22685</v>
      </c>
      <c r="R239" s="21">
        <f t="shared" si="61"/>
        <v>11863</v>
      </c>
      <c r="S239" s="21">
        <f t="shared" si="23"/>
        <v>2351</v>
      </c>
      <c r="T239" s="21">
        <f t="shared" si="3"/>
        <v>1732</v>
      </c>
      <c r="U239" s="21">
        <f t="shared" si="4"/>
        <v>714</v>
      </c>
      <c r="V239" s="21">
        <f t="shared" si="5"/>
        <v>4998</v>
      </c>
      <c r="W239" s="16">
        <f t="shared" si="6"/>
        <v>0</v>
      </c>
      <c r="X239" s="21">
        <f t="shared" si="7"/>
        <v>78361</v>
      </c>
      <c r="Y239" s="1">
        <v>13.96</v>
      </c>
      <c r="Z239" s="1">
        <f t="shared" si="0"/>
        <v>13.031428571428572</v>
      </c>
    </row>
    <row r="240" spans="1:26" ht="13" x14ac:dyDescent="0.15">
      <c r="A240" s="15">
        <v>44273</v>
      </c>
      <c r="B240" s="1">
        <f t="shared" si="19"/>
        <v>431</v>
      </c>
      <c r="D240" s="30">
        <v>-1</v>
      </c>
      <c r="E240" s="1">
        <v>0</v>
      </c>
      <c r="F240" s="1">
        <v>0</v>
      </c>
      <c r="G240" s="21">
        <f t="shared" si="39"/>
        <v>0</v>
      </c>
      <c r="H240" s="30">
        <f t="shared" si="50"/>
        <v>0</v>
      </c>
      <c r="I240" s="21">
        <f t="shared" si="2"/>
        <v>0</v>
      </c>
      <c r="J240" s="21">
        <f t="shared" si="9"/>
        <v>53</v>
      </c>
      <c r="K240" s="30">
        <f t="shared" si="41"/>
        <v>2944.4444444444443</v>
      </c>
      <c r="L240" s="22">
        <f t="shared" si="21"/>
        <v>24</v>
      </c>
      <c r="M240" s="1"/>
      <c r="N240" s="1">
        <v>43</v>
      </c>
      <c r="O240" s="1">
        <v>0</v>
      </c>
      <c r="P240" s="21">
        <f t="shared" si="12"/>
        <v>66541</v>
      </c>
      <c r="Q240" s="21">
        <f t="shared" ref="Q240:R240" si="62">Q239+N240</f>
        <v>22728</v>
      </c>
      <c r="R240" s="21">
        <f t="shared" si="62"/>
        <v>11863</v>
      </c>
      <c r="S240" s="21">
        <f t="shared" si="23"/>
        <v>2351</v>
      </c>
      <c r="T240" s="21">
        <f t="shared" si="3"/>
        <v>43</v>
      </c>
      <c r="U240" s="21">
        <f t="shared" si="4"/>
        <v>713.42857142857144</v>
      </c>
      <c r="V240" s="21">
        <f t="shared" si="5"/>
        <v>4994</v>
      </c>
      <c r="W240" s="16">
        <f t="shared" si="6"/>
        <v>0</v>
      </c>
      <c r="X240" s="21">
        <f t="shared" si="7"/>
        <v>78404</v>
      </c>
      <c r="Y240" s="1">
        <v>21.41</v>
      </c>
      <c r="Z240" s="1">
        <f t="shared" si="0"/>
        <v>13.962857142857144</v>
      </c>
    </row>
    <row r="241" spans="1:26" ht="13" x14ac:dyDescent="0.15">
      <c r="A241" s="15">
        <v>44274</v>
      </c>
      <c r="B241" s="1">
        <f t="shared" si="19"/>
        <v>432</v>
      </c>
      <c r="D241" s="30">
        <v>-1</v>
      </c>
      <c r="E241" s="1">
        <v>0</v>
      </c>
      <c r="F241" s="1">
        <v>0</v>
      </c>
      <c r="G241" s="21">
        <f t="shared" si="39"/>
        <v>0</v>
      </c>
      <c r="H241" s="30">
        <f t="shared" si="50"/>
        <v>0</v>
      </c>
      <c r="I241" s="21">
        <f t="shared" si="2"/>
        <v>0</v>
      </c>
      <c r="J241" s="21">
        <f t="shared" si="9"/>
        <v>53</v>
      </c>
      <c r="K241" s="30">
        <f t="shared" si="41"/>
        <v>2944.4444444444443</v>
      </c>
      <c r="L241" s="22">
        <f t="shared" si="21"/>
        <v>24</v>
      </c>
      <c r="M241" s="1"/>
      <c r="N241" s="1">
        <v>1503</v>
      </c>
      <c r="O241" s="1">
        <v>0</v>
      </c>
      <c r="P241" s="21">
        <f t="shared" si="12"/>
        <v>68044</v>
      </c>
      <c r="Q241" s="21">
        <f t="shared" ref="Q241:R241" si="63">Q240+N241</f>
        <v>24231</v>
      </c>
      <c r="R241" s="21">
        <f t="shared" si="63"/>
        <v>11863</v>
      </c>
      <c r="S241" s="21">
        <f t="shared" si="23"/>
        <v>2351</v>
      </c>
      <c r="T241" s="21">
        <f t="shared" si="3"/>
        <v>1503</v>
      </c>
      <c r="U241" s="21">
        <f t="shared" si="4"/>
        <v>714.42857142857144</v>
      </c>
      <c r="V241" s="21">
        <f t="shared" si="5"/>
        <v>5001</v>
      </c>
      <c r="W241" s="16">
        <f t="shared" si="6"/>
        <v>0</v>
      </c>
      <c r="X241" s="21">
        <f t="shared" si="7"/>
        <v>79907</v>
      </c>
      <c r="Y241" s="1">
        <v>26.99</v>
      </c>
      <c r="Z241" s="1">
        <f t="shared" si="0"/>
        <v>15.558571428571428</v>
      </c>
    </row>
    <row r="242" spans="1:26" ht="13" x14ac:dyDescent="0.15">
      <c r="A242" s="15">
        <v>44275</v>
      </c>
      <c r="B242" s="1">
        <f t="shared" si="19"/>
        <v>433</v>
      </c>
      <c r="D242" s="30">
        <v>-1</v>
      </c>
      <c r="E242" s="1">
        <v>0</v>
      </c>
      <c r="F242" s="1">
        <v>0</v>
      </c>
      <c r="G242" s="21">
        <f t="shared" si="39"/>
        <v>0</v>
      </c>
      <c r="H242" s="30">
        <f t="shared" si="50"/>
        <v>0</v>
      </c>
      <c r="I242" s="21">
        <f t="shared" si="2"/>
        <v>0</v>
      </c>
      <c r="J242" s="21">
        <f t="shared" si="9"/>
        <v>53</v>
      </c>
      <c r="K242" s="30">
        <f t="shared" si="41"/>
        <v>2944.4444444444443</v>
      </c>
      <c r="L242" s="22">
        <f t="shared" si="21"/>
        <v>24</v>
      </c>
      <c r="M242" s="1"/>
      <c r="N242" s="1">
        <v>0</v>
      </c>
      <c r="O242" s="1">
        <v>0</v>
      </c>
      <c r="P242" s="21">
        <f t="shared" si="12"/>
        <v>68044</v>
      </c>
      <c r="Q242" s="21">
        <f t="shared" ref="Q242:R242" si="64">Q241+N242</f>
        <v>24231</v>
      </c>
      <c r="R242" s="21">
        <f t="shared" si="64"/>
        <v>11863</v>
      </c>
      <c r="S242" s="21">
        <f t="shared" si="23"/>
        <v>2351</v>
      </c>
      <c r="T242" s="21">
        <f t="shared" si="3"/>
        <v>0</v>
      </c>
      <c r="U242" s="21">
        <f t="shared" si="4"/>
        <v>714.42857142857144</v>
      </c>
      <c r="V242" s="21">
        <f t="shared" si="5"/>
        <v>5001</v>
      </c>
      <c r="W242" s="16">
        <f t="shared" si="6"/>
        <v>0</v>
      </c>
      <c r="X242" s="21">
        <f t="shared" si="7"/>
        <v>79907</v>
      </c>
      <c r="Y242" s="1">
        <v>9.31</v>
      </c>
      <c r="Z242" s="1">
        <f t="shared" si="0"/>
        <v>15.558571428571428</v>
      </c>
    </row>
    <row r="243" spans="1:26" ht="13" x14ac:dyDescent="0.15">
      <c r="A243" s="15">
        <v>44276</v>
      </c>
      <c r="B243" s="1">
        <f t="shared" si="19"/>
        <v>434</v>
      </c>
      <c r="D243" s="30">
        <v>-1</v>
      </c>
      <c r="E243" s="1">
        <v>0</v>
      </c>
      <c r="F243" s="1">
        <v>0</v>
      </c>
      <c r="G243" s="21">
        <f t="shared" si="39"/>
        <v>0</v>
      </c>
      <c r="H243" s="30">
        <f t="shared" si="50"/>
        <v>0</v>
      </c>
      <c r="I243" s="21">
        <f t="shared" si="2"/>
        <v>0</v>
      </c>
      <c r="J243" s="21">
        <f t="shared" si="9"/>
        <v>53</v>
      </c>
      <c r="K243" s="30">
        <f t="shared" si="41"/>
        <v>2944.4444444444443</v>
      </c>
      <c r="L243" s="22">
        <f t="shared" si="21"/>
        <v>24</v>
      </c>
      <c r="M243" s="1"/>
      <c r="N243" s="1">
        <v>0</v>
      </c>
      <c r="O243" s="1">
        <v>0</v>
      </c>
      <c r="P243" s="21">
        <f t="shared" si="12"/>
        <v>68044</v>
      </c>
      <c r="Q243" s="21">
        <f t="shared" ref="Q243:R243" si="65">Q242+N243</f>
        <v>24231</v>
      </c>
      <c r="R243" s="21">
        <f t="shared" si="65"/>
        <v>11863</v>
      </c>
      <c r="S243" s="21">
        <f t="shared" si="23"/>
        <v>2351</v>
      </c>
      <c r="T243" s="21">
        <f t="shared" si="3"/>
        <v>0</v>
      </c>
      <c r="U243" s="21">
        <f t="shared" si="4"/>
        <v>714.42857142857144</v>
      </c>
      <c r="V243" s="21">
        <f t="shared" si="5"/>
        <v>5001</v>
      </c>
      <c r="W243" s="16">
        <f t="shared" si="6"/>
        <v>0</v>
      </c>
      <c r="X243" s="21">
        <f t="shared" si="7"/>
        <v>79907</v>
      </c>
      <c r="Y243" s="1">
        <v>9.31</v>
      </c>
      <c r="Z243" s="1">
        <f t="shared" si="0"/>
        <v>15.824285714285713</v>
      </c>
    </row>
    <row r="244" spans="1:26" ht="13" x14ac:dyDescent="0.15">
      <c r="A244" s="15">
        <v>44277</v>
      </c>
      <c r="B244" s="1">
        <f t="shared" si="19"/>
        <v>435</v>
      </c>
      <c r="D244" s="30">
        <v>-1</v>
      </c>
      <c r="E244" s="1">
        <v>1</v>
      </c>
      <c r="F244" s="1">
        <v>0</v>
      </c>
      <c r="G244" s="21">
        <f t="shared" si="39"/>
        <v>1</v>
      </c>
      <c r="H244" s="30">
        <f t="shared" si="50"/>
        <v>55.55555555555555</v>
      </c>
      <c r="I244" s="21">
        <f t="shared" si="2"/>
        <v>0.14285714285714285</v>
      </c>
      <c r="J244" s="21">
        <f t="shared" si="9"/>
        <v>54</v>
      </c>
      <c r="K244" s="30">
        <f t="shared" si="41"/>
        <v>3000</v>
      </c>
      <c r="L244" s="22">
        <f t="shared" si="21"/>
        <v>25</v>
      </c>
      <c r="M244" s="1"/>
      <c r="N244" s="1">
        <v>1503</v>
      </c>
      <c r="O244" s="1">
        <v>205</v>
      </c>
      <c r="P244" s="21">
        <f t="shared" si="12"/>
        <v>69547</v>
      </c>
      <c r="Q244" s="21">
        <f t="shared" ref="Q244:R244" si="66">Q243+N244</f>
        <v>25734</v>
      </c>
      <c r="R244" s="21">
        <f t="shared" si="66"/>
        <v>12068</v>
      </c>
      <c r="S244" s="21">
        <f t="shared" si="23"/>
        <v>2556</v>
      </c>
      <c r="T244" s="21">
        <f t="shared" si="3"/>
        <v>1708</v>
      </c>
      <c r="U244" s="21">
        <f t="shared" si="4"/>
        <v>718.14285714285711</v>
      </c>
      <c r="V244" s="21">
        <f t="shared" si="5"/>
        <v>5027</v>
      </c>
      <c r="W244" s="16">
        <f t="shared" si="6"/>
        <v>1.9892580067634773E-2</v>
      </c>
      <c r="X244" s="21">
        <f t="shared" si="7"/>
        <v>81615</v>
      </c>
      <c r="Y244" s="1">
        <v>14.89</v>
      </c>
      <c r="Z244" s="1">
        <f t="shared" si="0"/>
        <v>14.892857142857142</v>
      </c>
    </row>
    <row r="245" spans="1:26" ht="13" x14ac:dyDescent="0.15">
      <c r="A245" s="15">
        <v>44278</v>
      </c>
      <c r="B245" s="1">
        <f t="shared" si="19"/>
        <v>436</v>
      </c>
      <c r="D245" s="30">
        <v>-1</v>
      </c>
      <c r="E245" s="1">
        <v>0</v>
      </c>
      <c r="F245" s="1">
        <v>0</v>
      </c>
      <c r="G245" s="21">
        <f t="shared" si="39"/>
        <v>0</v>
      </c>
      <c r="H245" s="30">
        <f t="shared" si="50"/>
        <v>55.55555555555555</v>
      </c>
      <c r="I245" s="21">
        <f t="shared" si="2"/>
        <v>0.14285714285714285</v>
      </c>
      <c r="J245" s="21">
        <f t="shared" si="9"/>
        <v>54</v>
      </c>
      <c r="K245" s="30">
        <f t="shared" si="41"/>
        <v>3000</v>
      </c>
      <c r="L245" s="22">
        <f t="shared" si="21"/>
        <v>25</v>
      </c>
      <c r="M245" s="1"/>
      <c r="N245" s="1">
        <v>33</v>
      </c>
      <c r="O245" s="1">
        <v>0</v>
      </c>
      <c r="P245" s="21">
        <f t="shared" si="12"/>
        <v>69580</v>
      </c>
      <c r="Q245" s="21">
        <f t="shared" ref="Q245:R245" si="67">Q244+N245</f>
        <v>25767</v>
      </c>
      <c r="R245" s="21">
        <f t="shared" si="67"/>
        <v>12068</v>
      </c>
      <c r="S245" s="21">
        <f t="shared" si="23"/>
        <v>2556</v>
      </c>
      <c r="T245" s="21">
        <f t="shared" si="3"/>
        <v>33</v>
      </c>
      <c r="U245" s="21">
        <f t="shared" si="4"/>
        <v>717</v>
      </c>
      <c r="V245" s="21">
        <f t="shared" si="5"/>
        <v>5019</v>
      </c>
      <c r="W245" s="16">
        <f t="shared" si="6"/>
        <v>1.9924287706714484E-2</v>
      </c>
      <c r="X245" s="21">
        <f t="shared" si="7"/>
        <v>81648</v>
      </c>
      <c r="Y245" s="1">
        <v>12.1</v>
      </c>
      <c r="Z245" s="1">
        <f t="shared" si="0"/>
        <v>15.424285714285714</v>
      </c>
    </row>
    <row r="246" spans="1:26" ht="13" x14ac:dyDescent="0.15">
      <c r="A246" s="15">
        <v>44279</v>
      </c>
      <c r="B246" s="1">
        <f t="shared" si="19"/>
        <v>437</v>
      </c>
      <c r="D246" s="30">
        <v>-1</v>
      </c>
      <c r="E246" s="1">
        <v>2</v>
      </c>
      <c r="F246" s="1">
        <v>0</v>
      </c>
      <c r="G246" s="21">
        <f t="shared" si="39"/>
        <v>2</v>
      </c>
      <c r="H246" s="30">
        <f t="shared" si="50"/>
        <v>166.66666666666666</v>
      </c>
      <c r="I246" s="21">
        <f t="shared" si="2"/>
        <v>0.42857142857142855</v>
      </c>
      <c r="J246" s="21">
        <f t="shared" si="9"/>
        <v>56</v>
      </c>
      <c r="K246" s="30">
        <f t="shared" si="41"/>
        <v>3111.1111111111113</v>
      </c>
      <c r="L246" s="22">
        <f t="shared" si="21"/>
        <v>27</v>
      </c>
      <c r="M246" s="1"/>
      <c r="N246" s="1">
        <v>1502</v>
      </c>
      <c r="O246" s="1">
        <v>259</v>
      </c>
      <c r="P246" s="21">
        <f t="shared" si="12"/>
        <v>71082</v>
      </c>
      <c r="Q246" s="21">
        <f t="shared" ref="Q246:R246" si="68">Q245+N246</f>
        <v>27269</v>
      </c>
      <c r="R246" s="21">
        <f t="shared" si="68"/>
        <v>12327</v>
      </c>
      <c r="S246" s="21">
        <f t="shared" si="23"/>
        <v>2815</v>
      </c>
      <c r="T246" s="21">
        <f t="shared" si="3"/>
        <v>1761</v>
      </c>
      <c r="U246" s="21">
        <f t="shared" si="4"/>
        <v>721.14285714285711</v>
      </c>
      <c r="V246" s="21">
        <f t="shared" si="5"/>
        <v>5048</v>
      </c>
      <c r="W246" s="16">
        <f t="shared" si="6"/>
        <v>5.9429477020602223E-2</v>
      </c>
      <c r="X246" s="21">
        <f t="shared" si="7"/>
        <v>83409</v>
      </c>
      <c r="Y246" s="1">
        <v>10.24</v>
      </c>
      <c r="Z246" s="1">
        <f t="shared" si="0"/>
        <v>14.892857142857141</v>
      </c>
    </row>
    <row r="247" spans="1:26" ht="13" x14ac:dyDescent="0.15">
      <c r="A247" s="15">
        <v>44280</v>
      </c>
      <c r="B247" s="1">
        <f t="shared" si="19"/>
        <v>438</v>
      </c>
      <c r="D247" s="30">
        <v>-1</v>
      </c>
      <c r="E247" s="1">
        <v>1</v>
      </c>
      <c r="F247" s="1">
        <v>0</v>
      </c>
      <c r="G247" s="21">
        <f t="shared" si="39"/>
        <v>1</v>
      </c>
      <c r="H247" s="30">
        <f t="shared" si="50"/>
        <v>222.2222222222222</v>
      </c>
      <c r="I247" s="21">
        <f t="shared" si="2"/>
        <v>0.5714285714285714</v>
      </c>
      <c r="J247" s="21">
        <f t="shared" si="9"/>
        <v>57</v>
      </c>
      <c r="K247" s="30">
        <f t="shared" si="41"/>
        <v>3166.6666666666665</v>
      </c>
      <c r="L247" s="22">
        <f t="shared" si="21"/>
        <v>28</v>
      </c>
      <c r="M247" s="1"/>
      <c r="N247" s="1">
        <v>45</v>
      </c>
      <c r="O247" s="1">
        <v>0</v>
      </c>
      <c r="P247" s="21">
        <f t="shared" si="12"/>
        <v>71127</v>
      </c>
      <c r="Q247" s="21">
        <f t="shared" ref="Q247:R247" si="69">Q246+N247</f>
        <v>27314</v>
      </c>
      <c r="R247" s="21">
        <f t="shared" si="69"/>
        <v>12327</v>
      </c>
      <c r="S247" s="21">
        <f t="shared" si="23"/>
        <v>2815</v>
      </c>
      <c r="T247" s="21">
        <f t="shared" si="3"/>
        <v>45</v>
      </c>
      <c r="U247" s="21">
        <f t="shared" si="4"/>
        <v>721.42857142857144</v>
      </c>
      <c r="V247" s="21">
        <f t="shared" si="5"/>
        <v>5050</v>
      </c>
      <c r="W247" s="16">
        <f t="shared" si="6"/>
        <v>7.9207920792079209E-2</v>
      </c>
      <c r="X247" s="21">
        <f t="shared" si="7"/>
        <v>83454</v>
      </c>
      <c r="Y247" s="1">
        <v>21.41</v>
      </c>
      <c r="Z247" s="1">
        <f t="shared" si="0"/>
        <v>14.892857142857141</v>
      </c>
    </row>
    <row r="248" spans="1:26" ht="13" x14ac:dyDescent="0.15">
      <c r="A248" s="15">
        <v>44281</v>
      </c>
      <c r="B248" s="1">
        <f t="shared" si="19"/>
        <v>439</v>
      </c>
      <c r="D248" s="30">
        <v>-1</v>
      </c>
      <c r="E248" s="1">
        <v>0</v>
      </c>
      <c r="F248" s="1">
        <v>0</v>
      </c>
      <c r="G248" s="21">
        <f t="shared" si="39"/>
        <v>0</v>
      </c>
      <c r="H248" s="30">
        <f t="shared" si="50"/>
        <v>222.2222222222222</v>
      </c>
      <c r="I248" s="21">
        <f t="shared" si="2"/>
        <v>0.5714285714285714</v>
      </c>
      <c r="J248" s="21">
        <f t="shared" si="9"/>
        <v>57</v>
      </c>
      <c r="K248" s="30">
        <f t="shared" si="41"/>
        <v>3166.6666666666665</v>
      </c>
      <c r="L248" s="22">
        <f t="shared" si="21"/>
        <v>28</v>
      </c>
      <c r="M248" s="1"/>
      <c r="N248" s="1">
        <v>1511</v>
      </c>
      <c r="O248" s="1">
        <v>0</v>
      </c>
      <c r="P248" s="21">
        <f t="shared" si="12"/>
        <v>72638</v>
      </c>
      <c r="Q248" s="21">
        <f t="shared" ref="Q248:R248" si="70">Q247+N248</f>
        <v>28825</v>
      </c>
      <c r="R248" s="21">
        <f t="shared" si="70"/>
        <v>12327</v>
      </c>
      <c r="S248" s="21">
        <f t="shared" si="23"/>
        <v>2815</v>
      </c>
      <c r="T248" s="21">
        <f t="shared" si="3"/>
        <v>1511</v>
      </c>
      <c r="U248" s="21">
        <f t="shared" si="4"/>
        <v>722.57142857142856</v>
      </c>
      <c r="V248" s="21">
        <f t="shared" si="5"/>
        <v>5058</v>
      </c>
      <c r="W248" s="16">
        <f t="shared" si="6"/>
        <v>7.9082641360221431E-2</v>
      </c>
      <c r="X248" s="21">
        <f t="shared" si="7"/>
        <v>84965</v>
      </c>
      <c r="Y248" s="1">
        <v>23.27</v>
      </c>
      <c r="Z248" s="1">
        <f t="shared" si="0"/>
        <v>14.361428571428572</v>
      </c>
    </row>
    <row r="249" spans="1:26" ht="13" x14ac:dyDescent="0.15">
      <c r="A249" s="15">
        <v>44282</v>
      </c>
      <c r="B249" s="1">
        <f t="shared" si="19"/>
        <v>440</v>
      </c>
      <c r="D249" s="30">
        <v>-1</v>
      </c>
      <c r="E249" s="1">
        <v>0</v>
      </c>
      <c r="F249" s="1">
        <v>0</v>
      </c>
      <c r="G249" s="21">
        <f t="shared" si="39"/>
        <v>0</v>
      </c>
      <c r="H249" s="30">
        <f t="shared" si="50"/>
        <v>222.2222222222222</v>
      </c>
      <c r="I249" s="21">
        <f t="shared" si="2"/>
        <v>0.5714285714285714</v>
      </c>
      <c r="J249" s="21">
        <f t="shared" si="9"/>
        <v>57</v>
      </c>
      <c r="K249" s="30">
        <f t="shared" si="41"/>
        <v>3166.6666666666665</v>
      </c>
      <c r="L249" s="22">
        <f t="shared" si="21"/>
        <v>28</v>
      </c>
      <c r="M249" s="1"/>
      <c r="N249" s="1">
        <v>0</v>
      </c>
      <c r="O249" s="1">
        <v>0</v>
      </c>
      <c r="P249" s="21">
        <f t="shared" si="12"/>
        <v>72638</v>
      </c>
      <c r="Q249" s="21">
        <f t="shared" ref="Q249:R249" si="71">Q248+N249</f>
        <v>28825</v>
      </c>
      <c r="R249" s="21">
        <f t="shared" si="71"/>
        <v>12327</v>
      </c>
      <c r="S249" s="21">
        <f t="shared" si="23"/>
        <v>2815</v>
      </c>
      <c r="T249" s="21">
        <f t="shared" si="3"/>
        <v>0</v>
      </c>
      <c r="U249" s="21">
        <f t="shared" si="4"/>
        <v>722.57142857142856</v>
      </c>
      <c r="V249" s="21">
        <f t="shared" si="5"/>
        <v>5058</v>
      </c>
      <c r="W249" s="16">
        <f t="shared" si="6"/>
        <v>7.9082641360221431E-2</v>
      </c>
      <c r="X249" s="21">
        <f t="shared" si="7"/>
        <v>84965</v>
      </c>
      <c r="Y249" s="1">
        <v>19.55</v>
      </c>
      <c r="Z249" s="1">
        <f t="shared" si="0"/>
        <v>15.824285714285713</v>
      </c>
    </row>
    <row r="250" spans="1:26" ht="13" x14ac:dyDescent="0.15">
      <c r="A250" s="15">
        <v>44283</v>
      </c>
      <c r="B250" s="1">
        <f t="shared" si="19"/>
        <v>441</v>
      </c>
      <c r="D250" s="30">
        <v>-1</v>
      </c>
      <c r="E250" s="1">
        <v>0</v>
      </c>
      <c r="F250" s="1">
        <v>0</v>
      </c>
      <c r="G250" s="21">
        <f t="shared" si="39"/>
        <v>0</v>
      </c>
      <c r="H250" s="30">
        <f t="shared" si="50"/>
        <v>222.2222222222222</v>
      </c>
      <c r="I250" s="21">
        <f t="shared" si="2"/>
        <v>0.5714285714285714</v>
      </c>
      <c r="J250" s="21">
        <f t="shared" si="9"/>
        <v>57</v>
      </c>
      <c r="K250" s="30">
        <f t="shared" si="41"/>
        <v>3166.6666666666665</v>
      </c>
      <c r="L250" s="22">
        <f t="shared" si="21"/>
        <v>28</v>
      </c>
      <c r="M250" s="1"/>
      <c r="N250" s="1">
        <v>0</v>
      </c>
      <c r="O250" s="1">
        <v>0</v>
      </c>
      <c r="P250" s="21">
        <f t="shared" si="12"/>
        <v>72638</v>
      </c>
      <c r="Q250" s="21">
        <f t="shared" ref="Q250:R250" si="72">Q249+N250</f>
        <v>28825</v>
      </c>
      <c r="R250" s="21">
        <f t="shared" si="72"/>
        <v>12327</v>
      </c>
      <c r="S250" s="21">
        <f t="shared" si="23"/>
        <v>2815</v>
      </c>
      <c r="T250" s="21">
        <f t="shared" si="3"/>
        <v>0</v>
      </c>
      <c r="U250" s="21">
        <f t="shared" si="4"/>
        <v>722.57142857142856</v>
      </c>
      <c r="V250" s="21">
        <f t="shared" si="5"/>
        <v>5058</v>
      </c>
      <c r="W250" s="16">
        <f t="shared" si="6"/>
        <v>7.9082641360221431E-2</v>
      </c>
      <c r="X250" s="21">
        <f t="shared" si="7"/>
        <v>84965</v>
      </c>
      <c r="Y250" s="1">
        <v>23.27</v>
      </c>
      <c r="Z250" s="1">
        <f t="shared" si="0"/>
        <v>17.818571428571428</v>
      </c>
    </row>
    <row r="251" spans="1:26" ht="13" x14ac:dyDescent="0.15">
      <c r="A251" s="15">
        <v>44284</v>
      </c>
      <c r="B251" s="1">
        <f t="shared" si="19"/>
        <v>442</v>
      </c>
      <c r="D251" s="30">
        <v>-1</v>
      </c>
      <c r="E251" s="1">
        <v>7</v>
      </c>
      <c r="F251" s="1">
        <v>0</v>
      </c>
      <c r="G251" s="21">
        <f t="shared" si="39"/>
        <v>7</v>
      </c>
      <c r="H251" s="30">
        <f t="shared" si="50"/>
        <v>555.55555555555554</v>
      </c>
      <c r="I251" s="21">
        <f t="shared" si="2"/>
        <v>1.4285714285714286</v>
      </c>
      <c r="J251" s="21">
        <f t="shared" si="9"/>
        <v>64</v>
      </c>
      <c r="K251" s="30">
        <f t="shared" si="41"/>
        <v>3555.5555555555557</v>
      </c>
      <c r="L251" s="22">
        <f t="shared" si="21"/>
        <v>35</v>
      </c>
      <c r="M251" s="1"/>
      <c r="N251" s="1">
        <v>1491</v>
      </c>
      <c r="O251" s="1">
        <v>191</v>
      </c>
      <c r="P251" s="21">
        <f t="shared" si="12"/>
        <v>74129</v>
      </c>
      <c r="Q251" s="21">
        <f t="shared" ref="Q251:R251" si="73">Q250+N251</f>
        <v>30316</v>
      </c>
      <c r="R251" s="21">
        <f t="shared" si="73"/>
        <v>12518</v>
      </c>
      <c r="S251" s="21">
        <f t="shared" si="23"/>
        <v>3006</v>
      </c>
      <c r="T251" s="21">
        <f t="shared" si="3"/>
        <v>1682</v>
      </c>
      <c r="U251" s="21">
        <f t="shared" si="4"/>
        <v>718.85714285714289</v>
      </c>
      <c r="V251" s="21">
        <f t="shared" si="5"/>
        <v>5032</v>
      </c>
      <c r="W251" s="16">
        <f t="shared" si="6"/>
        <v>0.19872813990461047</v>
      </c>
      <c r="X251" s="21">
        <f t="shared" si="7"/>
        <v>86647</v>
      </c>
      <c r="Y251" s="1">
        <v>12.1</v>
      </c>
      <c r="Z251" s="1">
        <f t="shared" si="0"/>
        <v>17.419999999999998</v>
      </c>
    </row>
    <row r="252" spans="1:26" ht="13" x14ac:dyDescent="0.15">
      <c r="A252" s="15">
        <v>44285</v>
      </c>
      <c r="B252" s="1">
        <f t="shared" si="19"/>
        <v>443</v>
      </c>
      <c r="D252" s="30">
        <v>-1</v>
      </c>
      <c r="E252" s="1">
        <v>1</v>
      </c>
      <c r="F252" s="1">
        <v>0</v>
      </c>
      <c r="G252" s="21">
        <f t="shared" si="39"/>
        <v>1</v>
      </c>
      <c r="H252" s="30">
        <f t="shared" si="50"/>
        <v>611.11111111111109</v>
      </c>
      <c r="I252" s="21">
        <f t="shared" si="2"/>
        <v>1.5714285714285714</v>
      </c>
      <c r="J252" s="21">
        <f t="shared" si="9"/>
        <v>65</v>
      </c>
      <c r="K252" s="30">
        <f t="shared" si="41"/>
        <v>3611.1111111111113</v>
      </c>
      <c r="L252" s="22">
        <f t="shared" si="21"/>
        <v>36</v>
      </c>
      <c r="M252" s="1"/>
      <c r="N252" s="1">
        <v>50</v>
      </c>
      <c r="O252" s="1">
        <v>0</v>
      </c>
      <c r="P252" s="21">
        <f t="shared" si="12"/>
        <v>74179</v>
      </c>
      <c r="Q252" s="21">
        <f t="shared" ref="Q252:R252" si="74">Q251+N252</f>
        <v>30366</v>
      </c>
      <c r="R252" s="21">
        <f t="shared" si="74"/>
        <v>12518</v>
      </c>
      <c r="S252" s="21">
        <f t="shared" si="23"/>
        <v>3006</v>
      </c>
      <c r="T252" s="21">
        <f t="shared" si="3"/>
        <v>50</v>
      </c>
      <c r="U252" s="21">
        <f t="shared" si="4"/>
        <v>721.28571428571433</v>
      </c>
      <c r="V252" s="21">
        <f t="shared" si="5"/>
        <v>5049</v>
      </c>
      <c r="W252" s="16">
        <f t="shared" si="6"/>
        <v>0.21786492374727667</v>
      </c>
      <c r="X252" s="21">
        <f t="shared" si="7"/>
        <v>86697</v>
      </c>
      <c r="Y252" s="1">
        <v>20.48</v>
      </c>
      <c r="Z252" s="1">
        <f t="shared" si="0"/>
        <v>18.617142857142856</v>
      </c>
    </row>
    <row r="253" spans="1:26" ht="13" x14ac:dyDescent="0.15">
      <c r="A253" s="15">
        <v>44286</v>
      </c>
      <c r="B253" s="1">
        <f t="shared" si="19"/>
        <v>444</v>
      </c>
      <c r="D253" s="30">
        <v>-1</v>
      </c>
      <c r="E253" s="1">
        <v>19</v>
      </c>
      <c r="F253" s="1">
        <v>0</v>
      </c>
      <c r="G253" s="21">
        <f t="shared" si="39"/>
        <v>19</v>
      </c>
      <c r="H253" s="30">
        <f t="shared" si="50"/>
        <v>1555.5555555555557</v>
      </c>
      <c r="I253" s="21">
        <f t="shared" si="2"/>
        <v>4</v>
      </c>
      <c r="J253" s="21">
        <f t="shared" si="9"/>
        <v>84</v>
      </c>
      <c r="K253" s="30">
        <f t="shared" si="41"/>
        <v>4666.666666666667</v>
      </c>
      <c r="L253" s="22">
        <f t="shared" si="21"/>
        <v>55</v>
      </c>
      <c r="M253" s="1"/>
      <c r="N253" s="1">
        <v>1470</v>
      </c>
      <c r="O253" s="1">
        <v>238</v>
      </c>
      <c r="P253" s="21">
        <f t="shared" si="12"/>
        <v>75649</v>
      </c>
      <c r="Q253" s="21">
        <f t="shared" ref="Q253:R253" si="75">Q252+N253</f>
        <v>31836</v>
      </c>
      <c r="R253" s="21">
        <f t="shared" si="75"/>
        <v>12756</v>
      </c>
      <c r="S253" s="21">
        <f t="shared" si="23"/>
        <v>3244</v>
      </c>
      <c r="T253" s="21">
        <f t="shared" si="3"/>
        <v>1708</v>
      </c>
      <c r="U253" s="21">
        <f t="shared" si="4"/>
        <v>713.71428571428567</v>
      </c>
      <c r="V253" s="21">
        <f t="shared" si="5"/>
        <v>4996</v>
      </c>
      <c r="W253" s="16">
        <f t="shared" si="6"/>
        <v>0.56044835868694964</v>
      </c>
      <c r="X253" s="21">
        <f t="shared" si="7"/>
        <v>88405</v>
      </c>
      <c r="Y253" s="1">
        <v>15.82</v>
      </c>
      <c r="Z253" s="1">
        <f t="shared" si="0"/>
        <v>19.414285714285715</v>
      </c>
    </row>
    <row r="254" spans="1:26" ht="13" x14ac:dyDescent="0.15">
      <c r="A254" s="15">
        <v>44287</v>
      </c>
      <c r="B254" s="1">
        <f t="shared" si="19"/>
        <v>445</v>
      </c>
      <c r="C254" s="35" t="s">
        <v>183</v>
      </c>
      <c r="D254" s="30">
        <v>1</v>
      </c>
      <c r="E254" s="1">
        <v>0</v>
      </c>
      <c r="F254" s="1">
        <v>0</v>
      </c>
      <c r="G254" s="21">
        <f t="shared" si="39"/>
        <v>0</v>
      </c>
      <c r="H254" s="30">
        <f t="shared" si="50"/>
        <v>1500.0000000000002</v>
      </c>
      <c r="I254" s="21">
        <f t="shared" si="2"/>
        <v>3.8571428571428572</v>
      </c>
      <c r="J254" s="21">
        <f t="shared" si="9"/>
        <v>84</v>
      </c>
      <c r="K254" s="30">
        <f t="shared" si="41"/>
        <v>4666.666666666667</v>
      </c>
      <c r="L254" s="22">
        <f t="shared" si="21"/>
        <v>55</v>
      </c>
      <c r="M254" s="1"/>
      <c r="N254" s="1">
        <v>61</v>
      </c>
      <c r="O254" s="1">
        <v>0</v>
      </c>
      <c r="P254" s="21">
        <f t="shared" si="12"/>
        <v>75710</v>
      </c>
      <c r="Q254" s="21">
        <f t="shared" ref="Q254:R254" si="76">Q253+N254</f>
        <v>31897</v>
      </c>
      <c r="R254" s="21">
        <f t="shared" si="76"/>
        <v>12756</v>
      </c>
      <c r="S254" s="21">
        <f t="shared" si="23"/>
        <v>3244</v>
      </c>
      <c r="T254" s="21">
        <f t="shared" si="3"/>
        <v>61</v>
      </c>
      <c r="U254" s="21">
        <f t="shared" si="4"/>
        <v>716</v>
      </c>
      <c r="V254" s="21">
        <f t="shared" si="5"/>
        <v>5012</v>
      </c>
      <c r="W254" s="16">
        <f t="shared" si="6"/>
        <v>0.53870710295291302</v>
      </c>
      <c r="X254" s="21">
        <f t="shared" si="7"/>
        <v>88466</v>
      </c>
      <c r="Y254" s="1">
        <v>24.2</v>
      </c>
      <c r="Z254" s="1">
        <f t="shared" si="0"/>
        <v>19.812857142857144</v>
      </c>
    </row>
    <row r="255" spans="1:26" ht="13" x14ac:dyDescent="0.15">
      <c r="A255" s="15">
        <v>44288</v>
      </c>
      <c r="B255" s="1">
        <f t="shared" si="19"/>
        <v>446</v>
      </c>
      <c r="D255" s="30">
        <v>1</v>
      </c>
      <c r="E255" s="1">
        <v>18</v>
      </c>
      <c r="F255" s="1">
        <v>0</v>
      </c>
      <c r="G255" s="21">
        <f t="shared" si="39"/>
        <v>18</v>
      </c>
      <c r="H255" s="30">
        <f t="shared" si="50"/>
        <v>2500</v>
      </c>
      <c r="I255" s="21">
        <f t="shared" si="2"/>
        <v>6.4285714285714288</v>
      </c>
      <c r="J255" s="21">
        <f t="shared" si="9"/>
        <v>102</v>
      </c>
      <c r="K255" s="30">
        <f t="shared" si="41"/>
        <v>5666.666666666667</v>
      </c>
      <c r="L255" s="22">
        <f t="shared" si="21"/>
        <v>73</v>
      </c>
      <c r="M255" s="1"/>
      <c r="N255" s="1">
        <v>1441</v>
      </c>
      <c r="O255" s="1">
        <v>0</v>
      </c>
      <c r="P255" s="21">
        <f t="shared" si="12"/>
        <v>77151</v>
      </c>
      <c r="Q255" s="21">
        <f t="shared" ref="Q255:R255" si="77">Q254+N255</f>
        <v>33338</v>
      </c>
      <c r="R255" s="21">
        <f t="shared" si="77"/>
        <v>12756</v>
      </c>
      <c r="S255" s="21">
        <f t="shared" si="23"/>
        <v>3244</v>
      </c>
      <c r="T255" s="21">
        <f t="shared" si="3"/>
        <v>1441</v>
      </c>
      <c r="U255" s="21">
        <f t="shared" si="4"/>
        <v>706</v>
      </c>
      <c r="V255" s="21">
        <f t="shared" si="5"/>
        <v>4942</v>
      </c>
      <c r="W255" s="16">
        <f t="shared" si="6"/>
        <v>0.91056252529340354</v>
      </c>
      <c r="X255" s="21">
        <f t="shared" si="7"/>
        <v>89907</v>
      </c>
      <c r="Y255" s="1">
        <v>71.67</v>
      </c>
      <c r="Z255" s="1">
        <f t="shared" si="0"/>
        <v>26.727142857142859</v>
      </c>
    </row>
    <row r="256" spans="1:26" ht="13" x14ac:dyDescent="0.15">
      <c r="A256" s="15">
        <v>44289</v>
      </c>
      <c r="B256" s="1">
        <f t="shared" si="19"/>
        <v>447</v>
      </c>
      <c r="D256" s="30">
        <v>1</v>
      </c>
      <c r="E256" s="1">
        <v>0</v>
      </c>
      <c r="F256" s="1">
        <v>0</v>
      </c>
      <c r="G256" s="21">
        <f t="shared" si="39"/>
        <v>0</v>
      </c>
      <c r="H256" s="30">
        <f t="shared" si="50"/>
        <v>2500</v>
      </c>
      <c r="I256" s="21">
        <f t="shared" si="2"/>
        <v>6.4285714285714288</v>
      </c>
      <c r="J256" s="21">
        <f t="shared" si="9"/>
        <v>102</v>
      </c>
      <c r="K256" s="30">
        <f t="shared" si="41"/>
        <v>5666.666666666667</v>
      </c>
      <c r="L256" s="22">
        <f t="shared" si="21"/>
        <v>73</v>
      </c>
      <c r="M256" s="1"/>
      <c r="N256" s="1">
        <v>0</v>
      </c>
      <c r="O256" s="1">
        <v>0</v>
      </c>
      <c r="P256" s="21">
        <f t="shared" si="12"/>
        <v>77151</v>
      </c>
      <c r="Q256" s="21">
        <f t="shared" ref="Q256:R256" si="78">Q255+N256</f>
        <v>33338</v>
      </c>
      <c r="R256" s="21">
        <f t="shared" si="78"/>
        <v>12756</v>
      </c>
      <c r="S256" s="21">
        <f t="shared" si="23"/>
        <v>3244</v>
      </c>
      <c r="T256" s="21">
        <f t="shared" si="3"/>
        <v>0</v>
      </c>
      <c r="U256" s="21">
        <f t="shared" si="4"/>
        <v>706</v>
      </c>
      <c r="V256" s="21">
        <f t="shared" si="5"/>
        <v>4942</v>
      </c>
      <c r="W256" s="16">
        <f t="shared" si="6"/>
        <v>0.91056252529340354</v>
      </c>
      <c r="X256" s="21">
        <f t="shared" si="7"/>
        <v>89907</v>
      </c>
      <c r="Y256" s="1">
        <v>26.06</v>
      </c>
      <c r="Z256" s="1">
        <f t="shared" si="0"/>
        <v>27.657142857142855</v>
      </c>
    </row>
    <row r="257" spans="1:26" ht="13" x14ac:dyDescent="0.15">
      <c r="A257" s="15">
        <v>44290</v>
      </c>
      <c r="B257" s="1">
        <f t="shared" si="19"/>
        <v>448</v>
      </c>
      <c r="D257" s="30">
        <v>1</v>
      </c>
      <c r="E257" s="1">
        <v>0</v>
      </c>
      <c r="F257" s="1">
        <v>0</v>
      </c>
      <c r="G257" s="21">
        <f t="shared" si="39"/>
        <v>0</v>
      </c>
      <c r="H257" s="30">
        <f t="shared" si="50"/>
        <v>2500</v>
      </c>
      <c r="I257" s="21">
        <f t="shared" si="2"/>
        <v>6.4285714285714288</v>
      </c>
      <c r="J257" s="21">
        <f t="shared" si="9"/>
        <v>102</v>
      </c>
      <c r="K257" s="30">
        <f t="shared" si="41"/>
        <v>5666.666666666667</v>
      </c>
      <c r="L257" s="22">
        <f t="shared" si="21"/>
        <v>73</v>
      </c>
      <c r="M257" s="1"/>
      <c r="N257" s="1">
        <v>0</v>
      </c>
      <c r="O257" s="1">
        <v>0</v>
      </c>
      <c r="P257" s="21">
        <f t="shared" si="12"/>
        <v>77151</v>
      </c>
      <c r="Q257" s="21">
        <f t="shared" ref="Q257:R257" si="79">Q256+N257</f>
        <v>33338</v>
      </c>
      <c r="R257" s="21">
        <f t="shared" si="79"/>
        <v>12756</v>
      </c>
      <c r="S257" s="21">
        <f t="shared" si="23"/>
        <v>3244</v>
      </c>
      <c r="T257" s="21">
        <f t="shared" si="3"/>
        <v>0</v>
      </c>
      <c r="U257" s="21">
        <f t="shared" si="4"/>
        <v>706</v>
      </c>
      <c r="V257" s="21">
        <f t="shared" si="5"/>
        <v>4942</v>
      </c>
      <c r="W257" s="16">
        <f t="shared" si="6"/>
        <v>0.91056252529340354</v>
      </c>
      <c r="X257" s="21">
        <f t="shared" si="7"/>
        <v>89907</v>
      </c>
      <c r="Y257" s="1">
        <v>52.12</v>
      </c>
      <c r="Z257" s="1">
        <f t="shared" si="0"/>
        <v>31.778571428571428</v>
      </c>
    </row>
    <row r="258" spans="1:26" ht="13" x14ac:dyDescent="0.15">
      <c r="A258" s="15">
        <v>44291</v>
      </c>
      <c r="B258" s="1">
        <f t="shared" si="19"/>
        <v>449</v>
      </c>
      <c r="D258" s="30">
        <v>1</v>
      </c>
      <c r="E258" s="1">
        <v>30</v>
      </c>
      <c r="F258" s="1">
        <v>1</v>
      </c>
      <c r="G258" s="21">
        <f t="shared" si="39"/>
        <v>31</v>
      </c>
      <c r="H258" s="30">
        <f t="shared" si="50"/>
        <v>3833.3333333333339</v>
      </c>
      <c r="I258" s="21">
        <f t="shared" si="2"/>
        <v>9.8571428571428577</v>
      </c>
      <c r="J258" s="21">
        <f t="shared" si="9"/>
        <v>133</v>
      </c>
      <c r="K258" s="30">
        <f t="shared" si="41"/>
        <v>7388.8888888888887</v>
      </c>
      <c r="L258" s="22">
        <f t="shared" si="21"/>
        <v>104</v>
      </c>
      <c r="M258" s="1"/>
      <c r="N258" s="1">
        <v>1470</v>
      </c>
      <c r="O258" s="1">
        <v>168</v>
      </c>
      <c r="P258" s="21">
        <f t="shared" si="12"/>
        <v>78621</v>
      </c>
      <c r="Q258" s="21">
        <f t="shared" ref="Q258:R258" si="80">Q257+N258</f>
        <v>34808</v>
      </c>
      <c r="R258" s="21">
        <f t="shared" si="80"/>
        <v>12924</v>
      </c>
      <c r="S258" s="21">
        <f t="shared" si="23"/>
        <v>3412</v>
      </c>
      <c r="T258" s="21">
        <f t="shared" si="3"/>
        <v>1638</v>
      </c>
      <c r="U258" s="21">
        <f t="shared" si="4"/>
        <v>699.71428571428567</v>
      </c>
      <c r="V258" s="21">
        <f t="shared" si="5"/>
        <v>4898</v>
      </c>
      <c r="W258" s="16">
        <f t="shared" si="6"/>
        <v>1.408738260514496</v>
      </c>
      <c r="X258" s="21">
        <f t="shared" si="7"/>
        <v>91545</v>
      </c>
      <c r="Y258" s="1">
        <v>61.43</v>
      </c>
      <c r="Z258" s="1">
        <f t="shared" si="0"/>
        <v>38.825714285714291</v>
      </c>
    </row>
    <row r="259" spans="1:26" ht="13" x14ac:dyDescent="0.15">
      <c r="A259" s="15">
        <v>44292</v>
      </c>
      <c r="B259" s="1">
        <f t="shared" si="19"/>
        <v>450</v>
      </c>
      <c r="D259" s="30">
        <v>1</v>
      </c>
      <c r="E259" s="1">
        <v>0</v>
      </c>
      <c r="F259" s="1">
        <v>0</v>
      </c>
      <c r="G259" s="21">
        <f t="shared" si="39"/>
        <v>0</v>
      </c>
      <c r="H259" s="30">
        <f t="shared" si="50"/>
        <v>3777.7777777777774</v>
      </c>
      <c r="I259" s="21">
        <f t="shared" si="2"/>
        <v>9.7142857142857135</v>
      </c>
      <c r="J259" s="21">
        <f t="shared" si="9"/>
        <v>133</v>
      </c>
      <c r="K259" s="30">
        <f t="shared" si="41"/>
        <v>7388.8888888888887</v>
      </c>
      <c r="L259" s="22">
        <f t="shared" si="21"/>
        <v>104</v>
      </c>
      <c r="M259" s="1"/>
      <c r="N259" s="1">
        <v>0</v>
      </c>
      <c r="O259" s="1">
        <v>0</v>
      </c>
      <c r="P259" s="21">
        <f t="shared" si="12"/>
        <v>78621</v>
      </c>
      <c r="Q259" s="21">
        <f t="shared" ref="Q259:R259" si="81">Q258+N259</f>
        <v>34808</v>
      </c>
      <c r="R259" s="21">
        <f t="shared" si="81"/>
        <v>12924</v>
      </c>
      <c r="S259" s="21">
        <f t="shared" si="23"/>
        <v>3412</v>
      </c>
      <c r="T259" s="21">
        <f t="shared" si="3"/>
        <v>0</v>
      </c>
      <c r="U259" s="21">
        <f t="shared" si="4"/>
        <v>692.57142857142856</v>
      </c>
      <c r="V259" s="21">
        <f t="shared" si="5"/>
        <v>4848</v>
      </c>
      <c r="W259" s="16">
        <f t="shared" si="6"/>
        <v>1.4026402640264026</v>
      </c>
      <c r="X259" s="21">
        <f t="shared" si="7"/>
        <v>91545</v>
      </c>
      <c r="Y259" s="1">
        <v>50.26</v>
      </c>
      <c r="Z259" s="1">
        <f t="shared" si="0"/>
        <v>43.08</v>
      </c>
    </row>
    <row r="260" spans="1:26" ht="13" x14ac:dyDescent="0.15">
      <c r="A260" s="15">
        <v>44293</v>
      </c>
      <c r="B260" s="1">
        <f t="shared" si="19"/>
        <v>451</v>
      </c>
      <c r="D260" s="30">
        <v>1</v>
      </c>
      <c r="E260" s="1">
        <v>2</v>
      </c>
      <c r="F260" s="1">
        <v>1</v>
      </c>
      <c r="G260" s="21">
        <f t="shared" si="39"/>
        <v>3</v>
      </c>
      <c r="H260" s="30">
        <f t="shared" si="50"/>
        <v>2888.8888888888891</v>
      </c>
      <c r="I260" s="21">
        <f t="shared" si="2"/>
        <v>7.4285714285714288</v>
      </c>
      <c r="J260" s="21">
        <f t="shared" si="9"/>
        <v>136</v>
      </c>
      <c r="K260" s="30">
        <f t="shared" si="41"/>
        <v>7555.5555555555557</v>
      </c>
      <c r="L260" s="22">
        <f t="shared" si="21"/>
        <v>107</v>
      </c>
      <c r="M260" s="1"/>
      <c r="N260" s="1">
        <v>1428</v>
      </c>
      <c r="O260" s="1">
        <v>192</v>
      </c>
      <c r="P260" s="21">
        <f t="shared" si="12"/>
        <v>80049</v>
      </c>
      <c r="Q260" s="21">
        <f t="shared" ref="Q260:R260" si="82">Q259+N260</f>
        <v>36236</v>
      </c>
      <c r="R260" s="21">
        <f t="shared" si="82"/>
        <v>13116</v>
      </c>
      <c r="S260" s="21">
        <f t="shared" si="23"/>
        <v>3604</v>
      </c>
      <c r="T260" s="21">
        <f t="shared" si="3"/>
        <v>1620</v>
      </c>
      <c r="U260" s="21">
        <f t="shared" si="4"/>
        <v>680</v>
      </c>
      <c r="V260" s="21">
        <f t="shared" si="5"/>
        <v>4760</v>
      </c>
      <c r="W260" s="16">
        <f t="shared" si="6"/>
        <v>1.0924369747899161</v>
      </c>
      <c r="X260" s="21">
        <f t="shared" si="7"/>
        <v>93165</v>
      </c>
      <c r="Y260" s="1">
        <v>43.74</v>
      </c>
      <c r="Z260" s="1">
        <f t="shared" si="0"/>
        <v>47.068571428571431</v>
      </c>
    </row>
    <row r="261" spans="1:26" ht="13" x14ac:dyDescent="0.15">
      <c r="A261" s="15">
        <v>44294</v>
      </c>
      <c r="B261" s="1">
        <f t="shared" si="19"/>
        <v>452</v>
      </c>
      <c r="D261" s="30">
        <v>1</v>
      </c>
      <c r="E261" s="1">
        <v>0</v>
      </c>
      <c r="F261" s="1">
        <v>0</v>
      </c>
      <c r="G261" s="21">
        <f t="shared" si="39"/>
        <v>0</v>
      </c>
      <c r="H261" s="30">
        <f t="shared" si="50"/>
        <v>2888.8888888888891</v>
      </c>
      <c r="I261" s="21">
        <f t="shared" si="2"/>
        <v>7.4285714285714288</v>
      </c>
      <c r="J261" s="21">
        <f t="shared" si="9"/>
        <v>136</v>
      </c>
      <c r="K261" s="30">
        <f t="shared" si="41"/>
        <v>7555.5555555555557</v>
      </c>
      <c r="L261" s="22">
        <f t="shared" si="21"/>
        <v>107</v>
      </c>
      <c r="M261" s="1"/>
      <c r="N261" s="1">
        <v>0</v>
      </c>
      <c r="O261" s="1">
        <v>0</v>
      </c>
      <c r="P261" s="21">
        <f t="shared" si="12"/>
        <v>80049</v>
      </c>
      <c r="Q261" s="21">
        <f t="shared" ref="Q261:R261" si="83">Q260+N261</f>
        <v>36236</v>
      </c>
      <c r="R261" s="21">
        <f t="shared" si="83"/>
        <v>13116</v>
      </c>
      <c r="S261" s="21">
        <f t="shared" si="23"/>
        <v>3604</v>
      </c>
      <c r="T261" s="21">
        <f t="shared" si="3"/>
        <v>0</v>
      </c>
      <c r="U261" s="21">
        <f t="shared" si="4"/>
        <v>671.28571428571433</v>
      </c>
      <c r="V261" s="21">
        <f t="shared" si="5"/>
        <v>4699</v>
      </c>
      <c r="W261" s="16">
        <f t="shared" si="6"/>
        <v>1.106618429453075</v>
      </c>
      <c r="X261" s="21">
        <f t="shared" si="7"/>
        <v>93165</v>
      </c>
      <c r="Y261" s="1">
        <v>70.73</v>
      </c>
      <c r="Z261" s="1">
        <f t="shared" si="0"/>
        <v>53.715714285714292</v>
      </c>
    </row>
    <row r="262" spans="1:26" ht="13" x14ac:dyDescent="0.15">
      <c r="A262" s="15">
        <v>44295</v>
      </c>
      <c r="B262" s="1">
        <f t="shared" si="19"/>
        <v>453</v>
      </c>
      <c r="D262" s="30">
        <v>1</v>
      </c>
      <c r="E262" s="1">
        <v>1</v>
      </c>
      <c r="F262" s="1">
        <v>0</v>
      </c>
      <c r="G262" s="21">
        <f t="shared" si="39"/>
        <v>1</v>
      </c>
      <c r="H262" s="30">
        <f t="shared" si="50"/>
        <v>1944.4444444444443</v>
      </c>
      <c r="I262" s="21">
        <f t="shared" si="2"/>
        <v>5</v>
      </c>
      <c r="J262" s="21">
        <f t="shared" si="9"/>
        <v>137</v>
      </c>
      <c r="K262" s="30">
        <f t="shared" si="41"/>
        <v>7611.1111111111113</v>
      </c>
      <c r="L262" s="22">
        <f t="shared" si="21"/>
        <v>108</v>
      </c>
      <c r="M262" s="1"/>
      <c r="N262" s="1">
        <v>1401</v>
      </c>
      <c r="O262" s="1">
        <v>0</v>
      </c>
      <c r="P262" s="21">
        <f t="shared" si="12"/>
        <v>81450</v>
      </c>
      <c r="Q262" s="21">
        <f t="shared" ref="Q262:R262" si="84">Q261+N262</f>
        <v>37637</v>
      </c>
      <c r="R262" s="21">
        <f t="shared" si="84"/>
        <v>13116</v>
      </c>
      <c r="S262" s="21">
        <f t="shared" si="23"/>
        <v>3604</v>
      </c>
      <c r="T262" s="21">
        <f t="shared" si="3"/>
        <v>1401</v>
      </c>
      <c r="U262" s="21">
        <f t="shared" si="4"/>
        <v>665.57142857142856</v>
      </c>
      <c r="V262" s="21">
        <f t="shared" si="5"/>
        <v>4659</v>
      </c>
      <c r="W262" s="16">
        <f t="shared" si="6"/>
        <v>0.75123417042283758</v>
      </c>
      <c r="X262" s="21">
        <f t="shared" si="7"/>
        <v>94566</v>
      </c>
      <c r="Y262" s="1">
        <v>47.47</v>
      </c>
      <c r="Z262" s="1">
        <f t="shared" si="0"/>
        <v>50.258571428571422</v>
      </c>
    </row>
    <row r="263" spans="1:26" ht="13" x14ac:dyDescent="0.15">
      <c r="A263" s="15">
        <v>44296</v>
      </c>
      <c r="B263" s="1">
        <f t="shared" si="19"/>
        <v>454</v>
      </c>
      <c r="D263" s="30">
        <v>1</v>
      </c>
      <c r="E263" s="1">
        <v>0</v>
      </c>
      <c r="F263" s="1">
        <v>0</v>
      </c>
      <c r="G263" s="21">
        <f t="shared" si="39"/>
        <v>0</v>
      </c>
      <c r="H263" s="30">
        <f t="shared" si="50"/>
        <v>1944.4444444444443</v>
      </c>
      <c r="I263" s="21">
        <f t="shared" si="2"/>
        <v>5</v>
      </c>
      <c r="J263" s="21">
        <f t="shared" si="9"/>
        <v>137</v>
      </c>
      <c r="K263" s="30">
        <f t="shared" si="41"/>
        <v>7611.1111111111113</v>
      </c>
      <c r="L263" s="22">
        <f t="shared" si="21"/>
        <v>108</v>
      </c>
      <c r="M263" s="1"/>
      <c r="N263" s="1">
        <v>0</v>
      </c>
      <c r="O263" s="1">
        <v>0</v>
      </c>
      <c r="P263" s="21">
        <f t="shared" si="12"/>
        <v>81450</v>
      </c>
      <c r="Q263" s="21">
        <f t="shared" ref="Q263:R263" si="85">Q262+N263</f>
        <v>37637</v>
      </c>
      <c r="R263" s="21">
        <f t="shared" si="85"/>
        <v>13116</v>
      </c>
      <c r="S263" s="21">
        <f t="shared" si="23"/>
        <v>3604</v>
      </c>
      <c r="T263" s="21">
        <f t="shared" si="3"/>
        <v>0</v>
      </c>
      <c r="U263" s="21">
        <f t="shared" si="4"/>
        <v>665.57142857142856</v>
      </c>
      <c r="V263" s="21">
        <f t="shared" si="5"/>
        <v>4659</v>
      </c>
      <c r="W263" s="16">
        <f t="shared" si="6"/>
        <v>0.75123417042283758</v>
      </c>
      <c r="X263" s="21">
        <f t="shared" si="7"/>
        <v>94566</v>
      </c>
      <c r="Y263" s="1">
        <v>51.19</v>
      </c>
      <c r="Z263" s="1">
        <f t="shared" si="0"/>
        <v>53.848571428571425</v>
      </c>
    </row>
    <row r="264" spans="1:26" ht="13" x14ac:dyDescent="0.15">
      <c r="A264" s="15">
        <v>44297</v>
      </c>
      <c r="B264" s="1">
        <f t="shared" si="19"/>
        <v>455</v>
      </c>
      <c r="D264" s="30">
        <v>1</v>
      </c>
      <c r="E264" s="1">
        <v>0</v>
      </c>
      <c r="F264" s="1">
        <v>0</v>
      </c>
      <c r="G264" s="21">
        <f t="shared" si="39"/>
        <v>0</v>
      </c>
      <c r="H264" s="30">
        <f t="shared" si="50"/>
        <v>1944.4444444444443</v>
      </c>
      <c r="I264" s="21">
        <f t="shared" si="2"/>
        <v>5</v>
      </c>
      <c r="J264" s="21">
        <f t="shared" si="9"/>
        <v>137</v>
      </c>
      <c r="K264" s="30">
        <f t="shared" si="41"/>
        <v>7611.1111111111113</v>
      </c>
      <c r="L264" s="22">
        <f t="shared" si="21"/>
        <v>108</v>
      </c>
      <c r="M264" s="1"/>
      <c r="N264" s="1">
        <v>0</v>
      </c>
      <c r="O264" s="1">
        <v>0</v>
      </c>
      <c r="P264" s="21">
        <f t="shared" si="12"/>
        <v>81450</v>
      </c>
      <c r="Q264" s="21">
        <f t="shared" ref="Q264:R264" si="86">Q263+N264</f>
        <v>37637</v>
      </c>
      <c r="R264" s="21">
        <f t="shared" si="86"/>
        <v>13116</v>
      </c>
      <c r="S264" s="21">
        <f t="shared" si="23"/>
        <v>3604</v>
      </c>
      <c r="T264" s="21">
        <f t="shared" si="3"/>
        <v>0</v>
      </c>
      <c r="U264" s="21">
        <f t="shared" si="4"/>
        <v>665.57142857142856</v>
      </c>
      <c r="V264" s="21">
        <f t="shared" si="5"/>
        <v>4659</v>
      </c>
      <c r="W264" s="16">
        <f t="shared" si="6"/>
        <v>0.75123417042283758</v>
      </c>
      <c r="X264" s="21">
        <f t="shared" si="7"/>
        <v>94566</v>
      </c>
      <c r="Y264" s="1">
        <v>30.71</v>
      </c>
      <c r="Z264" s="1">
        <f t="shared" si="0"/>
        <v>50.79</v>
      </c>
    </row>
    <row r="265" spans="1:26" ht="13" x14ac:dyDescent="0.15">
      <c r="A265" s="15">
        <v>44298</v>
      </c>
      <c r="B265" s="1">
        <f t="shared" si="19"/>
        <v>456</v>
      </c>
      <c r="D265" s="30">
        <v>1</v>
      </c>
      <c r="E265" s="1">
        <v>3</v>
      </c>
      <c r="F265" s="1">
        <v>0</v>
      </c>
      <c r="G265" s="21">
        <f t="shared" si="39"/>
        <v>3</v>
      </c>
      <c r="H265" s="30">
        <f t="shared" si="50"/>
        <v>388.88888888888891</v>
      </c>
      <c r="I265" s="21">
        <f t="shared" si="2"/>
        <v>1</v>
      </c>
      <c r="J265" s="21">
        <f t="shared" si="9"/>
        <v>140</v>
      </c>
      <c r="K265" s="30">
        <f t="shared" si="41"/>
        <v>7777.7777777777774</v>
      </c>
      <c r="L265" s="22">
        <f t="shared" si="21"/>
        <v>111</v>
      </c>
      <c r="M265" s="1"/>
      <c r="N265" s="1">
        <v>1438</v>
      </c>
      <c r="O265" s="1">
        <v>166</v>
      </c>
      <c r="P265" s="21">
        <f t="shared" si="12"/>
        <v>82888</v>
      </c>
      <c r="Q265" s="21">
        <f t="shared" ref="Q265:R265" si="87">Q264+N265</f>
        <v>39075</v>
      </c>
      <c r="R265" s="21">
        <f t="shared" si="87"/>
        <v>13282</v>
      </c>
      <c r="S265" s="21">
        <f t="shared" si="23"/>
        <v>3770</v>
      </c>
      <c r="T265" s="21">
        <f t="shared" si="3"/>
        <v>1604</v>
      </c>
      <c r="U265" s="21">
        <f t="shared" si="4"/>
        <v>660.71428571428567</v>
      </c>
      <c r="V265" s="21">
        <f t="shared" si="5"/>
        <v>4625</v>
      </c>
      <c r="W265" s="16">
        <f t="shared" si="6"/>
        <v>0.15135135135135136</v>
      </c>
      <c r="X265" s="21">
        <f t="shared" si="7"/>
        <v>96170</v>
      </c>
      <c r="Y265" s="1">
        <v>23.27</v>
      </c>
      <c r="Z265" s="1">
        <f t="shared" si="0"/>
        <v>45.33857142857142</v>
      </c>
    </row>
    <row r="266" spans="1:26" ht="13" x14ac:dyDescent="0.15">
      <c r="A266" s="15">
        <v>44299</v>
      </c>
      <c r="B266" s="1">
        <f t="shared" si="19"/>
        <v>457</v>
      </c>
      <c r="C266" s="33" t="s">
        <v>182</v>
      </c>
      <c r="D266" s="30">
        <v>1</v>
      </c>
      <c r="E266" s="1">
        <v>0</v>
      </c>
      <c r="F266" s="1">
        <v>0</v>
      </c>
      <c r="G266" s="21">
        <f t="shared" si="39"/>
        <v>0</v>
      </c>
      <c r="H266" s="30">
        <f t="shared" si="50"/>
        <v>388.88888888888891</v>
      </c>
      <c r="I266" s="21">
        <f t="shared" si="2"/>
        <v>1</v>
      </c>
      <c r="J266" s="21">
        <f t="shared" si="9"/>
        <v>140</v>
      </c>
      <c r="K266" s="30">
        <f t="shared" si="41"/>
        <v>7777.7777777777774</v>
      </c>
      <c r="L266" s="22">
        <f t="shared" si="21"/>
        <v>111</v>
      </c>
      <c r="M266" s="1"/>
      <c r="N266" s="1">
        <v>0</v>
      </c>
      <c r="O266" s="1">
        <v>0</v>
      </c>
      <c r="P266" s="21">
        <f t="shared" si="12"/>
        <v>82888</v>
      </c>
      <c r="Q266" s="21">
        <f t="shared" ref="Q266:R266" si="88">Q265+N266</f>
        <v>39075</v>
      </c>
      <c r="R266" s="21">
        <f t="shared" si="88"/>
        <v>13282</v>
      </c>
      <c r="S266" s="21">
        <f t="shared" si="23"/>
        <v>3770</v>
      </c>
      <c r="T266" s="21">
        <f t="shared" si="3"/>
        <v>0</v>
      </c>
      <c r="U266" s="21">
        <f t="shared" si="4"/>
        <v>660.71428571428567</v>
      </c>
      <c r="V266" s="21">
        <f t="shared" si="5"/>
        <v>4625</v>
      </c>
      <c r="W266" s="16">
        <f t="shared" si="6"/>
        <v>0.15135135135135136</v>
      </c>
      <c r="X266" s="21">
        <f t="shared" si="7"/>
        <v>96170</v>
      </c>
      <c r="Y266" s="1">
        <v>69.8</v>
      </c>
      <c r="Z266" s="1">
        <f t="shared" si="0"/>
        <v>48.13</v>
      </c>
    </row>
    <row r="267" spans="1:26" ht="13" x14ac:dyDescent="0.15">
      <c r="A267" s="15">
        <v>44300</v>
      </c>
      <c r="B267" s="1">
        <f t="shared" si="19"/>
        <v>458</v>
      </c>
      <c r="D267" s="30">
        <v>-1</v>
      </c>
      <c r="E267" s="1">
        <v>1</v>
      </c>
      <c r="F267" s="1">
        <v>0</v>
      </c>
      <c r="G267" s="21">
        <f t="shared" si="39"/>
        <v>1</v>
      </c>
      <c r="H267" s="30">
        <f t="shared" si="50"/>
        <v>277.77777777777777</v>
      </c>
      <c r="I267" s="21">
        <f t="shared" si="2"/>
        <v>0.7142857142857143</v>
      </c>
      <c r="J267" s="21">
        <f t="shared" si="9"/>
        <v>141</v>
      </c>
      <c r="K267" s="30">
        <f t="shared" si="41"/>
        <v>7833.333333333333</v>
      </c>
      <c r="L267" s="22">
        <f t="shared" si="21"/>
        <v>112</v>
      </c>
      <c r="M267" s="1"/>
      <c r="N267" s="1">
        <v>1461</v>
      </c>
      <c r="O267" s="1">
        <v>214</v>
      </c>
      <c r="P267" s="21">
        <f t="shared" si="12"/>
        <v>84349</v>
      </c>
      <c r="Q267" s="21">
        <f t="shared" ref="Q267:R267" si="89">Q266+N267</f>
        <v>40536</v>
      </c>
      <c r="R267" s="21">
        <f t="shared" si="89"/>
        <v>13496</v>
      </c>
      <c r="S267" s="21">
        <f t="shared" si="23"/>
        <v>3984</v>
      </c>
      <c r="T267" s="21">
        <f t="shared" si="3"/>
        <v>1675</v>
      </c>
      <c r="U267" s="21">
        <f t="shared" si="4"/>
        <v>668.57142857142856</v>
      </c>
      <c r="V267" s="21">
        <f t="shared" si="5"/>
        <v>4680</v>
      </c>
      <c r="W267" s="16">
        <f t="shared" si="6"/>
        <v>0.10683760683760685</v>
      </c>
      <c r="X267" s="21">
        <f t="shared" si="7"/>
        <v>97845</v>
      </c>
      <c r="Y267" s="1">
        <v>80.040000000000006</v>
      </c>
      <c r="Z267" s="1">
        <f t="shared" si="0"/>
        <v>53.315714285714293</v>
      </c>
    </row>
    <row r="268" spans="1:26" ht="13" x14ac:dyDescent="0.15">
      <c r="A268" s="15">
        <v>44301</v>
      </c>
      <c r="B268" s="1">
        <f t="shared" si="19"/>
        <v>459</v>
      </c>
      <c r="D268" s="30">
        <v>-1</v>
      </c>
      <c r="E268" s="1">
        <v>0</v>
      </c>
      <c r="F268" s="1">
        <v>0</v>
      </c>
      <c r="G268" s="21">
        <f t="shared" si="39"/>
        <v>0</v>
      </c>
      <c r="H268" s="30">
        <f t="shared" si="50"/>
        <v>277.77777777777777</v>
      </c>
      <c r="I268" s="21">
        <f t="shared" si="2"/>
        <v>0.7142857142857143</v>
      </c>
      <c r="J268" s="21">
        <f t="shared" si="9"/>
        <v>141</v>
      </c>
      <c r="K268" s="30">
        <f t="shared" si="41"/>
        <v>7833.333333333333</v>
      </c>
      <c r="L268" s="22">
        <f t="shared" si="21"/>
        <v>112</v>
      </c>
      <c r="M268" s="1"/>
      <c r="N268" s="1">
        <v>0</v>
      </c>
      <c r="O268" s="1">
        <v>0</v>
      </c>
      <c r="P268" s="21">
        <f t="shared" si="12"/>
        <v>84349</v>
      </c>
      <c r="Q268" s="21">
        <f t="shared" ref="Q268:R268" si="90">Q267+N268</f>
        <v>40536</v>
      </c>
      <c r="R268" s="21">
        <f t="shared" si="90"/>
        <v>13496</v>
      </c>
      <c r="S268" s="21">
        <f t="shared" si="23"/>
        <v>3984</v>
      </c>
      <c r="T268" s="21">
        <f t="shared" si="3"/>
        <v>0</v>
      </c>
      <c r="U268" s="21">
        <f t="shared" si="4"/>
        <v>668.57142857142856</v>
      </c>
      <c r="V268" s="21">
        <f t="shared" si="5"/>
        <v>4680</v>
      </c>
      <c r="W268" s="16">
        <f t="shared" si="6"/>
        <v>0.10683760683760685</v>
      </c>
      <c r="X268" s="21">
        <f t="shared" si="7"/>
        <v>97845</v>
      </c>
      <c r="Y268" s="1">
        <v>92.14</v>
      </c>
      <c r="Z268" s="1">
        <f t="shared" si="0"/>
        <v>56.374285714285712</v>
      </c>
    </row>
    <row r="269" spans="1:26" ht="13" x14ac:dyDescent="0.15">
      <c r="A269" s="15">
        <v>44302</v>
      </c>
      <c r="B269" s="1">
        <f t="shared" si="19"/>
        <v>460</v>
      </c>
      <c r="D269" s="30">
        <v>-1</v>
      </c>
      <c r="E269" s="21">
        <v>1</v>
      </c>
      <c r="F269" s="21">
        <v>0</v>
      </c>
      <c r="G269" s="21">
        <f t="shared" si="39"/>
        <v>1</v>
      </c>
      <c r="H269" s="30">
        <f t="shared" si="50"/>
        <v>277.77777777777777</v>
      </c>
      <c r="I269" s="21">
        <f t="shared" si="2"/>
        <v>0.7142857142857143</v>
      </c>
      <c r="J269" s="21">
        <f t="shared" si="9"/>
        <v>142</v>
      </c>
      <c r="K269" s="30">
        <f t="shared" si="41"/>
        <v>7888.8888888888887</v>
      </c>
      <c r="L269" s="21">
        <f t="shared" si="21"/>
        <v>113</v>
      </c>
      <c r="M269" s="19"/>
      <c r="N269" s="19">
        <v>1397</v>
      </c>
      <c r="O269" s="19">
        <v>0</v>
      </c>
      <c r="P269" s="21">
        <f t="shared" si="12"/>
        <v>85746</v>
      </c>
      <c r="Q269" s="21">
        <f t="shared" ref="Q269:R269" si="91">Q268+N269</f>
        <v>41933</v>
      </c>
      <c r="R269" s="21">
        <f t="shared" si="91"/>
        <v>13496</v>
      </c>
      <c r="S269" s="21">
        <f t="shared" si="23"/>
        <v>3984</v>
      </c>
      <c r="T269" s="21">
        <f t="shared" si="3"/>
        <v>1397</v>
      </c>
      <c r="U269" s="21">
        <f t="shared" si="4"/>
        <v>668</v>
      </c>
      <c r="V269" s="21">
        <f t="shared" si="5"/>
        <v>4676</v>
      </c>
      <c r="W269" s="21">
        <f t="shared" si="6"/>
        <v>0.10692899914456801</v>
      </c>
      <c r="X269" s="21">
        <f t="shared" si="7"/>
        <v>99242</v>
      </c>
      <c r="Y269" s="1">
        <v>110.76</v>
      </c>
      <c r="Z269" s="1">
        <f t="shared" si="0"/>
        <v>65.415714285714287</v>
      </c>
    </row>
    <row r="270" spans="1:26" ht="13" x14ac:dyDescent="0.15">
      <c r="A270" s="15">
        <v>44303</v>
      </c>
      <c r="B270" s="1">
        <f t="shared" si="19"/>
        <v>461</v>
      </c>
      <c r="D270" s="30">
        <v>-1</v>
      </c>
      <c r="E270" s="19">
        <v>0</v>
      </c>
      <c r="F270" s="21">
        <v>0</v>
      </c>
      <c r="G270" s="21">
        <f t="shared" si="39"/>
        <v>0</v>
      </c>
      <c r="H270" s="30">
        <f t="shared" si="50"/>
        <v>277.77777777777777</v>
      </c>
      <c r="I270" s="21">
        <f t="shared" si="2"/>
        <v>0.7142857142857143</v>
      </c>
      <c r="J270" s="21">
        <f t="shared" si="9"/>
        <v>142</v>
      </c>
      <c r="K270" s="30">
        <f t="shared" si="41"/>
        <v>7888.8888888888887</v>
      </c>
      <c r="L270" s="21">
        <f t="shared" si="21"/>
        <v>113</v>
      </c>
      <c r="M270" s="19"/>
      <c r="N270" s="19">
        <v>0</v>
      </c>
      <c r="O270" s="19">
        <v>0</v>
      </c>
      <c r="P270" s="21">
        <f t="shared" si="12"/>
        <v>85746</v>
      </c>
      <c r="Q270" s="21">
        <f t="shared" ref="Q270:R270" si="92">Q269+N270</f>
        <v>41933</v>
      </c>
      <c r="R270" s="21">
        <f t="shared" si="92"/>
        <v>13496</v>
      </c>
      <c r="S270" s="21">
        <f t="shared" si="23"/>
        <v>3984</v>
      </c>
      <c r="T270" s="21">
        <f t="shared" si="3"/>
        <v>0</v>
      </c>
      <c r="U270" s="21">
        <f t="shared" si="4"/>
        <v>668</v>
      </c>
      <c r="V270" s="21">
        <f t="shared" si="5"/>
        <v>4676</v>
      </c>
      <c r="W270" s="21">
        <f t="shared" si="6"/>
        <v>0.10692899914456801</v>
      </c>
      <c r="X270" s="21">
        <f t="shared" si="7"/>
        <v>99242</v>
      </c>
      <c r="Y270" s="1">
        <v>60.5</v>
      </c>
      <c r="Z270" s="1">
        <f t="shared" si="0"/>
        <v>66.745714285714286</v>
      </c>
    </row>
    <row r="271" spans="1:26" ht="13" x14ac:dyDescent="0.15">
      <c r="A271" s="15">
        <v>44304</v>
      </c>
      <c r="B271" s="1">
        <f t="shared" si="19"/>
        <v>462</v>
      </c>
      <c r="D271" s="30">
        <v>-1</v>
      </c>
      <c r="E271" s="19">
        <v>0</v>
      </c>
      <c r="F271" s="21">
        <v>0</v>
      </c>
      <c r="G271" s="21">
        <f t="shared" si="39"/>
        <v>0</v>
      </c>
      <c r="H271" s="30">
        <f t="shared" si="50"/>
        <v>277.77777777777777</v>
      </c>
      <c r="I271" s="21">
        <f t="shared" si="2"/>
        <v>0.7142857142857143</v>
      </c>
      <c r="J271" s="21">
        <f t="shared" si="9"/>
        <v>142</v>
      </c>
      <c r="K271" s="30">
        <f t="shared" si="41"/>
        <v>7888.8888888888887</v>
      </c>
      <c r="L271" s="21">
        <f t="shared" si="21"/>
        <v>113</v>
      </c>
      <c r="M271" s="19"/>
      <c r="N271" s="19">
        <v>0</v>
      </c>
      <c r="O271" s="19">
        <v>0</v>
      </c>
      <c r="P271" s="21">
        <f t="shared" si="12"/>
        <v>85746</v>
      </c>
      <c r="Q271" s="21">
        <f t="shared" ref="Q271:R271" si="93">Q270+N271</f>
        <v>41933</v>
      </c>
      <c r="R271" s="21">
        <f t="shared" si="93"/>
        <v>13496</v>
      </c>
      <c r="S271" s="21">
        <f t="shared" si="23"/>
        <v>3984</v>
      </c>
      <c r="T271" s="21">
        <f t="shared" si="3"/>
        <v>0</v>
      </c>
      <c r="U271" s="21">
        <f t="shared" si="4"/>
        <v>668</v>
      </c>
      <c r="V271" s="21">
        <f t="shared" si="5"/>
        <v>4676</v>
      </c>
      <c r="W271" s="21">
        <f t="shared" si="6"/>
        <v>0.10692899914456801</v>
      </c>
      <c r="X271" s="21">
        <f t="shared" si="7"/>
        <v>99242</v>
      </c>
      <c r="Y271" s="1">
        <v>114.48</v>
      </c>
      <c r="Z271" s="1">
        <f t="shared" si="0"/>
        <v>78.712857142857146</v>
      </c>
    </row>
    <row r="272" spans="1:26" ht="13" x14ac:dyDescent="0.15">
      <c r="A272" s="15">
        <v>44305</v>
      </c>
      <c r="B272" s="1">
        <f t="shared" si="19"/>
        <v>463</v>
      </c>
      <c r="D272" s="30">
        <v>-1</v>
      </c>
      <c r="E272" s="19">
        <v>1</v>
      </c>
      <c r="F272" s="19">
        <v>1</v>
      </c>
      <c r="G272" s="21">
        <f t="shared" si="39"/>
        <v>2</v>
      </c>
      <c r="H272" s="30">
        <f t="shared" si="50"/>
        <v>222.2222222222222</v>
      </c>
      <c r="I272" s="21">
        <f t="shared" si="2"/>
        <v>0.5714285714285714</v>
      </c>
      <c r="J272" s="21">
        <f t="shared" si="9"/>
        <v>144</v>
      </c>
      <c r="K272" s="30">
        <f t="shared" si="41"/>
        <v>8000</v>
      </c>
      <c r="L272" s="21">
        <f t="shared" si="21"/>
        <v>115</v>
      </c>
      <c r="M272" s="19"/>
      <c r="N272" s="19">
        <v>1444</v>
      </c>
      <c r="O272" s="19">
        <v>190</v>
      </c>
      <c r="P272" s="21">
        <f t="shared" si="12"/>
        <v>87190</v>
      </c>
      <c r="Q272" s="21">
        <f t="shared" ref="Q272:R272" si="94">Q271+N272</f>
        <v>43377</v>
      </c>
      <c r="R272" s="21">
        <f t="shared" si="94"/>
        <v>13686</v>
      </c>
      <c r="S272" s="21">
        <f t="shared" si="23"/>
        <v>4174</v>
      </c>
      <c r="T272" s="21">
        <f t="shared" si="3"/>
        <v>1634</v>
      </c>
      <c r="U272" s="21">
        <f t="shared" si="4"/>
        <v>672.28571428571433</v>
      </c>
      <c r="V272" s="21">
        <f t="shared" si="5"/>
        <v>4706</v>
      </c>
      <c r="W272" s="21">
        <f t="shared" si="6"/>
        <v>8.4997875053123659E-2</v>
      </c>
      <c r="X272" s="21">
        <f t="shared" si="7"/>
        <v>100876</v>
      </c>
      <c r="Y272" s="1">
        <v>30.71</v>
      </c>
      <c r="Z272" s="1">
        <f t="shared" si="0"/>
        <v>79.775714285714301</v>
      </c>
    </row>
    <row r="273" spans="1:26" ht="13" x14ac:dyDescent="0.15">
      <c r="A273" s="15">
        <v>44306</v>
      </c>
      <c r="B273" s="1">
        <f t="shared" si="19"/>
        <v>464</v>
      </c>
      <c r="D273" s="30">
        <v>-1</v>
      </c>
      <c r="E273" s="19">
        <v>0</v>
      </c>
      <c r="F273" s="19">
        <v>0</v>
      </c>
      <c r="G273" s="21">
        <f t="shared" si="39"/>
        <v>0</v>
      </c>
      <c r="H273" s="30">
        <f t="shared" si="50"/>
        <v>222.2222222222222</v>
      </c>
      <c r="I273" s="21">
        <f t="shared" si="2"/>
        <v>0.5714285714285714</v>
      </c>
      <c r="J273" s="21">
        <f t="shared" si="9"/>
        <v>144</v>
      </c>
      <c r="K273" s="30">
        <f t="shared" si="41"/>
        <v>8000</v>
      </c>
      <c r="L273" s="21">
        <f t="shared" si="21"/>
        <v>115</v>
      </c>
      <c r="M273" s="19"/>
      <c r="N273" s="19">
        <v>0</v>
      </c>
      <c r="O273" s="19">
        <v>0</v>
      </c>
      <c r="P273" s="21">
        <f t="shared" si="12"/>
        <v>87190</v>
      </c>
      <c r="Q273" s="21">
        <f t="shared" ref="Q273:R273" si="95">Q272+N273</f>
        <v>43377</v>
      </c>
      <c r="R273" s="21">
        <f t="shared" si="95"/>
        <v>13686</v>
      </c>
      <c r="S273" s="21">
        <f t="shared" si="23"/>
        <v>4174</v>
      </c>
      <c r="T273" s="21">
        <f t="shared" si="3"/>
        <v>0</v>
      </c>
      <c r="U273" s="21">
        <f t="shared" si="4"/>
        <v>672.28571428571433</v>
      </c>
      <c r="V273" s="21">
        <f t="shared" si="5"/>
        <v>4706</v>
      </c>
      <c r="W273" s="21">
        <f t="shared" si="6"/>
        <v>8.4997875053123659E-2</v>
      </c>
      <c r="X273" s="21">
        <f t="shared" si="7"/>
        <v>100876</v>
      </c>
      <c r="Y273" s="1">
        <v>100.52</v>
      </c>
      <c r="Z273" s="1">
        <f t="shared" si="0"/>
        <v>84.164285714285711</v>
      </c>
    </row>
    <row r="274" spans="1:26" ht="13" x14ac:dyDescent="0.15">
      <c r="A274" s="15">
        <v>44307</v>
      </c>
      <c r="B274" s="1">
        <f t="shared" si="19"/>
        <v>465</v>
      </c>
      <c r="D274" s="30">
        <v>-1</v>
      </c>
      <c r="E274" s="19">
        <v>1</v>
      </c>
      <c r="F274" s="19">
        <v>0</v>
      </c>
      <c r="G274" s="21">
        <f t="shared" si="39"/>
        <v>1</v>
      </c>
      <c r="H274" s="30">
        <f t="shared" si="50"/>
        <v>222.2222222222222</v>
      </c>
      <c r="I274" s="21">
        <f t="shared" si="2"/>
        <v>0.5714285714285714</v>
      </c>
      <c r="J274" s="21">
        <f t="shared" si="9"/>
        <v>145</v>
      </c>
      <c r="K274" s="30">
        <f t="shared" si="41"/>
        <v>8055.5555555555557</v>
      </c>
      <c r="L274" s="21">
        <f t="shared" si="21"/>
        <v>116</v>
      </c>
      <c r="M274" s="19"/>
      <c r="N274" s="19">
        <v>1434</v>
      </c>
      <c r="O274" s="19">
        <v>194</v>
      </c>
      <c r="P274" s="21">
        <f t="shared" si="12"/>
        <v>88624</v>
      </c>
      <c r="Q274" s="21">
        <f t="shared" ref="Q274:R274" si="96">Q273+N274</f>
        <v>44811</v>
      </c>
      <c r="R274" s="21">
        <f t="shared" si="96"/>
        <v>13880</v>
      </c>
      <c r="S274" s="21">
        <f t="shared" si="23"/>
        <v>4368</v>
      </c>
      <c r="T274" s="21">
        <f t="shared" si="3"/>
        <v>1628</v>
      </c>
      <c r="U274" s="21">
        <f t="shared" si="4"/>
        <v>665.57142857142856</v>
      </c>
      <c r="V274" s="21">
        <f t="shared" si="5"/>
        <v>4659</v>
      </c>
      <c r="W274" s="21">
        <f t="shared" si="6"/>
        <v>8.5855333762609995E-2</v>
      </c>
      <c r="X274" s="21">
        <f t="shared" si="7"/>
        <v>102504</v>
      </c>
      <c r="Y274" s="1">
        <v>53.05</v>
      </c>
      <c r="Z274" s="1">
        <f t="shared" si="0"/>
        <v>80.308571428571426</v>
      </c>
    </row>
    <row r="275" spans="1:26" ht="13" x14ac:dyDescent="0.15">
      <c r="A275" s="15">
        <v>44308</v>
      </c>
      <c r="B275" s="1">
        <f t="shared" si="19"/>
        <v>466</v>
      </c>
      <c r="D275" s="30">
        <v>-1</v>
      </c>
      <c r="E275" s="19">
        <v>0</v>
      </c>
      <c r="F275" s="19">
        <v>0</v>
      </c>
      <c r="G275" s="21">
        <f t="shared" si="39"/>
        <v>0</v>
      </c>
      <c r="H275" s="30">
        <f t="shared" si="50"/>
        <v>222.2222222222222</v>
      </c>
      <c r="I275" s="21">
        <f t="shared" si="2"/>
        <v>0.5714285714285714</v>
      </c>
      <c r="J275" s="21">
        <f t="shared" si="9"/>
        <v>145</v>
      </c>
      <c r="K275" s="30">
        <f t="shared" si="41"/>
        <v>8055.5555555555557</v>
      </c>
      <c r="L275" s="21">
        <f t="shared" si="21"/>
        <v>116</v>
      </c>
      <c r="M275" s="19"/>
      <c r="N275" s="19">
        <v>0</v>
      </c>
      <c r="O275" s="19">
        <v>0</v>
      </c>
      <c r="P275" s="21">
        <f t="shared" si="12"/>
        <v>88624</v>
      </c>
      <c r="Q275" s="21">
        <f t="shared" ref="Q275:R275" si="97">Q274+N275</f>
        <v>44811</v>
      </c>
      <c r="R275" s="21">
        <f t="shared" si="97"/>
        <v>13880</v>
      </c>
      <c r="S275" s="21">
        <f t="shared" si="23"/>
        <v>4368</v>
      </c>
      <c r="T275" s="21">
        <f t="shared" si="3"/>
        <v>0</v>
      </c>
      <c r="U275" s="21">
        <f t="shared" si="4"/>
        <v>665.57142857142856</v>
      </c>
      <c r="V275" s="21">
        <f t="shared" si="5"/>
        <v>4659</v>
      </c>
      <c r="W275" s="21">
        <f t="shared" si="6"/>
        <v>8.5855333762609995E-2</v>
      </c>
      <c r="X275" s="21">
        <f t="shared" si="7"/>
        <v>102504</v>
      </c>
      <c r="Y275" s="1">
        <v>79.11</v>
      </c>
      <c r="Z275" s="1">
        <f t="shared" si="0"/>
        <v>78.44714285714285</v>
      </c>
    </row>
    <row r="276" spans="1:26" ht="13" x14ac:dyDescent="0.15">
      <c r="A276" s="15">
        <v>44309</v>
      </c>
      <c r="B276" s="1">
        <f t="shared" si="19"/>
        <v>467</v>
      </c>
      <c r="D276" s="30">
        <v>-1</v>
      </c>
      <c r="E276" s="19">
        <v>0</v>
      </c>
      <c r="F276" s="19">
        <v>0</v>
      </c>
      <c r="G276" s="21">
        <f t="shared" si="39"/>
        <v>0</v>
      </c>
      <c r="H276" s="30">
        <f t="shared" si="50"/>
        <v>166.66666666666666</v>
      </c>
      <c r="I276" s="21">
        <f t="shared" si="2"/>
        <v>0.42857142857142855</v>
      </c>
      <c r="J276" s="21">
        <f t="shared" si="9"/>
        <v>145</v>
      </c>
      <c r="K276" s="30">
        <f t="shared" si="41"/>
        <v>8055.5555555555557</v>
      </c>
      <c r="L276" s="21">
        <f t="shared" si="21"/>
        <v>116</v>
      </c>
      <c r="M276" s="19"/>
      <c r="N276" s="19">
        <v>1410</v>
      </c>
      <c r="O276" s="19">
        <v>0</v>
      </c>
      <c r="P276" s="21">
        <f t="shared" si="12"/>
        <v>90034</v>
      </c>
      <c r="Q276" s="21">
        <f t="shared" ref="Q276:R276" si="98">Q275+N276</f>
        <v>46221</v>
      </c>
      <c r="R276" s="21">
        <f t="shared" si="98"/>
        <v>13880</v>
      </c>
      <c r="S276" s="21">
        <f t="shared" si="23"/>
        <v>4368</v>
      </c>
      <c r="T276" s="21">
        <f t="shared" si="3"/>
        <v>1410</v>
      </c>
      <c r="U276" s="21">
        <f t="shared" si="4"/>
        <v>667.42857142857144</v>
      </c>
      <c r="V276" s="21">
        <f t="shared" si="5"/>
        <v>4672</v>
      </c>
      <c r="W276" s="21">
        <f t="shared" si="6"/>
        <v>6.4212328767123281E-2</v>
      </c>
      <c r="X276" s="21">
        <f t="shared" si="7"/>
        <v>103914</v>
      </c>
      <c r="Y276" s="1">
        <v>56.77</v>
      </c>
      <c r="Z276" s="1">
        <f t="shared" si="0"/>
        <v>70.734285714285718</v>
      </c>
    </row>
    <row r="277" spans="1:26" ht="13" x14ac:dyDescent="0.15">
      <c r="A277" s="15">
        <v>44310</v>
      </c>
      <c r="B277" s="1">
        <f t="shared" si="19"/>
        <v>468</v>
      </c>
      <c r="D277" s="30">
        <v>-1</v>
      </c>
      <c r="E277" s="19">
        <v>0</v>
      </c>
      <c r="F277" s="19">
        <v>0</v>
      </c>
      <c r="G277" s="21">
        <f t="shared" si="39"/>
        <v>0</v>
      </c>
      <c r="H277" s="30">
        <f t="shared" si="50"/>
        <v>166.66666666666666</v>
      </c>
      <c r="I277" s="21">
        <f t="shared" si="2"/>
        <v>0.42857142857142855</v>
      </c>
      <c r="J277" s="21">
        <f t="shared" si="9"/>
        <v>145</v>
      </c>
      <c r="K277" s="30">
        <f t="shared" si="41"/>
        <v>8055.5555555555557</v>
      </c>
      <c r="L277" s="21">
        <f t="shared" si="21"/>
        <v>116</v>
      </c>
      <c r="M277" s="19">
        <f t="shared" ref="M277:M309" si="99">SUM(G271:G277)</f>
        <v>3</v>
      </c>
      <c r="N277" s="19">
        <v>265</v>
      </c>
      <c r="O277" s="19">
        <v>32</v>
      </c>
      <c r="P277" s="21">
        <f t="shared" si="12"/>
        <v>90299</v>
      </c>
      <c r="Q277" s="21">
        <f t="shared" ref="Q277:R277" si="100">Q276+N277</f>
        <v>46486</v>
      </c>
      <c r="R277" s="21">
        <f t="shared" si="100"/>
        <v>13912</v>
      </c>
      <c r="S277" s="21">
        <f t="shared" si="23"/>
        <v>4400</v>
      </c>
      <c r="T277" s="21">
        <f t="shared" si="3"/>
        <v>297</v>
      </c>
      <c r="U277" s="21">
        <f t="shared" si="4"/>
        <v>709.85714285714289</v>
      </c>
      <c r="V277" s="21">
        <f t="shared" si="5"/>
        <v>4969</v>
      </c>
      <c r="W277" s="21">
        <f t="shared" si="6"/>
        <v>6.0374320788891114E-2</v>
      </c>
      <c r="X277" s="21">
        <f t="shared" si="7"/>
        <v>104211</v>
      </c>
      <c r="Y277" s="1">
        <v>55.84</v>
      </c>
      <c r="Z277" s="1">
        <f t="shared" si="0"/>
        <v>70.068571428571431</v>
      </c>
    </row>
    <row r="278" spans="1:26" ht="13" x14ac:dyDescent="0.15">
      <c r="A278" s="15">
        <v>44311</v>
      </c>
      <c r="B278" s="1">
        <f t="shared" si="19"/>
        <v>469</v>
      </c>
      <c r="D278" s="30">
        <v>-1</v>
      </c>
      <c r="E278" s="1">
        <v>0</v>
      </c>
      <c r="F278" s="1">
        <v>0</v>
      </c>
      <c r="G278" s="21">
        <f t="shared" si="39"/>
        <v>0</v>
      </c>
      <c r="H278" s="30">
        <f t="shared" si="50"/>
        <v>166.66666666666666</v>
      </c>
      <c r="I278" s="21">
        <f t="shared" si="2"/>
        <v>0.42857142857142855</v>
      </c>
      <c r="J278" s="21">
        <f t="shared" si="9"/>
        <v>145</v>
      </c>
      <c r="K278" s="30">
        <f t="shared" si="41"/>
        <v>8055.5555555555557</v>
      </c>
      <c r="L278" s="21">
        <f t="shared" si="21"/>
        <v>116</v>
      </c>
      <c r="M278" s="19">
        <f t="shared" si="99"/>
        <v>3</v>
      </c>
      <c r="N278" s="19">
        <v>0</v>
      </c>
      <c r="O278" s="19">
        <v>0</v>
      </c>
      <c r="P278" s="21">
        <f t="shared" si="12"/>
        <v>90299</v>
      </c>
      <c r="Q278" s="21">
        <f t="shared" ref="Q278:R278" si="101">Q277+N278</f>
        <v>46486</v>
      </c>
      <c r="R278" s="21">
        <f t="shared" si="101"/>
        <v>13912</v>
      </c>
      <c r="S278" s="21">
        <f t="shared" si="23"/>
        <v>4400</v>
      </c>
      <c r="T278" s="21">
        <f t="shared" si="3"/>
        <v>0</v>
      </c>
      <c r="U278" s="21">
        <f t="shared" si="4"/>
        <v>709.85714285714289</v>
      </c>
      <c r="V278" s="21">
        <f t="shared" si="5"/>
        <v>4969</v>
      </c>
      <c r="W278" s="21">
        <f t="shared" si="6"/>
        <v>6.0374320788891114E-2</v>
      </c>
      <c r="X278" s="21">
        <f t="shared" si="7"/>
        <v>104211</v>
      </c>
      <c r="Y278" s="1">
        <v>37.229999999999997</v>
      </c>
      <c r="Z278" s="1">
        <f t="shared" si="0"/>
        <v>59.032857142857146</v>
      </c>
    </row>
    <row r="279" spans="1:26" ht="13" x14ac:dyDescent="0.15">
      <c r="A279" s="15">
        <v>44312</v>
      </c>
      <c r="B279" s="1">
        <f t="shared" si="19"/>
        <v>470</v>
      </c>
      <c r="D279" s="30">
        <v>-1</v>
      </c>
      <c r="E279" s="1">
        <v>0</v>
      </c>
      <c r="F279" s="1">
        <v>1</v>
      </c>
      <c r="G279" s="21">
        <f t="shared" si="39"/>
        <v>1</v>
      </c>
      <c r="H279" s="30">
        <f t="shared" si="50"/>
        <v>111.1111111111111</v>
      </c>
      <c r="I279" s="21">
        <f t="shared" si="2"/>
        <v>0.2857142857142857</v>
      </c>
      <c r="J279" s="21">
        <f t="shared" si="9"/>
        <v>146</v>
      </c>
      <c r="K279" s="30">
        <f t="shared" si="41"/>
        <v>8111.1111111111113</v>
      </c>
      <c r="L279" s="21">
        <f t="shared" si="21"/>
        <v>117</v>
      </c>
      <c r="M279" s="19">
        <f t="shared" si="99"/>
        <v>2</v>
      </c>
      <c r="N279" s="19">
        <v>1400</v>
      </c>
      <c r="O279" s="19">
        <v>162</v>
      </c>
      <c r="P279" s="21">
        <f t="shared" si="12"/>
        <v>91699</v>
      </c>
      <c r="Q279" s="21">
        <f t="shared" ref="Q279:R279" si="102">Q278+N279</f>
        <v>47886</v>
      </c>
      <c r="R279" s="21">
        <f t="shared" si="102"/>
        <v>14074</v>
      </c>
      <c r="S279" s="21">
        <f t="shared" si="23"/>
        <v>4562</v>
      </c>
      <c r="T279" s="21">
        <f t="shared" si="3"/>
        <v>1562</v>
      </c>
      <c r="U279" s="21">
        <f t="shared" si="4"/>
        <v>699.57142857142856</v>
      </c>
      <c r="V279" s="21">
        <f t="shared" si="5"/>
        <v>4897</v>
      </c>
      <c r="W279" s="21">
        <f t="shared" si="6"/>
        <v>4.084133142740453E-2</v>
      </c>
      <c r="X279" s="21">
        <f t="shared" si="7"/>
        <v>105773</v>
      </c>
      <c r="Y279" s="1">
        <v>50.26</v>
      </c>
      <c r="Z279" s="1">
        <f t="shared" si="0"/>
        <v>61.825714285714284</v>
      </c>
    </row>
    <row r="280" spans="1:26" ht="13" x14ac:dyDescent="0.15">
      <c r="A280" s="15">
        <v>44313</v>
      </c>
      <c r="B280" s="1">
        <f t="shared" si="19"/>
        <v>471</v>
      </c>
      <c r="D280" s="30">
        <v>-1</v>
      </c>
      <c r="E280" s="1">
        <v>0</v>
      </c>
      <c r="F280" s="1">
        <v>0</v>
      </c>
      <c r="G280" s="21">
        <f t="shared" si="39"/>
        <v>0</v>
      </c>
      <c r="H280" s="30">
        <f t="shared" si="50"/>
        <v>111.1111111111111</v>
      </c>
      <c r="I280" s="21">
        <f t="shared" si="2"/>
        <v>0.2857142857142857</v>
      </c>
      <c r="J280" s="21">
        <f t="shared" si="9"/>
        <v>146</v>
      </c>
      <c r="K280" s="30">
        <f t="shared" si="41"/>
        <v>8111.1111111111113</v>
      </c>
      <c r="L280" s="21">
        <f t="shared" si="21"/>
        <v>117</v>
      </c>
      <c r="M280" s="19">
        <f t="shared" si="99"/>
        <v>2</v>
      </c>
      <c r="N280" s="19">
        <v>42</v>
      </c>
      <c r="O280" s="19">
        <v>0</v>
      </c>
      <c r="P280" s="21">
        <f t="shared" si="12"/>
        <v>91741</v>
      </c>
      <c r="Q280" s="21">
        <f t="shared" ref="Q280:R280" si="103">Q279+N280</f>
        <v>47928</v>
      </c>
      <c r="R280" s="21">
        <f t="shared" si="103"/>
        <v>14074</v>
      </c>
      <c r="S280" s="21">
        <f t="shared" si="23"/>
        <v>4562</v>
      </c>
      <c r="T280" s="21">
        <f t="shared" si="3"/>
        <v>42</v>
      </c>
      <c r="U280" s="21">
        <f t="shared" si="4"/>
        <v>705.57142857142856</v>
      </c>
      <c r="V280" s="21">
        <f t="shared" si="5"/>
        <v>4939</v>
      </c>
      <c r="W280" s="21">
        <f t="shared" si="6"/>
        <v>4.0494027130998173E-2</v>
      </c>
      <c r="X280" s="21">
        <f t="shared" si="7"/>
        <v>105815</v>
      </c>
      <c r="Y280" s="1">
        <v>80.97</v>
      </c>
      <c r="Z280" s="1">
        <f t="shared" si="0"/>
        <v>59.032857142857146</v>
      </c>
    </row>
    <row r="281" spans="1:26" ht="13" x14ac:dyDescent="0.15">
      <c r="A281" s="15">
        <v>44314</v>
      </c>
      <c r="B281" s="1">
        <f t="shared" si="19"/>
        <v>472</v>
      </c>
      <c r="D281" s="30">
        <v>-1</v>
      </c>
      <c r="E281" s="1">
        <v>1</v>
      </c>
      <c r="F281" s="1">
        <v>0</v>
      </c>
      <c r="G281" s="21">
        <f t="shared" si="39"/>
        <v>1</v>
      </c>
      <c r="H281" s="30">
        <f t="shared" si="50"/>
        <v>111.1111111111111</v>
      </c>
      <c r="I281" s="21">
        <f t="shared" si="2"/>
        <v>0.2857142857142857</v>
      </c>
      <c r="J281" s="21">
        <f t="shared" si="9"/>
        <v>147</v>
      </c>
      <c r="K281" s="30">
        <f t="shared" si="41"/>
        <v>8166.666666666667</v>
      </c>
      <c r="L281" s="21">
        <f t="shared" si="21"/>
        <v>118</v>
      </c>
      <c r="M281" s="19">
        <f t="shared" si="99"/>
        <v>2</v>
      </c>
      <c r="N281" s="19">
        <v>1462</v>
      </c>
      <c r="O281" s="19">
        <v>190</v>
      </c>
      <c r="P281" s="21">
        <f t="shared" si="12"/>
        <v>93203</v>
      </c>
      <c r="Q281" s="21">
        <f t="shared" ref="Q281:R281" si="104">Q280+N281</f>
        <v>49390</v>
      </c>
      <c r="R281" s="21">
        <f t="shared" si="104"/>
        <v>14264</v>
      </c>
      <c r="S281" s="21">
        <f t="shared" si="23"/>
        <v>4752</v>
      </c>
      <c r="T281" s="21">
        <f t="shared" si="3"/>
        <v>1652</v>
      </c>
      <c r="U281" s="21">
        <f t="shared" si="4"/>
        <v>709</v>
      </c>
      <c r="V281" s="21">
        <f t="shared" si="5"/>
        <v>4963</v>
      </c>
      <c r="W281" s="21">
        <f t="shared" si="6"/>
        <v>4.0298206729800522E-2</v>
      </c>
      <c r="X281" s="21">
        <f t="shared" si="7"/>
        <v>107467</v>
      </c>
      <c r="Y281" s="1">
        <v>41.88</v>
      </c>
      <c r="Z281" s="1">
        <f t="shared" si="0"/>
        <v>57.437142857142852</v>
      </c>
    </row>
    <row r="282" spans="1:26" ht="13" x14ac:dyDescent="0.15">
      <c r="A282" s="15">
        <v>44315</v>
      </c>
      <c r="B282" s="1">
        <f t="shared" si="19"/>
        <v>473</v>
      </c>
      <c r="D282" s="30">
        <v>-1</v>
      </c>
      <c r="E282" s="1">
        <v>0</v>
      </c>
      <c r="F282" s="1">
        <v>0</v>
      </c>
      <c r="G282" s="21">
        <f t="shared" si="39"/>
        <v>0</v>
      </c>
      <c r="H282" s="30">
        <f t="shared" si="50"/>
        <v>111.1111111111111</v>
      </c>
      <c r="I282" s="21">
        <f t="shared" si="2"/>
        <v>0.2857142857142857</v>
      </c>
      <c r="J282" s="21">
        <f t="shared" si="9"/>
        <v>147</v>
      </c>
      <c r="K282" s="30">
        <f t="shared" si="41"/>
        <v>8166.666666666667</v>
      </c>
      <c r="L282" s="21">
        <f t="shared" si="21"/>
        <v>118</v>
      </c>
      <c r="M282" s="19">
        <f t="shared" si="99"/>
        <v>2</v>
      </c>
      <c r="N282" s="19">
        <v>0</v>
      </c>
      <c r="O282" s="19">
        <v>0</v>
      </c>
      <c r="P282" s="21">
        <f t="shared" si="12"/>
        <v>93203</v>
      </c>
      <c r="Q282" s="21">
        <f t="shared" ref="Q282:R282" si="105">Q281+N282</f>
        <v>49390</v>
      </c>
      <c r="R282" s="21">
        <f t="shared" si="105"/>
        <v>14264</v>
      </c>
      <c r="S282" s="21">
        <f t="shared" si="23"/>
        <v>4752</v>
      </c>
      <c r="T282" s="21">
        <f t="shared" si="3"/>
        <v>0</v>
      </c>
      <c r="U282" s="21">
        <f t="shared" si="4"/>
        <v>709</v>
      </c>
      <c r="V282" s="21">
        <f t="shared" si="5"/>
        <v>4963</v>
      </c>
      <c r="W282" s="21">
        <f t="shared" si="6"/>
        <v>4.0298206729800522E-2</v>
      </c>
      <c r="X282" s="21">
        <f t="shared" si="7"/>
        <v>107467</v>
      </c>
      <c r="Y282" s="1">
        <v>30.71</v>
      </c>
      <c r="Z282" s="1">
        <f t="shared" si="0"/>
        <v>50.522857142857141</v>
      </c>
    </row>
    <row r="283" spans="1:26" ht="13" x14ac:dyDescent="0.15">
      <c r="A283" s="15">
        <v>44316</v>
      </c>
      <c r="B283" s="1">
        <f t="shared" si="19"/>
        <v>474</v>
      </c>
      <c r="D283" s="30">
        <v>-1</v>
      </c>
      <c r="E283" s="1">
        <v>0</v>
      </c>
      <c r="F283" s="1">
        <v>0</v>
      </c>
      <c r="G283" s="21">
        <f t="shared" si="39"/>
        <v>0</v>
      </c>
      <c r="H283" s="30">
        <f t="shared" si="50"/>
        <v>111.1111111111111</v>
      </c>
      <c r="I283" s="21">
        <f t="shared" si="2"/>
        <v>0.2857142857142857</v>
      </c>
      <c r="J283" s="21">
        <f t="shared" si="9"/>
        <v>147</v>
      </c>
      <c r="K283" s="30">
        <f t="shared" si="41"/>
        <v>8166.666666666667</v>
      </c>
      <c r="L283" s="21">
        <f t="shared" si="21"/>
        <v>118</v>
      </c>
      <c r="M283" s="19">
        <f t="shared" si="99"/>
        <v>2</v>
      </c>
      <c r="N283" s="19">
        <v>1440</v>
      </c>
      <c r="O283" s="19">
        <v>0</v>
      </c>
      <c r="P283" s="21">
        <f t="shared" si="12"/>
        <v>94643</v>
      </c>
      <c r="Q283" s="21">
        <f t="shared" ref="Q283:R283" si="106">Q282+N283</f>
        <v>50830</v>
      </c>
      <c r="R283" s="21">
        <f t="shared" si="106"/>
        <v>14264</v>
      </c>
      <c r="S283" s="21">
        <f t="shared" si="23"/>
        <v>4752</v>
      </c>
      <c r="T283" s="21">
        <f t="shared" si="3"/>
        <v>1440</v>
      </c>
      <c r="U283" s="21">
        <f t="shared" si="4"/>
        <v>713.28571428571433</v>
      </c>
      <c r="V283" s="21">
        <f t="shared" si="5"/>
        <v>4993</v>
      </c>
      <c r="W283" s="21">
        <f t="shared" si="6"/>
        <v>4.0056078509913877E-2</v>
      </c>
      <c r="X283" s="21">
        <f t="shared" si="7"/>
        <v>108907</v>
      </c>
      <c r="Y283" s="1">
        <v>35.369999999999997</v>
      </c>
      <c r="Z283" s="1">
        <f t="shared" si="0"/>
        <v>47.465714285714284</v>
      </c>
    </row>
    <row r="284" spans="1:26" ht="13" x14ac:dyDescent="0.15">
      <c r="A284" s="15">
        <v>44317</v>
      </c>
      <c r="B284" s="1">
        <f t="shared" si="19"/>
        <v>475</v>
      </c>
      <c r="D284" s="30">
        <v>-1</v>
      </c>
      <c r="E284" s="1">
        <v>0</v>
      </c>
      <c r="F284" s="1">
        <v>0</v>
      </c>
      <c r="G284" s="21">
        <f t="shared" ref="G284:G309" si="107">SUM(E284:F284)</f>
        <v>0</v>
      </c>
      <c r="H284" s="30">
        <f t="shared" si="50"/>
        <v>111.1111111111111</v>
      </c>
      <c r="I284" s="21">
        <f t="shared" si="2"/>
        <v>0.2857142857142857</v>
      </c>
      <c r="J284" s="21">
        <f t="shared" si="9"/>
        <v>147</v>
      </c>
      <c r="K284" s="30">
        <f t="shared" si="41"/>
        <v>8166.666666666667</v>
      </c>
      <c r="L284" s="21">
        <f t="shared" si="21"/>
        <v>118</v>
      </c>
      <c r="M284" s="19">
        <f t="shared" si="99"/>
        <v>2</v>
      </c>
      <c r="N284" s="19">
        <v>0</v>
      </c>
      <c r="O284" s="19">
        <v>0</v>
      </c>
      <c r="P284" s="21">
        <f t="shared" si="12"/>
        <v>94643</v>
      </c>
      <c r="Q284" s="21">
        <f t="shared" ref="Q284:R284" si="108">Q283+N284</f>
        <v>50830</v>
      </c>
      <c r="R284" s="21">
        <f t="shared" si="108"/>
        <v>14264</v>
      </c>
      <c r="S284" s="21">
        <f t="shared" si="23"/>
        <v>4752</v>
      </c>
      <c r="T284" s="21">
        <f t="shared" si="3"/>
        <v>0</v>
      </c>
      <c r="U284" s="21">
        <f t="shared" si="4"/>
        <v>670.85714285714289</v>
      </c>
      <c r="V284" s="21">
        <f t="shared" si="5"/>
        <v>4696</v>
      </c>
      <c r="W284" s="21">
        <f t="shared" si="6"/>
        <v>4.2589437819420782E-2</v>
      </c>
      <c r="X284" s="21">
        <f t="shared" si="7"/>
        <v>108907</v>
      </c>
      <c r="Y284" s="1">
        <v>55.84</v>
      </c>
      <c r="Z284" s="1">
        <f t="shared" si="0"/>
        <v>47.465714285714284</v>
      </c>
    </row>
    <row r="285" spans="1:26" ht="13" x14ac:dyDescent="0.15">
      <c r="A285" s="15">
        <v>44318</v>
      </c>
      <c r="B285" s="1">
        <f t="shared" si="19"/>
        <v>476</v>
      </c>
      <c r="D285" s="30">
        <v>-1</v>
      </c>
      <c r="E285" s="1">
        <v>0</v>
      </c>
      <c r="F285" s="1">
        <v>0</v>
      </c>
      <c r="G285" s="21">
        <f t="shared" si="107"/>
        <v>0</v>
      </c>
      <c r="H285" s="30">
        <f t="shared" si="50"/>
        <v>111.1111111111111</v>
      </c>
      <c r="I285" s="21">
        <f t="shared" si="2"/>
        <v>0.2857142857142857</v>
      </c>
      <c r="J285" s="21">
        <f t="shared" si="9"/>
        <v>147</v>
      </c>
      <c r="K285" s="30">
        <f t="shared" ref="K285:K309" si="109">J285*100000/1800</f>
        <v>8166.666666666667</v>
      </c>
      <c r="L285" s="21">
        <f t="shared" si="21"/>
        <v>118</v>
      </c>
      <c r="M285" s="19">
        <f t="shared" si="99"/>
        <v>2</v>
      </c>
      <c r="N285" s="19">
        <v>0</v>
      </c>
      <c r="O285" s="19">
        <v>0</v>
      </c>
      <c r="P285" s="21">
        <f t="shared" si="12"/>
        <v>94643</v>
      </c>
      <c r="Q285" s="21">
        <f t="shared" ref="Q285:R285" si="110">Q284+N285</f>
        <v>50830</v>
      </c>
      <c r="R285" s="21">
        <f t="shared" si="110"/>
        <v>14264</v>
      </c>
      <c r="S285" s="21">
        <f t="shared" si="23"/>
        <v>4752</v>
      </c>
      <c r="T285" s="21">
        <f t="shared" si="3"/>
        <v>0</v>
      </c>
      <c r="U285" s="21">
        <f t="shared" si="4"/>
        <v>670.85714285714289</v>
      </c>
      <c r="V285" s="21">
        <f t="shared" si="5"/>
        <v>4696</v>
      </c>
      <c r="W285" s="21">
        <f t="shared" si="6"/>
        <v>4.2589437819420782E-2</v>
      </c>
      <c r="X285" s="21">
        <f t="shared" si="7"/>
        <v>108907</v>
      </c>
      <c r="Y285" s="1">
        <v>75.39</v>
      </c>
      <c r="Z285" s="1">
        <f t="shared" si="0"/>
        <v>52.917142857142849</v>
      </c>
    </row>
    <row r="286" spans="1:26" ht="13" x14ac:dyDescent="0.15">
      <c r="A286" s="15">
        <v>44319</v>
      </c>
      <c r="B286" s="1">
        <f t="shared" si="19"/>
        <v>477</v>
      </c>
      <c r="D286" s="30">
        <v>-1</v>
      </c>
      <c r="E286" s="1">
        <v>0</v>
      </c>
      <c r="F286" s="1">
        <v>0</v>
      </c>
      <c r="G286" s="21">
        <f t="shared" si="107"/>
        <v>0</v>
      </c>
      <c r="H286" s="30">
        <f t="shared" si="50"/>
        <v>55.55555555555555</v>
      </c>
      <c r="I286" s="21">
        <f t="shared" si="2"/>
        <v>0.14285714285714285</v>
      </c>
      <c r="J286" s="21">
        <f t="shared" si="9"/>
        <v>147</v>
      </c>
      <c r="K286" s="30">
        <f t="shared" si="109"/>
        <v>8166.666666666667</v>
      </c>
      <c r="L286" s="21">
        <f t="shared" si="21"/>
        <v>118</v>
      </c>
      <c r="M286" s="19">
        <f t="shared" si="99"/>
        <v>1</v>
      </c>
      <c r="N286" s="19">
        <v>1459</v>
      </c>
      <c r="O286" s="19">
        <v>152</v>
      </c>
      <c r="P286" s="21">
        <f t="shared" si="12"/>
        <v>96102</v>
      </c>
      <c r="Q286" s="21">
        <f t="shared" ref="Q286:R286" si="111">Q285+N286</f>
        <v>52289</v>
      </c>
      <c r="R286" s="21">
        <f t="shared" si="111"/>
        <v>14416</v>
      </c>
      <c r="S286" s="21">
        <f t="shared" si="23"/>
        <v>4904</v>
      </c>
      <c r="T286" s="21">
        <f t="shared" si="3"/>
        <v>1611</v>
      </c>
      <c r="U286" s="21">
        <f t="shared" si="4"/>
        <v>677.85714285714289</v>
      </c>
      <c r="V286" s="21">
        <f t="shared" si="5"/>
        <v>4745</v>
      </c>
      <c r="W286" s="21">
        <f t="shared" si="6"/>
        <v>2.107481559536354E-2</v>
      </c>
      <c r="X286" s="21">
        <f t="shared" si="7"/>
        <v>110518</v>
      </c>
      <c r="Y286" s="1">
        <v>44.67</v>
      </c>
      <c r="Z286" s="1">
        <f t="shared" si="0"/>
        <v>52.118571428571435</v>
      </c>
    </row>
    <row r="287" spans="1:26" ht="13" x14ac:dyDescent="0.15">
      <c r="A287" s="15">
        <v>44320</v>
      </c>
      <c r="B287" s="1">
        <f t="shared" si="19"/>
        <v>478</v>
      </c>
      <c r="D287" s="30">
        <v>-1</v>
      </c>
      <c r="E287" s="1">
        <v>0</v>
      </c>
      <c r="F287" s="1">
        <v>0</v>
      </c>
      <c r="G287" s="21">
        <f t="shared" si="107"/>
        <v>0</v>
      </c>
      <c r="H287" s="30">
        <f t="shared" si="50"/>
        <v>55.55555555555555</v>
      </c>
      <c r="I287" s="21">
        <f t="shared" si="2"/>
        <v>0.14285714285714285</v>
      </c>
      <c r="J287" s="21">
        <f t="shared" si="9"/>
        <v>147</v>
      </c>
      <c r="K287" s="30">
        <f t="shared" si="109"/>
        <v>8166.666666666667</v>
      </c>
      <c r="L287" s="21">
        <f t="shared" si="21"/>
        <v>118</v>
      </c>
      <c r="M287" s="19">
        <f t="shared" si="99"/>
        <v>1</v>
      </c>
      <c r="N287" s="19">
        <v>0</v>
      </c>
      <c r="O287" s="19">
        <v>0</v>
      </c>
      <c r="P287" s="21">
        <f t="shared" si="12"/>
        <v>96102</v>
      </c>
      <c r="Q287" s="21">
        <f t="shared" ref="Q287:R287" si="112">Q286+N287</f>
        <v>52289</v>
      </c>
      <c r="R287" s="21">
        <f t="shared" si="112"/>
        <v>14416</v>
      </c>
      <c r="S287" s="21">
        <f t="shared" si="23"/>
        <v>4904</v>
      </c>
      <c r="T287" s="21">
        <f t="shared" si="3"/>
        <v>0</v>
      </c>
      <c r="U287" s="21">
        <f t="shared" si="4"/>
        <v>671.85714285714289</v>
      </c>
      <c r="V287" s="21">
        <f t="shared" si="5"/>
        <v>4703</v>
      </c>
      <c r="W287" s="21">
        <f t="shared" si="6"/>
        <v>2.1263023601956196E-2</v>
      </c>
      <c r="X287" s="21">
        <f t="shared" si="7"/>
        <v>110518</v>
      </c>
      <c r="Y287" s="1">
        <v>87.49</v>
      </c>
      <c r="Z287" s="1">
        <f t="shared" si="0"/>
        <v>53.050000000000004</v>
      </c>
    </row>
    <row r="288" spans="1:26" ht="13" x14ac:dyDescent="0.15">
      <c r="A288" s="15">
        <v>44321</v>
      </c>
      <c r="B288" s="1">
        <f t="shared" si="19"/>
        <v>479</v>
      </c>
      <c r="D288" s="30">
        <v>-1</v>
      </c>
      <c r="E288" s="1">
        <v>1</v>
      </c>
      <c r="F288" s="1">
        <v>0</v>
      </c>
      <c r="G288" s="21">
        <f t="shared" si="107"/>
        <v>1</v>
      </c>
      <c r="H288" s="30">
        <f t="shared" si="50"/>
        <v>55.55555555555555</v>
      </c>
      <c r="I288" s="21">
        <f t="shared" si="2"/>
        <v>0.14285714285714285</v>
      </c>
      <c r="J288" s="21">
        <f t="shared" si="9"/>
        <v>148</v>
      </c>
      <c r="K288" s="30">
        <f t="shared" si="109"/>
        <v>8222.2222222222226</v>
      </c>
      <c r="L288" s="21">
        <f t="shared" si="21"/>
        <v>119</v>
      </c>
      <c r="M288" s="19">
        <f t="shared" si="99"/>
        <v>1</v>
      </c>
      <c r="N288" s="19">
        <v>1398</v>
      </c>
      <c r="O288" s="19">
        <v>179</v>
      </c>
      <c r="P288" s="21">
        <f t="shared" si="12"/>
        <v>97500</v>
      </c>
      <c r="Q288" s="21">
        <f t="shared" ref="Q288:R288" si="113">Q287+N288</f>
        <v>53687</v>
      </c>
      <c r="R288" s="21">
        <f t="shared" si="113"/>
        <v>14595</v>
      </c>
      <c r="S288" s="21">
        <f t="shared" si="23"/>
        <v>5083</v>
      </c>
      <c r="T288" s="21">
        <f t="shared" si="3"/>
        <v>1577</v>
      </c>
      <c r="U288" s="21">
        <f t="shared" si="4"/>
        <v>661.14285714285711</v>
      </c>
      <c r="V288" s="21">
        <f t="shared" si="5"/>
        <v>4628</v>
      </c>
      <c r="W288" s="21">
        <f t="shared" si="6"/>
        <v>2.1607605877268798E-2</v>
      </c>
      <c r="X288" s="21">
        <f t="shared" si="7"/>
        <v>112095</v>
      </c>
      <c r="Y288" s="1">
        <v>62.36</v>
      </c>
      <c r="Z288" s="1">
        <f t="shared" si="0"/>
        <v>55.97571428571429</v>
      </c>
    </row>
    <row r="289" spans="1:26" ht="13" x14ac:dyDescent="0.15">
      <c r="A289" s="15">
        <v>44322</v>
      </c>
      <c r="B289" s="1">
        <f t="shared" si="19"/>
        <v>480</v>
      </c>
      <c r="D289" s="30">
        <v>-1</v>
      </c>
      <c r="E289" s="1">
        <v>0</v>
      </c>
      <c r="F289" s="1">
        <v>0</v>
      </c>
      <c r="G289" s="21">
        <f t="shared" si="107"/>
        <v>0</v>
      </c>
      <c r="H289" s="30">
        <f t="shared" si="50"/>
        <v>55.55555555555555</v>
      </c>
      <c r="I289" s="21">
        <f t="shared" si="2"/>
        <v>0.14285714285714285</v>
      </c>
      <c r="J289" s="21">
        <f t="shared" si="9"/>
        <v>148</v>
      </c>
      <c r="K289" s="30">
        <f t="shared" si="109"/>
        <v>8222.2222222222226</v>
      </c>
      <c r="L289" s="21">
        <f t="shared" si="21"/>
        <v>119</v>
      </c>
      <c r="M289" s="19">
        <f t="shared" si="99"/>
        <v>1</v>
      </c>
      <c r="N289" s="19">
        <v>0</v>
      </c>
      <c r="O289" s="19">
        <v>0</v>
      </c>
      <c r="P289" s="21">
        <f t="shared" si="12"/>
        <v>97500</v>
      </c>
      <c r="Q289" s="21">
        <f t="shared" ref="Q289:R289" si="114">Q288+N289</f>
        <v>53687</v>
      </c>
      <c r="R289" s="21">
        <f t="shared" si="114"/>
        <v>14595</v>
      </c>
      <c r="S289" s="21">
        <f t="shared" si="23"/>
        <v>5083</v>
      </c>
      <c r="T289" s="21">
        <f t="shared" si="3"/>
        <v>0</v>
      </c>
      <c r="U289" s="21">
        <f t="shared" si="4"/>
        <v>661.14285714285711</v>
      </c>
      <c r="V289" s="21">
        <f t="shared" si="5"/>
        <v>4628</v>
      </c>
      <c r="W289" s="21">
        <f t="shared" si="6"/>
        <v>2.1607605877268798E-2</v>
      </c>
      <c r="X289" s="21">
        <f t="shared" si="7"/>
        <v>112095</v>
      </c>
      <c r="Y289" s="1">
        <v>53.05</v>
      </c>
      <c r="Z289" s="1">
        <f t="shared" si="0"/>
        <v>59.167142857142871</v>
      </c>
    </row>
    <row r="290" spans="1:26" ht="13" x14ac:dyDescent="0.15">
      <c r="A290" s="15">
        <v>44323</v>
      </c>
      <c r="B290" s="1">
        <f t="shared" si="19"/>
        <v>481</v>
      </c>
      <c r="D290" s="30">
        <v>-1</v>
      </c>
      <c r="E290" s="1">
        <v>0</v>
      </c>
      <c r="F290" s="1">
        <v>0</v>
      </c>
      <c r="G290" s="21">
        <f t="shared" si="107"/>
        <v>0</v>
      </c>
      <c r="H290" s="30">
        <f t="shared" si="50"/>
        <v>55.55555555555555</v>
      </c>
      <c r="I290" s="21">
        <f t="shared" si="2"/>
        <v>0.14285714285714285</v>
      </c>
      <c r="J290" s="21">
        <f t="shared" si="9"/>
        <v>148</v>
      </c>
      <c r="K290" s="30">
        <f t="shared" si="109"/>
        <v>8222.2222222222226</v>
      </c>
      <c r="L290" s="21">
        <f t="shared" si="21"/>
        <v>119</v>
      </c>
      <c r="M290" s="19">
        <f t="shared" si="99"/>
        <v>1</v>
      </c>
      <c r="N290" s="19">
        <v>1470</v>
      </c>
      <c r="O290" s="19">
        <v>0</v>
      </c>
      <c r="P290" s="21">
        <f t="shared" si="12"/>
        <v>98970</v>
      </c>
      <c r="Q290" s="21">
        <f t="shared" ref="Q290:R290" si="115">Q289+N290</f>
        <v>55157</v>
      </c>
      <c r="R290" s="21">
        <f t="shared" si="115"/>
        <v>14595</v>
      </c>
      <c r="S290" s="21">
        <f t="shared" si="23"/>
        <v>5083</v>
      </c>
      <c r="T290" s="21">
        <f t="shared" si="3"/>
        <v>1470</v>
      </c>
      <c r="U290" s="21">
        <f t="shared" si="4"/>
        <v>665.42857142857144</v>
      </c>
      <c r="V290" s="21">
        <f t="shared" si="5"/>
        <v>4658</v>
      </c>
      <c r="W290" s="21">
        <f t="shared" si="6"/>
        <v>2.1468441391155002E-2</v>
      </c>
      <c r="X290" s="21">
        <f t="shared" si="7"/>
        <v>113565</v>
      </c>
      <c r="Y290" s="1">
        <v>48.4</v>
      </c>
      <c r="Z290" s="1">
        <f t="shared" si="0"/>
        <v>61.028571428571432</v>
      </c>
    </row>
    <row r="291" spans="1:26" ht="13" x14ac:dyDescent="0.15">
      <c r="A291" s="15">
        <v>44324</v>
      </c>
      <c r="B291" s="1">
        <f t="shared" si="19"/>
        <v>482</v>
      </c>
      <c r="D291" s="30">
        <v>-1</v>
      </c>
      <c r="E291" s="1">
        <v>0</v>
      </c>
      <c r="F291" s="1">
        <v>0</v>
      </c>
      <c r="G291" s="21">
        <f t="shared" si="107"/>
        <v>0</v>
      </c>
      <c r="H291" s="30">
        <f t="shared" si="50"/>
        <v>55.55555555555555</v>
      </c>
      <c r="I291" s="21">
        <f t="shared" si="2"/>
        <v>0.14285714285714285</v>
      </c>
      <c r="J291" s="21">
        <f t="shared" si="9"/>
        <v>148</v>
      </c>
      <c r="K291" s="30">
        <f t="shared" si="109"/>
        <v>8222.2222222222226</v>
      </c>
      <c r="L291" s="21">
        <f t="shared" si="21"/>
        <v>119</v>
      </c>
      <c r="M291" s="19">
        <f t="shared" si="99"/>
        <v>1</v>
      </c>
      <c r="N291" s="19">
        <v>0</v>
      </c>
      <c r="O291" s="19">
        <v>0</v>
      </c>
      <c r="P291" s="21">
        <f t="shared" si="12"/>
        <v>98970</v>
      </c>
      <c r="Q291" s="21">
        <f t="shared" ref="Q291:R291" si="116">Q290+N291</f>
        <v>55157</v>
      </c>
      <c r="R291" s="21">
        <f t="shared" si="116"/>
        <v>14595</v>
      </c>
      <c r="S291" s="21">
        <f t="shared" si="23"/>
        <v>5083</v>
      </c>
      <c r="T291" s="21">
        <f t="shared" si="3"/>
        <v>0</v>
      </c>
      <c r="U291" s="21">
        <f t="shared" si="4"/>
        <v>665.42857142857144</v>
      </c>
      <c r="V291" s="21">
        <f t="shared" si="5"/>
        <v>4658</v>
      </c>
      <c r="W291" s="21">
        <f t="shared" si="6"/>
        <v>2.1468441391155002E-2</v>
      </c>
      <c r="X291" s="21">
        <f t="shared" si="7"/>
        <v>113565</v>
      </c>
      <c r="Y291" s="1">
        <v>56.77</v>
      </c>
      <c r="Z291" s="1">
        <f t="shared" si="0"/>
        <v>61.161428571428573</v>
      </c>
    </row>
    <row r="292" spans="1:26" ht="13" x14ac:dyDescent="0.15">
      <c r="A292" s="15">
        <v>44325</v>
      </c>
      <c r="B292" s="1">
        <f t="shared" si="19"/>
        <v>483</v>
      </c>
      <c r="D292" s="30">
        <v>-1</v>
      </c>
      <c r="E292" s="1">
        <v>0</v>
      </c>
      <c r="F292" s="1">
        <v>0</v>
      </c>
      <c r="G292" s="21">
        <f t="shared" si="107"/>
        <v>0</v>
      </c>
      <c r="H292" s="30">
        <f t="shared" si="50"/>
        <v>55.55555555555555</v>
      </c>
      <c r="I292" s="21">
        <f t="shared" si="2"/>
        <v>0.14285714285714285</v>
      </c>
      <c r="J292" s="21">
        <f t="shared" si="9"/>
        <v>148</v>
      </c>
      <c r="K292" s="30">
        <f t="shared" si="109"/>
        <v>8222.2222222222226</v>
      </c>
      <c r="L292" s="21">
        <f t="shared" si="21"/>
        <v>119</v>
      </c>
      <c r="M292" s="19">
        <f t="shared" si="99"/>
        <v>1</v>
      </c>
      <c r="N292" s="19">
        <v>0</v>
      </c>
      <c r="O292" s="19">
        <v>0</v>
      </c>
      <c r="P292" s="21">
        <f t="shared" si="12"/>
        <v>98970</v>
      </c>
      <c r="Q292" s="21">
        <f t="shared" ref="Q292:R292" si="117">Q291+N292</f>
        <v>55157</v>
      </c>
      <c r="R292" s="21">
        <f t="shared" si="117"/>
        <v>14595</v>
      </c>
      <c r="S292" s="21">
        <f t="shared" si="23"/>
        <v>5083</v>
      </c>
      <c r="T292" s="21">
        <f t="shared" si="3"/>
        <v>0</v>
      </c>
      <c r="U292" s="21">
        <f t="shared" si="4"/>
        <v>665.42857142857144</v>
      </c>
      <c r="V292" s="21">
        <f t="shared" si="5"/>
        <v>4658</v>
      </c>
      <c r="W292" s="21">
        <f t="shared" si="6"/>
        <v>2.1468441391155002E-2</v>
      </c>
      <c r="X292" s="21">
        <f t="shared" si="7"/>
        <v>113565</v>
      </c>
      <c r="Y292" s="1">
        <v>40.950000000000003</v>
      </c>
      <c r="Z292" s="1">
        <f t="shared" si="0"/>
        <v>56.241428571428564</v>
      </c>
    </row>
    <row r="293" spans="1:26" ht="13" x14ac:dyDescent="0.15">
      <c r="A293" s="15">
        <v>44326</v>
      </c>
      <c r="B293" s="1">
        <f t="shared" si="19"/>
        <v>484</v>
      </c>
      <c r="D293" s="30">
        <v>-1</v>
      </c>
      <c r="E293" s="1">
        <v>0</v>
      </c>
      <c r="F293" s="1">
        <v>0</v>
      </c>
      <c r="G293" s="21">
        <f t="shared" si="107"/>
        <v>0</v>
      </c>
      <c r="H293" s="30">
        <f t="shared" ref="H293:H309" si="118">I293*100000/1800*7</f>
        <v>55.55555555555555</v>
      </c>
      <c r="I293" s="21">
        <f t="shared" si="2"/>
        <v>0.14285714285714285</v>
      </c>
      <c r="J293" s="21">
        <f t="shared" si="9"/>
        <v>148</v>
      </c>
      <c r="K293" s="30">
        <f t="shared" si="109"/>
        <v>8222.2222222222226</v>
      </c>
      <c r="L293" s="21">
        <f t="shared" si="21"/>
        <v>119</v>
      </c>
      <c r="M293" s="19">
        <f t="shared" si="99"/>
        <v>1</v>
      </c>
      <c r="N293" s="19">
        <v>1447</v>
      </c>
      <c r="O293" s="19">
        <v>133</v>
      </c>
      <c r="P293" s="21">
        <f t="shared" si="12"/>
        <v>100417</v>
      </c>
      <c r="Q293" s="21">
        <f t="shared" ref="Q293:R293" si="119">Q292+N293</f>
        <v>56604</v>
      </c>
      <c r="R293" s="21">
        <f t="shared" si="119"/>
        <v>14728</v>
      </c>
      <c r="S293" s="21">
        <f t="shared" si="23"/>
        <v>5216</v>
      </c>
      <c r="T293" s="21">
        <f t="shared" si="3"/>
        <v>1580</v>
      </c>
      <c r="U293" s="21">
        <f t="shared" si="4"/>
        <v>661</v>
      </c>
      <c r="V293" s="21">
        <f t="shared" si="5"/>
        <v>4627</v>
      </c>
      <c r="W293" s="21">
        <f t="shared" si="6"/>
        <v>2.1612275772638856E-2</v>
      </c>
      <c r="X293" s="21">
        <f t="shared" si="7"/>
        <v>115145</v>
      </c>
      <c r="Y293" s="1">
        <v>23.27</v>
      </c>
      <c r="Z293" s="1">
        <f t="shared" si="0"/>
        <v>53.184285714285707</v>
      </c>
    </row>
    <row r="294" spans="1:26" ht="13" x14ac:dyDescent="0.15">
      <c r="A294" s="15">
        <v>44327</v>
      </c>
      <c r="B294" s="1">
        <f t="shared" si="19"/>
        <v>485</v>
      </c>
      <c r="D294" s="30">
        <v>-1</v>
      </c>
      <c r="E294" s="1">
        <v>0</v>
      </c>
      <c r="F294" s="1">
        <v>0</v>
      </c>
      <c r="G294" s="21">
        <f t="shared" si="107"/>
        <v>0</v>
      </c>
      <c r="H294" s="30">
        <f t="shared" si="118"/>
        <v>55.55555555555555</v>
      </c>
      <c r="I294" s="21">
        <f t="shared" si="2"/>
        <v>0.14285714285714285</v>
      </c>
      <c r="J294" s="21">
        <f t="shared" si="9"/>
        <v>148</v>
      </c>
      <c r="K294" s="30">
        <f t="shared" si="109"/>
        <v>8222.2222222222226</v>
      </c>
      <c r="L294" s="21">
        <f t="shared" si="21"/>
        <v>119</v>
      </c>
      <c r="M294" s="19">
        <f t="shared" si="99"/>
        <v>1</v>
      </c>
      <c r="N294" s="19">
        <v>0</v>
      </c>
      <c r="O294" s="19">
        <v>0</v>
      </c>
      <c r="P294" s="21">
        <f t="shared" si="12"/>
        <v>100417</v>
      </c>
      <c r="Q294" s="21">
        <f t="shared" ref="Q294:R294" si="120">Q293+N294</f>
        <v>56604</v>
      </c>
      <c r="R294" s="21">
        <f t="shared" si="120"/>
        <v>14728</v>
      </c>
      <c r="S294" s="21">
        <f t="shared" si="23"/>
        <v>5216</v>
      </c>
      <c r="T294" s="21">
        <f t="shared" si="3"/>
        <v>0</v>
      </c>
      <c r="U294" s="21">
        <f t="shared" si="4"/>
        <v>661</v>
      </c>
      <c r="V294" s="21">
        <f t="shared" si="5"/>
        <v>4627</v>
      </c>
      <c r="W294" s="21">
        <f t="shared" si="6"/>
        <v>2.1612275772638856E-2</v>
      </c>
      <c r="X294" s="21">
        <f t="shared" si="7"/>
        <v>115145</v>
      </c>
      <c r="Y294" s="1">
        <v>41.88</v>
      </c>
      <c r="Z294" s="1">
        <f t="shared" si="0"/>
        <v>46.668571428571433</v>
      </c>
    </row>
    <row r="295" spans="1:26" ht="13" x14ac:dyDescent="0.15">
      <c r="A295" s="15">
        <v>44328</v>
      </c>
      <c r="B295" s="1">
        <f t="shared" si="19"/>
        <v>486</v>
      </c>
      <c r="D295" s="30">
        <v>-1</v>
      </c>
      <c r="E295" s="1">
        <v>0</v>
      </c>
      <c r="F295" s="1">
        <v>0</v>
      </c>
      <c r="G295" s="21">
        <f t="shared" si="107"/>
        <v>0</v>
      </c>
      <c r="H295" s="30">
        <f t="shared" si="118"/>
        <v>0</v>
      </c>
      <c r="I295" s="21">
        <f t="shared" si="2"/>
        <v>0</v>
      </c>
      <c r="J295" s="21">
        <f t="shared" si="9"/>
        <v>148</v>
      </c>
      <c r="K295" s="30">
        <f t="shared" si="109"/>
        <v>8222.2222222222226</v>
      </c>
      <c r="L295" s="21">
        <f t="shared" si="21"/>
        <v>119</v>
      </c>
      <c r="M295" s="19">
        <f t="shared" si="99"/>
        <v>0</v>
      </c>
      <c r="N295" s="19">
        <v>1410</v>
      </c>
      <c r="O295" s="19">
        <v>152</v>
      </c>
      <c r="P295" s="21">
        <f t="shared" si="12"/>
        <v>101827</v>
      </c>
      <c r="Q295" s="21">
        <f t="shared" ref="Q295:R295" si="121">Q294+N295</f>
        <v>58014</v>
      </c>
      <c r="R295" s="21">
        <f t="shared" si="121"/>
        <v>14880</v>
      </c>
      <c r="S295" s="21">
        <f t="shared" si="23"/>
        <v>5368</v>
      </c>
      <c r="T295" s="21">
        <f t="shared" si="3"/>
        <v>1562</v>
      </c>
      <c r="U295" s="21">
        <f t="shared" si="4"/>
        <v>658.85714285714289</v>
      </c>
      <c r="V295" s="21">
        <f t="shared" si="5"/>
        <v>4612</v>
      </c>
      <c r="W295" s="21">
        <f t="shared" si="6"/>
        <v>0</v>
      </c>
      <c r="X295" s="21">
        <f t="shared" si="7"/>
        <v>116707</v>
      </c>
      <c r="Y295" s="1">
        <v>34.44</v>
      </c>
      <c r="Z295" s="1">
        <f t="shared" si="0"/>
        <v>42.680000000000007</v>
      </c>
    </row>
    <row r="296" spans="1:26" ht="13" x14ac:dyDescent="0.15">
      <c r="A296" s="15">
        <v>44329</v>
      </c>
      <c r="B296" s="1">
        <f t="shared" si="19"/>
        <v>487</v>
      </c>
      <c r="D296" s="30">
        <v>-1</v>
      </c>
      <c r="E296" s="1">
        <v>0</v>
      </c>
      <c r="F296" s="1">
        <v>0</v>
      </c>
      <c r="G296" s="21">
        <f t="shared" si="107"/>
        <v>0</v>
      </c>
      <c r="H296" s="30">
        <f t="shared" si="118"/>
        <v>0</v>
      </c>
      <c r="I296" s="21">
        <f t="shared" si="2"/>
        <v>0</v>
      </c>
      <c r="J296" s="21">
        <f t="shared" si="9"/>
        <v>148</v>
      </c>
      <c r="K296" s="30">
        <f t="shared" si="109"/>
        <v>8222.2222222222226</v>
      </c>
      <c r="L296" s="21">
        <f t="shared" si="21"/>
        <v>119</v>
      </c>
      <c r="M296" s="19">
        <f t="shared" si="99"/>
        <v>0</v>
      </c>
      <c r="N296" s="19">
        <v>0</v>
      </c>
      <c r="O296" s="19">
        <v>0</v>
      </c>
      <c r="P296" s="21">
        <f t="shared" si="12"/>
        <v>101827</v>
      </c>
      <c r="Q296" s="21">
        <f t="shared" ref="Q296:R296" si="122">Q295+N296</f>
        <v>58014</v>
      </c>
      <c r="R296" s="21">
        <f t="shared" si="122"/>
        <v>14880</v>
      </c>
      <c r="S296" s="21">
        <f t="shared" si="23"/>
        <v>5368</v>
      </c>
      <c r="T296" s="21">
        <f t="shared" si="3"/>
        <v>0</v>
      </c>
      <c r="U296" s="21">
        <f t="shared" si="4"/>
        <v>658.85714285714289</v>
      </c>
      <c r="V296" s="21">
        <f t="shared" si="5"/>
        <v>4612</v>
      </c>
      <c r="W296" s="21">
        <f t="shared" si="6"/>
        <v>0</v>
      </c>
      <c r="X296" s="21">
        <f t="shared" si="7"/>
        <v>116707</v>
      </c>
      <c r="Y296" s="1">
        <v>45.61</v>
      </c>
      <c r="Z296" s="1">
        <f t="shared" si="0"/>
        <v>41.617142857142859</v>
      </c>
    </row>
    <row r="297" spans="1:26" ht="13" x14ac:dyDescent="0.15">
      <c r="A297" s="15">
        <v>44330</v>
      </c>
      <c r="B297" s="1">
        <f t="shared" si="19"/>
        <v>488</v>
      </c>
      <c r="D297" s="30">
        <v>-1</v>
      </c>
      <c r="E297" s="1">
        <v>0</v>
      </c>
      <c r="F297" s="1">
        <v>0</v>
      </c>
      <c r="G297" s="21">
        <f t="shared" si="107"/>
        <v>0</v>
      </c>
      <c r="H297" s="30">
        <f t="shared" si="118"/>
        <v>0</v>
      </c>
      <c r="I297" s="21">
        <f t="shared" si="2"/>
        <v>0</v>
      </c>
      <c r="J297" s="21">
        <f t="shared" si="9"/>
        <v>148</v>
      </c>
      <c r="K297" s="30">
        <f t="shared" si="109"/>
        <v>8222.2222222222226</v>
      </c>
      <c r="L297" s="21">
        <f t="shared" si="21"/>
        <v>119</v>
      </c>
      <c r="M297" s="19">
        <f t="shared" si="99"/>
        <v>0</v>
      </c>
      <c r="N297" s="19">
        <v>1489</v>
      </c>
      <c r="O297" s="19">
        <v>0</v>
      </c>
      <c r="P297" s="21">
        <f t="shared" si="12"/>
        <v>103316</v>
      </c>
      <c r="Q297" s="21">
        <f t="shared" ref="Q297:R297" si="123">Q296+N297</f>
        <v>59503</v>
      </c>
      <c r="R297" s="21">
        <f t="shared" si="123"/>
        <v>14880</v>
      </c>
      <c r="S297" s="21">
        <f t="shared" si="23"/>
        <v>5368</v>
      </c>
      <c r="T297" s="21">
        <f t="shared" si="3"/>
        <v>1489</v>
      </c>
      <c r="U297" s="21">
        <f t="shared" si="4"/>
        <v>661.57142857142856</v>
      </c>
      <c r="V297" s="21">
        <f t="shared" si="5"/>
        <v>4631</v>
      </c>
      <c r="W297" s="21">
        <f t="shared" si="6"/>
        <v>0</v>
      </c>
      <c r="X297" s="21">
        <f t="shared" si="7"/>
        <v>118196</v>
      </c>
      <c r="Y297" s="1">
        <v>39.090000000000003</v>
      </c>
      <c r="Z297" s="1">
        <f t="shared" si="0"/>
        <v>40.287142857142854</v>
      </c>
    </row>
    <row r="298" spans="1:26" ht="13" x14ac:dyDescent="0.15">
      <c r="A298" s="15">
        <v>44331</v>
      </c>
      <c r="B298" s="1">
        <f t="shared" si="19"/>
        <v>489</v>
      </c>
      <c r="D298" s="30">
        <v>-1</v>
      </c>
      <c r="E298" s="1">
        <v>0</v>
      </c>
      <c r="F298" s="1">
        <v>0</v>
      </c>
      <c r="G298" s="21">
        <f t="shared" si="107"/>
        <v>0</v>
      </c>
      <c r="H298" s="30">
        <f t="shared" si="118"/>
        <v>0</v>
      </c>
      <c r="I298" s="21">
        <f t="shared" si="2"/>
        <v>0</v>
      </c>
      <c r="J298" s="21">
        <f t="shared" si="9"/>
        <v>148</v>
      </c>
      <c r="K298" s="30">
        <f t="shared" si="109"/>
        <v>8222.2222222222226</v>
      </c>
      <c r="L298" s="21">
        <f t="shared" si="21"/>
        <v>119</v>
      </c>
      <c r="M298" s="19">
        <f t="shared" si="99"/>
        <v>0</v>
      </c>
      <c r="N298" s="19">
        <v>0</v>
      </c>
      <c r="O298" s="19">
        <v>0</v>
      </c>
      <c r="P298" s="21">
        <f t="shared" si="12"/>
        <v>103316</v>
      </c>
      <c r="Q298" s="21">
        <f t="shared" ref="Q298:R298" si="124">Q297+N298</f>
        <v>59503</v>
      </c>
      <c r="R298" s="21">
        <f t="shared" si="124"/>
        <v>14880</v>
      </c>
      <c r="S298" s="21">
        <f t="shared" si="23"/>
        <v>5368</v>
      </c>
      <c r="T298" s="21">
        <f t="shared" si="3"/>
        <v>0</v>
      </c>
      <c r="U298" s="21">
        <f t="shared" si="4"/>
        <v>661.57142857142856</v>
      </c>
      <c r="V298" s="21">
        <f t="shared" si="5"/>
        <v>4631</v>
      </c>
      <c r="W298" s="21">
        <f t="shared" si="6"/>
        <v>0</v>
      </c>
      <c r="X298" s="21">
        <f t="shared" si="7"/>
        <v>118196</v>
      </c>
      <c r="Y298" s="1">
        <v>17.68</v>
      </c>
      <c r="Z298" s="1">
        <f t="shared" si="0"/>
        <v>34.702857142857141</v>
      </c>
    </row>
    <row r="299" spans="1:26" ht="13" x14ac:dyDescent="0.15">
      <c r="A299" s="15">
        <v>44332</v>
      </c>
      <c r="B299" s="1">
        <f t="shared" si="19"/>
        <v>490</v>
      </c>
      <c r="D299" s="30">
        <v>-1</v>
      </c>
      <c r="E299" s="1">
        <v>0</v>
      </c>
      <c r="F299" s="1">
        <v>0</v>
      </c>
      <c r="G299" s="21">
        <f t="shared" si="107"/>
        <v>0</v>
      </c>
      <c r="H299" s="30">
        <f t="shared" si="118"/>
        <v>0</v>
      </c>
      <c r="I299" s="21">
        <f t="shared" si="2"/>
        <v>0</v>
      </c>
      <c r="J299" s="21">
        <f t="shared" si="9"/>
        <v>148</v>
      </c>
      <c r="K299" s="30">
        <f t="shared" si="109"/>
        <v>8222.2222222222226</v>
      </c>
      <c r="L299" s="21">
        <f t="shared" si="21"/>
        <v>119</v>
      </c>
      <c r="M299" s="19">
        <f t="shared" si="99"/>
        <v>0</v>
      </c>
      <c r="N299" s="19">
        <v>0</v>
      </c>
      <c r="O299" s="19">
        <v>0</v>
      </c>
      <c r="P299" s="21">
        <f t="shared" si="12"/>
        <v>103316</v>
      </c>
      <c r="Q299" s="21">
        <f t="shared" ref="Q299:R299" si="125">Q298+N299</f>
        <v>59503</v>
      </c>
      <c r="R299" s="21">
        <f t="shared" si="125"/>
        <v>14880</v>
      </c>
      <c r="S299" s="21">
        <f t="shared" si="23"/>
        <v>5368</v>
      </c>
      <c r="T299" s="21">
        <f t="shared" si="3"/>
        <v>0</v>
      </c>
      <c r="U299" s="21">
        <f t="shared" si="4"/>
        <v>661.57142857142856</v>
      </c>
      <c r="V299" s="21">
        <f t="shared" si="5"/>
        <v>4631</v>
      </c>
      <c r="W299" s="21">
        <f t="shared" si="6"/>
        <v>0</v>
      </c>
      <c r="X299" s="21">
        <f t="shared" si="7"/>
        <v>118196</v>
      </c>
      <c r="Y299" s="1">
        <v>31.64</v>
      </c>
      <c r="Z299" s="1">
        <f t="shared" si="0"/>
        <v>33.372857142857143</v>
      </c>
    </row>
    <row r="300" spans="1:26" ht="13" x14ac:dyDescent="0.15">
      <c r="A300" s="15">
        <v>44333</v>
      </c>
      <c r="B300" s="1">
        <f t="shared" si="19"/>
        <v>491</v>
      </c>
      <c r="D300" s="30">
        <v>-1</v>
      </c>
      <c r="E300" s="1">
        <v>0</v>
      </c>
      <c r="F300" s="1">
        <v>0</v>
      </c>
      <c r="G300" s="21">
        <f t="shared" si="107"/>
        <v>0</v>
      </c>
      <c r="H300" s="30">
        <f t="shared" si="118"/>
        <v>0</v>
      </c>
      <c r="I300" s="21">
        <f t="shared" si="2"/>
        <v>0</v>
      </c>
      <c r="J300" s="21">
        <f t="shared" si="9"/>
        <v>148</v>
      </c>
      <c r="K300" s="30">
        <f t="shared" si="109"/>
        <v>8222.2222222222226</v>
      </c>
      <c r="L300" s="21">
        <f t="shared" si="21"/>
        <v>119</v>
      </c>
      <c r="M300" s="19">
        <f t="shared" si="99"/>
        <v>0</v>
      </c>
      <c r="N300" s="19">
        <v>1430</v>
      </c>
      <c r="O300" s="19">
        <v>105</v>
      </c>
      <c r="P300" s="21">
        <f t="shared" si="12"/>
        <v>104746</v>
      </c>
      <c r="Q300" s="21">
        <f t="shared" ref="Q300:R300" si="126">Q299+N300</f>
        <v>60933</v>
      </c>
      <c r="R300" s="21">
        <f t="shared" si="126"/>
        <v>14985</v>
      </c>
      <c r="S300" s="21">
        <f t="shared" si="23"/>
        <v>5473</v>
      </c>
      <c r="T300" s="21">
        <f t="shared" si="3"/>
        <v>1535</v>
      </c>
      <c r="U300" s="21">
        <f t="shared" si="4"/>
        <v>655.14285714285711</v>
      </c>
      <c r="V300" s="21">
        <f t="shared" si="5"/>
        <v>4586</v>
      </c>
      <c r="W300" s="21">
        <f t="shared" si="6"/>
        <v>0</v>
      </c>
      <c r="X300" s="21">
        <f t="shared" si="7"/>
        <v>119731</v>
      </c>
      <c r="Y300" s="1">
        <v>34.44</v>
      </c>
      <c r="Z300" s="1">
        <f t="shared" si="0"/>
        <v>34.968571428571423</v>
      </c>
    </row>
    <row r="301" spans="1:26" ht="13" x14ac:dyDescent="0.15">
      <c r="A301" s="15">
        <v>44334</v>
      </c>
      <c r="B301" s="1">
        <f t="shared" si="19"/>
        <v>492</v>
      </c>
      <c r="D301" s="30">
        <v>-1</v>
      </c>
      <c r="E301" s="1">
        <v>0</v>
      </c>
      <c r="F301" s="1">
        <v>0</v>
      </c>
      <c r="G301" s="21">
        <f t="shared" si="107"/>
        <v>0</v>
      </c>
      <c r="H301" s="30">
        <f t="shared" si="118"/>
        <v>0</v>
      </c>
      <c r="I301" s="21">
        <f t="shared" si="2"/>
        <v>0</v>
      </c>
      <c r="J301" s="21">
        <f t="shared" si="9"/>
        <v>148</v>
      </c>
      <c r="K301" s="30">
        <f t="shared" si="109"/>
        <v>8222.2222222222226</v>
      </c>
      <c r="L301" s="21">
        <f t="shared" si="21"/>
        <v>119</v>
      </c>
      <c r="M301" s="19">
        <f t="shared" si="99"/>
        <v>0</v>
      </c>
      <c r="N301" s="19">
        <v>0</v>
      </c>
      <c r="O301" s="19">
        <v>0</v>
      </c>
      <c r="P301" s="21">
        <f t="shared" si="12"/>
        <v>104746</v>
      </c>
      <c r="Q301" s="21">
        <f t="shared" ref="Q301:R301" si="127">Q300+N301</f>
        <v>60933</v>
      </c>
      <c r="R301" s="21">
        <f t="shared" si="127"/>
        <v>14985</v>
      </c>
      <c r="S301" s="21">
        <f t="shared" si="23"/>
        <v>5473</v>
      </c>
      <c r="T301" s="21">
        <f t="shared" si="3"/>
        <v>0</v>
      </c>
      <c r="U301" s="21">
        <f t="shared" si="4"/>
        <v>655.14285714285711</v>
      </c>
      <c r="V301" s="21">
        <f t="shared" si="5"/>
        <v>4586</v>
      </c>
      <c r="W301" s="21">
        <f t="shared" si="6"/>
        <v>0</v>
      </c>
      <c r="X301" s="21">
        <f t="shared" si="7"/>
        <v>119731</v>
      </c>
      <c r="Y301" s="1">
        <v>26.06</v>
      </c>
      <c r="Z301" s="1">
        <f t="shared" si="0"/>
        <v>32.708571428571425</v>
      </c>
    </row>
    <row r="302" spans="1:26" ht="13" x14ac:dyDescent="0.15">
      <c r="A302" s="15">
        <v>44335</v>
      </c>
      <c r="B302" s="1">
        <f t="shared" si="19"/>
        <v>493</v>
      </c>
      <c r="D302" s="30">
        <v>-1</v>
      </c>
      <c r="E302" s="1">
        <v>0</v>
      </c>
      <c r="F302" s="1">
        <v>0</v>
      </c>
      <c r="G302" s="21">
        <f t="shared" si="107"/>
        <v>0</v>
      </c>
      <c r="H302" s="30">
        <f t="shared" si="118"/>
        <v>0</v>
      </c>
      <c r="I302" s="21">
        <f t="shared" si="2"/>
        <v>0</v>
      </c>
      <c r="J302" s="21">
        <f t="shared" si="9"/>
        <v>148</v>
      </c>
      <c r="K302" s="30">
        <f t="shared" si="109"/>
        <v>8222.2222222222226</v>
      </c>
      <c r="L302" s="21">
        <f t="shared" si="21"/>
        <v>119</v>
      </c>
      <c r="M302" s="19">
        <f t="shared" si="99"/>
        <v>0</v>
      </c>
      <c r="N302" s="19">
        <v>1376</v>
      </c>
      <c r="O302" s="19">
        <v>135</v>
      </c>
      <c r="P302" s="21">
        <f t="shared" si="12"/>
        <v>106122</v>
      </c>
      <c r="Q302" s="21">
        <f t="shared" ref="Q302:R302" si="128">Q301+N302</f>
        <v>62309</v>
      </c>
      <c r="R302" s="21">
        <f t="shared" si="128"/>
        <v>15120</v>
      </c>
      <c r="S302" s="21">
        <f t="shared" si="23"/>
        <v>5608</v>
      </c>
      <c r="T302" s="21">
        <f t="shared" si="3"/>
        <v>1511</v>
      </c>
      <c r="U302" s="21">
        <f t="shared" si="4"/>
        <v>647.85714285714289</v>
      </c>
      <c r="V302" s="21">
        <f t="shared" si="5"/>
        <v>4535</v>
      </c>
      <c r="W302" s="21">
        <f t="shared" si="6"/>
        <v>0</v>
      </c>
      <c r="X302" s="21">
        <f t="shared" si="7"/>
        <v>121242</v>
      </c>
      <c r="Y302" s="1">
        <v>37.229999999999997</v>
      </c>
      <c r="Z302" s="1">
        <f t="shared" si="0"/>
        <v>33.107142857142854</v>
      </c>
    </row>
    <row r="303" spans="1:26" ht="13" x14ac:dyDescent="0.15">
      <c r="A303" s="15">
        <v>44336</v>
      </c>
      <c r="B303" s="1">
        <f t="shared" si="19"/>
        <v>494</v>
      </c>
      <c r="D303" s="30">
        <v>-1</v>
      </c>
      <c r="E303" s="1">
        <v>0</v>
      </c>
      <c r="F303" s="1">
        <v>0</v>
      </c>
      <c r="G303" s="21">
        <f t="shared" si="107"/>
        <v>0</v>
      </c>
      <c r="H303" s="30">
        <f t="shared" si="118"/>
        <v>0</v>
      </c>
      <c r="I303" s="21">
        <f t="shared" si="2"/>
        <v>0</v>
      </c>
      <c r="J303" s="21">
        <f t="shared" si="9"/>
        <v>148</v>
      </c>
      <c r="K303" s="30">
        <f t="shared" si="109"/>
        <v>8222.2222222222226</v>
      </c>
      <c r="L303" s="21">
        <f t="shared" si="21"/>
        <v>119</v>
      </c>
      <c r="M303" s="19">
        <f t="shared" si="99"/>
        <v>0</v>
      </c>
      <c r="N303" s="19">
        <v>1344</v>
      </c>
      <c r="O303" s="19">
        <v>0</v>
      </c>
      <c r="P303" s="21">
        <f t="shared" si="12"/>
        <v>107466</v>
      </c>
      <c r="Q303" s="21">
        <f t="shared" ref="Q303:R303" si="129">Q302+N303</f>
        <v>63653</v>
      </c>
      <c r="R303" s="21">
        <f t="shared" si="129"/>
        <v>15120</v>
      </c>
      <c r="S303" s="21">
        <f t="shared" si="23"/>
        <v>5608</v>
      </c>
      <c r="T303" s="21">
        <f t="shared" si="3"/>
        <v>1344</v>
      </c>
      <c r="U303" s="21">
        <f t="shared" si="4"/>
        <v>839.85714285714289</v>
      </c>
      <c r="V303" s="21">
        <f t="shared" si="5"/>
        <v>5879</v>
      </c>
      <c r="W303" s="21">
        <f t="shared" si="6"/>
        <v>0</v>
      </c>
      <c r="X303" s="21">
        <f t="shared" si="7"/>
        <v>122586</v>
      </c>
      <c r="Y303" s="1">
        <v>31.64</v>
      </c>
      <c r="Z303" s="1">
        <f t="shared" si="0"/>
        <v>31.111428571428569</v>
      </c>
    </row>
    <row r="304" spans="1:26" ht="13" x14ac:dyDescent="0.15">
      <c r="A304" s="15">
        <v>44337</v>
      </c>
      <c r="B304" s="1">
        <f t="shared" si="19"/>
        <v>495</v>
      </c>
      <c r="D304" s="30">
        <v>-1</v>
      </c>
      <c r="E304" s="1">
        <v>0</v>
      </c>
      <c r="F304" s="1">
        <v>0</v>
      </c>
      <c r="G304" s="21">
        <f t="shared" si="107"/>
        <v>0</v>
      </c>
      <c r="H304" s="30">
        <f t="shared" si="118"/>
        <v>0</v>
      </c>
      <c r="I304" s="21">
        <f t="shared" si="2"/>
        <v>0</v>
      </c>
      <c r="J304" s="21">
        <f t="shared" si="9"/>
        <v>148</v>
      </c>
      <c r="K304" s="30">
        <f t="shared" si="109"/>
        <v>8222.2222222222226</v>
      </c>
      <c r="L304" s="21">
        <f t="shared" si="21"/>
        <v>119</v>
      </c>
      <c r="M304" s="19">
        <f t="shared" si="99"/>
        <v>0</v>
      </c>
      <c r="N304" s="19">
        <v>0</v>
      </c>
      <c r="O304" s="19">
        <v>0</v>
      </c>
      <c r="P304" s="21">
        <f t="shared" si="12"/>
        <v>107466</v>
      </c>
      <c r="Q304" s="21">
        <f t="shared" ref="Q304:R304" si="130">Q303+N304</f>
        <v>63653</v>
      </c>
      <c r="R304" s="21">
        <f t="shared" si="130"/>
        <v>15120</v>
      </c>
      <c r="S304" s="21">
        <f t="shared" si="23"/>
        <v>5608</v>
      </c>
      <c r="T304" s="21">
        <f t="shared" si="3"/>
        <v>0</v>
      </c>
      <c r="U304" s="21">
        <f t="shared" si="4"/>
        <v>627.14285714285711</v>
      </c>
      <c r="V304" s="21">
        <f t="shared" si="5"/>
        <v>4390</v>
      </c>
      <c r="W304" s="21">
        <f t="shared" si="6"/>
        <v>0</v>
      </c>
      <c r="X304" s="21">
        <f t="shared" si="7"/>
        <v>122586</v>
      </c>
      <c r="Y304" s="1">
        <v>21.41</v>
      </c>
      <c r="Z304" s="1">
        <f t="shared" si="0"/>
        <v>28.585714285714285</v>
      </c>
    </row>
    <row r="305" spans="1:26" ht="13" x14ac:dyDescent="0.15">
      <c r="A305" s="15">
        <v>44338</v>
      </c>
      <c r="B305" s="1">
        <f t="shared" si="19"/>
        <v>496</v>
      </c>
      <c r="D305" s="30">
        <v>-1</v>
      </c>
      <c r="E305" s="1">
        <v>0</v>
      </c>
      <c r="F305" s="1">
        <v>0</v>
      </c>
      <c r="G305" s="21">
        <f t="shared" si="107"/>
        <v>0</v>
      </c>
      <c r="H305" s="30">
        <f t="shared" si="118"/>
        <v>0</v>
      </c>
      <c r="I305" s="21">
        <f t="shared" si="2"/>
        <v>0</v>
      </c>
      <c r="J305" s="21">
        <f t="shared" si="9"/>
        <v>148</v>
      </c>
      <c r="K305" s="30">
        <f t="shared" si="109"/>
        <v>8222.2222222222226</v>
      </c>
      <c r="L305" s="21">
        <f t="shared" si="21"/>
        <v>119</v>
      </c>
      <c r="M305" s="19">
        <f t="shared" si="99"/>
        <v>0</v>
      </c>
      <c r="N305" s="19">
        <v>0</v>
      </c>
      <c r="O305" s="19">
        <v>0</v>
      </c>
      <c r="P305" s="21">
        <f t="shared" si="12"/>
        <v>107466</v>
      </c>
      <c r="Q305" s="21">
        <f t="shared" ref="Q305:R305" si="131">Q304+N305</f>
        <v>63653</v>
      </c>
      <c r="R305" s="21">
        <f t="shared" si="131"/>
        <v>15120</v>
      </c>
      <c r="S305" s="21">
        <f t="shared" si="23"/>
        <v>5608</v>
      </c>
      <c r="T305" s="21">
        <f t="shared" si="3"/>
        <v>0</v>
      </c>
      <c r="U305" s="21">
        <f t="shared" si="4"/>
        <v>627.14285714285711</v>
      </c>
      <c r="V305" s="21">
        <f t="shared" si="5"/>
        <v>4390</v>
      </c>
      <c r="W305" s="21">
        <f t="shared" si="6"/>
        <v>0</v>
      </c>
      <c r="X305" s="21">
        <f t="shared" si="7"/>
        <v>122586</v>
      </c>
      <c r="Y305" s="1">
        <v>27.92</v>
      </c>
      <c r="Z305" s="1">
        <f t="shared" si="0"/>
        <v>30.048571428571424</v>
      </c>
    </row>
    <row r="306" spans="1:26" ht="13" x14ac:dyDescent="0.15">
      <c r="A306" s="15">
        <v>44339</v>
      </c>
      <c r="B306" s="1">
        <f t="shared" si="19"/>
        <v>497</v>
      </c>
      <c r="D306" s="30">
        <v>-1</v>
      </c>
      <c r="E306" s="1">
        <v>0</v>
      </c>
      <c r="F306" s="1">
        <v>0</v>
      </c>
      <c r="G306" s="21">
        <f t="shared" si="107"/>
        <v>0</v>
      </c>
      <c r="H306" s="30">
        <f t="shared" si="118"/>
        <v>0</v>
      </c>
      <c r="I306" s="21">
        <f t="shared" si="2"/>
        <v>0</v>
      </c>
      <c r="J306" s="21">
        <f t="shared" si="9"/>
        <v>148</v>
      </c>
      <c r="K306" s="30">
        <f t="shared" si="109"/>
        <v>8222.2222222222226</v>
      </c>
      <c r="L306" s="21">
        <f t="shared" si="21"/>
        <v>119</v>
      </c>
      <c r="M306" s="19">
        <f t="shared" si="99"/>
        <v>0</v>
      </c>
      <c r="N306" s="19">
        <v>0</v>
      </c>
      <c r="O306" s="19">
        <v>0</v>
      </c>
      <c r="P306" s="21">
        <f t="shared" si="12"/>
        <v>107466</v>
      </c>
      <c r="Q306" s="21">
        <f t="shared" ref="Q306:R306" si="132">Q305+N306</f>
        <v>63653</v>
      </c>
      <c r="R306" s="21">
        <f t="shared" si="132"/>
        <v>15120</v>
      </c>
      <c r="S306" s="21">
        <f t="shared" si="23"/>
        <v>5608</v>
      </c>
      <c r="T306" s="21">
        <f t="shared" si="3"/>
        <v>0</v>
      </c>
      <c r="U306" s="21">
        <f t="shared" si="4"/>
        <v>627.14285714285711</v>
      </c>
      <c r="V306" s="21">
        <f t="shared" si="5"/>
        <v>4390</v>
      </c>
      <c r="W306" s="21">
        <f t="shared" si="6"/>
        <v>0</v>
      </c>
      <c r="X306" s="21">
        <f t="shared" si="7"/>
        <v>122586</v>
      </c>
      <c r="Y306" s="1">
        <v>14.89</v>
      </c>
      <c r="Z306" s="1">
        <f t="shared" si="0"/>
        <v>27.655714285714282</v>
      </c>
    </row>
    <row r="307" spans="1:26" ht="13" x14ac:dyDescent="0.15">
      <c r="A307" s="15">
        <v>44340</v>
      </c>
      <c r="B307" s="1">
        <f t="shared" si="19"/>
        <v>498</v>
      </c>
      <c r="D307" s="30">
        <v>-1</v>
      </c>
      <c r="E307" s="1">
        <v>0</v>
      </c>
      <c r="F307" s="1">
        <v>0</v>
      </c>
      <c r="G307" s="21">
        <f t="shared" si="107"/>
        <v>0</v>
      </c>
      <c r="H307" s="30">
        <f t="shared" si="118"/>
        <v>0</v>
      </c>
      <c r="I307" s="21">
        <f t="shared" si="2"/>
        <v>0</v>
      </c>
      <c r="J307" s="21">
        <f t="shared" si="9"/>
        <v>148</v>
      </c>
      <c r="K307" s="30">
        <f t="shared" si="109"/>
        <v>8222.2222222222226</v>
      </c>
      <c r="L307" s="21">
        <f t="shared" si="21"/>
        <v>119</v>
      </c>
      <c r="M307" s="19">
        <f t="shared" si="99"/>
        <v>0</v>
      </c>
      <c r="N307" s="19">
        <v>1196</v>
      </c>
      <c r="O307" s="19">
        <v>109</v>
      </c>
      <c r="P307" s="21">
        <f t="shared" si="12"/>
        <v>108662</v>
      </c>
      <c r="Q307" s="21">
        <f t="shared" ref="Q307:R307" si="133">Q306+N307</f>
        <v>64849</v>
      </c>
      <c r="R307" s="21">
        <f t="shared" si="133"/>
        <v>15229</v>
      </c>
      <c r="S307" s="21">
        <f t="shared" si="23"/>
        <v>5717</v>
      </c>
      <c r="T307" s="21">
        <f t="shared" si="3"/>
        <v>1305</v>
      </c>
      <c r="U307" s="21">
        <f t="shared" si="4"/>
        <v>594.28571428571433</v>
      </c>
      <c r="V307" s="21">
        <f t="shared" si="5"/>
        <v>4160</v>
      </c>
      <c r="W307" s="21">
        <f t="shared" si="6"/>
        <v>0</v>
      </c>
      <c r="X307" s="21">
        <f t="shared" si="7"/>
        <v>123891</v>
      </c>
      <c r="Y307" s="1">
        <v>13.03</v>
      </c>
      <c r="Z307" s="1">
        <f t="shared" si="0"/>
        <v>24.597142857142853</v>
      </c>
    </row>
    <row r="308" spans="1:26" ht="13" x14ac:dyDescent="0.15">
      <c r="A308" s="15">
        <v>44341</v>
      </c>
      <c r="B308" s="1">
        <f t="shared" si="19"/>
        <v>499</v>
      </c>
      <c r="D308" s="30">
        <v>-1</v>
      </c>
      <c r="E308" s="1">
        <v>0</v>
      </c>
      <c r="F308" s="1">
        <v>0</v>
      </c>
      <c r="G308" s="21">
        <f t="shared" si="107"/>
        <v>0</v>
      </c>
      <c r="H308" s="30">
        <f t="shared" si="118"/>
        <v>0</v>
      </c>
      <c r="I308" s="21">
        <f t="shared" si="2"/>
        <v>0</v>
      </c>
      <c r="J308" s="21">
        <f t="shared" si="9"/>
        <v>148</v>
      </c>
      <c r="K308" s="30">
        <f t="shared" si="109"/>
        <v>8222.2222222222226</v>
      </c>
      <c r="L308" s="21">
        <f t="shared" si="21"/>
        <v>119</v>
      </c>
      <c r="M308" s="19">
        <f t="shared" si="99"/>
        <v>0</v>
      </c>
      <c r="N308" s="19">
        <v>415</v>
      </c>
      <c r="O308" s="19">
        <v>0</v>
      </c>
      <c r="P308" s="21">
        <f t="shared" si="12"/>
        <v>109077</v>
      </c>
      <c r="Q308" s="21">
        <f t="shared" ref="Q308:R308" si="134">Q307+N308</f>
        <v>65264</v>
      </c>
      <c r="R308" s="21">
        <f t="shared" si="134"/>
        <v>15229</v>
      </c>
      <c r="S308" s="21">
        <f t="shared" si="23"/>
        <v>5717</v>
      </c>
      <c r="T308" s="21">
        <f t="shared" si="3"/>
        <v>415</v>
      </c>
      <c r="U308" s="21">
        <f t="shared" si="4"/>
        <v>653.57142857142856</v>
      </c>
      <c r="V308" s="21">
        <f t="shared" si="5"/>
        <v>4575</v>
      </c>
      <c r="W308" s="21">
        <f t="shared" si="6"/>
        <v>0</v>
      </c>
      <c r="X308" s="21">
        <f t="shared" si="7"/>
        <v>124306</v>
      </c>
      <c r="Y308" s="1">
        <v>7.45</v>
      </c>
      <c r="Z308" s="1">
        <f t="shared" si="0"/>
        <v>21.938571428571429</v>
      </c>
    </row>
    <row r="309" spans="1:26" ht="13" x14ac:dyDescent="0.15">
      <c r="A309" s="15">
        <v>44342</v>
      </c>
      <c r="B309" s="1">
        <f t="shared" si="19"/>
        <v>500</v>
      </c>
      <c r="D309" s="30">
        <v>-1</v>
      </c>
      <c r="E309" s="1">
        <v>0</v>
      </c>
      <c r="F309" s="1">
        <v>0</v>
      </c>
      <c r="G309" s="21">
        <f t="shared" si="107"/>
        <v>0</v>
      </c>
      <c r="H309" s="30">
        <f t="shared" si="118"/>
        <v>0</v>
      </c>
      <c r="I309" s="21">
        <f t="shared" si="2"/>
        <v>0</v>
      </c>
      <c r="J309" s="21">
        <f t="shared" si="9"/>
        <v>148</v>
      </c>
      <c r="K309" s="30">
        <f t="shared" si="109"/>
        <v>8222.2222222222226</v>
      </c>
      <c r="L309" s="21">
        <f t="shared" si="21"/>
        <v>119</v>
      </c>
      <c r="M309" s="19">
        <f t="shared" si="99"/>
        <v>0</v>
      </c>
      <c r="N309" s="19">
        <v>423</v>
      </c>
      <c r="O309" s="19">
        <v>0</v>
      </c>
      <c r="P309" s="21">
        <f t="shared" si="12"/>
        <v>109500</v>
      </c>
      <c r="Q309" s="21">
        <f t="shared" ref="Q309:R309" si="135">Q308+N309</f>
        <v>65687</v>
      </c>
      <c r="R309" s="21">
        <f t="shared" si="135"/>
        <v>15229</v>
      </c>
      <c r="S309" s="21">
        <f t="shared" si="23"/>
        <v>5717</v>
      </c>
      <c r="T309" s="21">
        <f t="shared" si="3"/>
        <v>423</v>
      </c>
      <c r="U309" s="21">
        <f t="shared" si="4"/>
        <v>498.14285714285717</v>
      </c>
      <c r="V309" s="21">
        <f t="shared" si="5"/>
        <v>3487</v>
      </c>
      <c r="W309" s="21">
        <f t="shared" si="6"/>
        <v>0</v>
      </c>
      <c r="X309" s="21">
        <f t="shared" si="7"/>
        <v>124729</v>
      </c>
      <c r="Y309" s="1">
        <v>13.03</v>
      </c>
      <c r="Z309" s="1">
        <f t="shared" si="0"/>
        <v>18.481428571428573</v>
      </c>
    </row>
    <row r="310" spans="1:26" ht="13" x14ac:dyDescent="0.15">
      <c r="A310" s="15">
        <v>44343</v>
      </c>
      <c r="B310" s="1">
        <f t="shared" si="19"/>
        <v>501</v>
      </c>
      <c r="Y310" s="1">
        <v>13.03</v>
      </c>
      <c r="Z310" s="1">
        <f t="shared" si="0"/>
        <v>15.822857142857144</v>
      </c>
    </row>
    <row r="311" spans="1:26" ht="13" x14ac:dyDescent="0.15">
      <c r="A311" s="15">
        <v>44344</v>
      </c>
      <c r="B311" s="1">
        <f t="shared" si="19"/>
        <v>502</v>
      </c>
      <c r="Y311" s="1">
        <v>23.27</v>
      </c>
      <c r="Z311" s="1">
        <f t="shared" si="0"/>
        <v>16.088571428571431</v>
      </c>
    </row>
    <row r="312" spans="1:26" ht="13" x14ac:dyDescent="0.15">
      <c r="A312" s="15">
        <v>44345</v>
      </c>
      <c r="B312" s="1">
        <f t="shared" si="19"/>
        <v>503</v>
      </c>
      <c r="Y312" s="1">
        <v>5.58</v>
      </c>
      <c r="Z312" s="1">
        <f t="shared" si="0"/>
        <v>12.897142857142857</v>
      </c>
    </row>
    <row r="313" spans="1:26" ht="13" x14ac:dyDescent="0.15">
      <c r="A313" s="15">
        <v>44346</v>
      </c>
      <c r="B313" s="1">
        <f t="shared" si="19"/>
        <v>504</v>
      </c>
      <c r="Y313" s="1">
        <v>12.1</v>
      </c>
      <c r="Z313" s="1">
        <f t="shared" si="0"/>
        <v>12.498571428571427</v>
      </c>
    </row>
    <row r="314" spans="1:26" ht="13" x14ac:dyDescent="0.15">
      <c r="A314" s="15">
        <v>44347</v>
      </c>
      <c r="B314" s="1">
        <f t="shared" si="19"/>
        <v>505</v>
      </c>
    </row>
  </sheetData>
  <mergeCells count="5">
    <mergeCell ref="G2:U2"/>
    <mergeCell ref="Y2:Z2"/>
    <mergeCell ref="G3:L3"/>
    <mergeCell ref="T3:U3"/>
    <mergeCell ref="Y3:Z3"/>
  </mergeCells>
  <hyperlinks>
    <hyperlink ref="B1" r:id="rId1" xr:uid="{00000000-0004-0000-0200-000000000000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340"/>
  <sheetViews>
    <sheetView zoomScale="125" workbookViewId="0">
      <pane xSplit="3" ySplit="4" topLeftCell="J8" activePane="bottomRight" state="frozen"/>
      <selection pane="topRight" activeCell="D1" sqref="D1"/>
      <selection pane="bottomLeft" activeCell="A5" sqref="A5"/>
      <selection pane="bottomRight" activeCell="I306" sqref="I306"/>
    </sheetView>
  </sheetViews>
  <sheetFormatPr baseColWidth="10" defaultColWidth="14.5" defaultRowHeight="15.75" customHeight="1" x14ac:dyDescent="0.15"/>
  <cols>
    <col min="8" max="8" width="14.5" style="38"/>
  </cols>
  <sheetData>
    <row r="1" spans="1:24" ht="15.75" customHeight="1" x14ac:dyDescent="0.15">
      <c r="A1" s="1" t="s">
        <v>2</v>
      </c>
      <c r="B1" s="10" t="s">
        <v>116</v>
      </c>
    </row>
    <row r="2" spans="1:24" ht="15.75" customHeight="1" x14ac:dyDescent="0.15">
      <c r="C2" s="11"/>
      <c r="D2" s="12"/>
      <c r="E2" s="12"/>
      <c r="F2" s="41" t="s">
        <v>2</v>
      </c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12"/>
      <c r="V2" s="12"/>
      <c r="W2" s="43" t="s">
        <v>117</v>
      </c>
      <c r="X2" s="42"/>
    </row>
    <row r="3" spans="1:24" ht="15.75" customHeight="1" x14ac:dyDescent="0.15">
      <c r="A3" s="1"/>
      <c r="B3" s="1"/>
      <c r="C3" s="1"/>
      <c r="D3" s="11"/>
      <c r="E3" s="11"/>
      <c r="F3" s="44" t="s">
        <v>83</v>
      </c>
      <c r="G3" s="42"/>
      <c r="H3" s="42"/>
      <c r="I3" s="42"/>
      <c r="J3" s="42"/>
      <c r="K3" s="42"/>
      <c r="L3" s="42"/>
      <c r="M3" s="42"/>
      <c r="N3" s="11"/>
      <c r="O3" s="11"/>
      <c r="P3" s="11"/>
      <c r="Q3" s="11"/>
      <c r="R3" s="11"/>
      <c r="S3" s="44" t="s">
        <v>70</v>
      </c>
      <c r="T3" s="42"/>
      <c r="U3" s="11"/>
      <c r="V3" s="11"/>
      <c r="W3" s="44" t="s">
        <v>83</v>
      </c>
      <c r="X3" s="42"/>
    </row>
    <row r="4" spans="1:24" ht="15.75" customHeight="1" x14ac:dyDescent="0.15">
      <c r="A4" s="1" t="s">
        <v>84</v>
      </c>
      <c r="B4" s="1" t="s">
        <v>85</v>
      </c>
      <c r="C4" s="1" t="s">
        <v>86</v>
      </c>
      <c r="D4" s="1" t="s">
        <v>106</v>
      </c>
      <c r="E4" s="1" t="s">
        <v>107</v>
      </c>
      <c r="F4" s="1" t="s">
        <v>87</v>
      </c>
      <c r="G4" s="1" t="s">
        <v>88</v>
      </c>
      <c r="H4" s="30"/>
      <c r="I4" s="1" t="s">
        <v>75</v>
      </c>
      <c r="J4" s="1" t="s">
        <v>89</v>
      </c>
      <c r="K4" s="1"/>
      <c r="L4" s="1" t="s">
        <v>91</v>
      </c>
      <c r="M4" s="1" t="s">
        <v>72</v>
      </c>
      <c r="N4" s="1" t="s">
        <v>118</v>
      </c>
      <c r="O4" s="1" t="s">
        <v>119</v>
      </c>
      <c r="P4" s="1" t="s">
        <v>120</v>
      </c>
      <c r="Q4" s="1" t="s">
        <v>121</v>
      </c>
      <c r="R4" s="1" t="s">
        <v>115</v>
      </c>
      <c r="S4" s="1" t="s">
        <v>70</v>
      </c>
      <c r="T4" s="1" t="s">
        <v>97</v>
      </c>
      <c r="U4" s="1" t="s">
        <v>90</v>
      </c>
      <c r="V4" s="1" t="s">
        <v>98</v>
      </c>
      <c r="W4" s="1" t="s">
        <v>100</v>
      </c>
      <c r="X4" s="1" t="s">
        <v>101</v>
      </c>
    </row>
    <row r="5" spans="1:24" ht="15.75" customHeight="1" x14ac:dyDescent="0.15">
      <c r="A5" s="15">
        <v>44038</v>
      </c>
      <c r="B5" s="1">
        <v>196</v>
      </c>
      <c r="W5" s="1">
        <v>2.41</v>
      </c>
    </row>
    <row r="6" spans="1:24" ht="15.75" customHeight="1" x14ac:dyDescent="0.15">
      <c r="A6" s="15">
        <v>44039</v>
      </c>
      <c r="B6" s="1">
        <v>197</v>
      </c>
      <c r="W6" s="1">
        <v>1.72</v>
      </c>
    </row>
    <row r="7" spans="1:24" ht="15.75" customHeight="1" x14ac:dyDescent="0.15">
      <c r="A7" s="15">
        <v>44040</v>
      </c>
      <c r="B7" s="1">
        <v>198</v>
      </c>
      <c r="W7" s="1">
        <v>0</v>
      </c>
    </row>
    <row r="8" spans="1:24" ht="15.75" customHeight="1" x14ac:dyDescent="0.15">
      <c r="A8" s="15">
        <v>44041</v>
      </c>
      <c r="B8" s="1">
        <v>199</v>
      </c>
      <c r="W8" s="1">
        <v>4.47</v>
      </c>
    </row>
    <row r="9" spans="1:24" ht="15.75" customHeight="1" x14ac:dyDescent="0.15">
      <c r="A9" s="15">
        <v>44042</v>
      </c>
      <c r="B9" s="1">
        <v>200</v>
      </c>
      <c r="W9" s="1">
        <v>1.03</v>
      </c>
    </row>
    <row r="10" spans="1:24" ht="15.75" customHeight="1" x14ac:dyDescent="0.15">
      <c r="A10" s="15">
        <v>44043</v>
      </c>
      <c r="B10" s="1">
        <v>201</v>
      </c>
      <c r="W10" s="1">
        <v>2.41</v>
      </c>
    </row>
    <row r="11" spans="1:24" ht="15.75" customHeight="1" x14ac:dyDescent="0.15">
      <c r="A11" s="15">
        <v>44044</v>
      </c>
      <c r="B11" s="1">
        <v>202</v>
      </c>
      <c r="W11" s="1">
        <v>2.75</v>
      </c>
      <c r="X11" s="1">
        <f t="shared" ref="X11:X313" si="0">AVERAGE(W5:W11)</f>
        <v>2.1128571428571425</v>
      </c>
    </row>
    <row r="12" spans="1:24" ht="15.75" customHeight="1" x14ac:dyDescent="0.15">
      <c r="A12" s="15">
        <v>44045</v>
      </c>
      <c r="B12" s="1">
        <v>203</v>
      </c>
      <c r="W12" s="1">
        <v>1.72</v>
      </c>
      <c r="X12" s="1">
        <f t="shared" si="0"/>
        <v>2.0142857142857142</v>
      </c>
    </row>
    <row r="13" spans="1:24" ht="15.75" customHeight="1" x14ac:dyDescent="0.15">
      <c r="A13" s="15">
        <v>44046</v>
      </c>
      <c r="B13" s="1">
        <v>204</v>
      </c>
      <c r="W13" s="1">
        <v>2.06</v>
      </c>
      <c r="X13" s="1">
        <f t="shared" si="0"/>
        <v>2.0628571428571432</v>
      </c>
    </row>
    <row r="14" spans="1:24" ht="15.75" customHeight="1" x14ac:dyDescent="0.15">
      <c r="A14" s="15">
        <v>44047</v>
      </c>
      <c r="B14" s="1">
        <v>205</v>
      </c>
      <c r="W14" s="1">
        <v>1.03</v>
      </c>
      <c r="X14" s="1">
        <f t="shared" si="0"/>
        <v>2.21</v>
      </c>
    </row>
    <row r="15" spans="1:24" ht="15.75" customHeight="1" x14ac:dyDescent="0.15">
      <c r="A15" s="15">
        <v>44048</v>
      </c>
      <c r="B15" s="1">
        <v>206</v>
      </c>
      <c r="W15" s="1">
        <v>1.72</v>
      </c>
      <c r="X15" s="1">
        <f t="shared" si="0"/>
        <v>1.8171428571428572</v>
      </c>
    </row>
    <row r="16" spans="1:24" ht="15.75" customHeight="1" x14ac:dyDescent="0.15">
      <c r="A16" s="15">
        <v>44049</v>
      </c>
      <c r="B16" s="1">
        <v>207</v>
      </c>
      <c r="W16" s="1">
        <v>1.37</v>
      </c>
      <c r="X16" s="1">
        <f t="shared" si="0"/>
        <v>1.8657142857142854</v>
      </c>
    </row>
    <row r="17" spans="1:24" ht="15.75" customHeight="1" x14ac:dyDescent="0.15">
      <c r="A17" s="15">
        <v>44050</v>
      </c>
      <c r="B17" s="1">
        <v>208</v>
      </c>
      <c r="W17" s="1">
        <v>1.72</v>
      </c>
      <c r="X17" s="1">
        <f t="shared" si="0"/>
        <v>1.7671428571428571</v>
      </c>
    </row>
    <row r="18" spans="1:24" ht="15.75" customHeight="1" x14ac:dyDescent="0.15">
      <c r="A18" s="15">
        <v>44051</v>
      </c>
      <c r="B18" s="1">
        <v>209</v>
      </c>
      <c r="W18" s="1">
        <v>2.41</v>
      </c>
      <c r="X18" s="1">
        <f t="shared" si="0"/>
        <v>1.7185714285714286</v>
      </c>
    </row>
    <row r="19" spans="1:24" ht="15.75" customHeight="1" x14ac:dyDescent="0.15">
      <c r="A19" s="15">
        <v>44052</v>
      </c>
      <c r="B19" s="1">
        <v>210</v>
      </c>
      <c r="W19" s="1">
        <v>2.06</v>
      </c>
      <c r="X19" s="1">
        <f t="shared" si="0"/>
        <v>1.7671428571428571</v>
      </c>
    </row>
    <row r="20" spans="1:24" ht="15.75" customHeight="1" x14ac:dyDescent="0.15">
      <c r="A20" s="15">
        <v>44053</v>
      </c>
      <c r="B20" s="1">
        <v>211</v>
      </c>
      <c r="W20" s="1">
        <v>0.34</v>
      </c>
      <c r="X20" s="1">
        <f t="shared" si="0"/>
        <v>1.5214285714285716</v>
      </c>
    </row>
    <row r="21" spans="1:24" ht="15.75" customHeight="1" x14ac:dyDescent="0.15">
      <c r="A21" s="15">
        <v>44054</v>
      </c>
      <c r="B21" s="1">
        <v>212</v>
      </c>
      <c r="W21" s="1">
        <v>0.34</v>
      </c>
      <c r="X21" s="1">
        <f t="shared" si="0"/>
        <v>1.4228571428571428</v>
      </c>
    </row>
    <row r="22" spans="1:24" ht="15.75" customHeight="1" x14ac:dyDescent="0.15">
      <c r="A22" s="15">
        <v>44055</v>
      </c>
      <c r="B22" s="1">
        <v>213</v>
      </c>
      <c r="W22" s="1">
        <v>2.41</v>
      </c>
      <c r="X22" s="1">
        <f t="shared" si="0"/>
        <v>1.5214285714285716</v>
      </c>
    </row>
    <row r="23" spans="1:24" ht="15.75" customHeight="1" x14ac:dyDescent="0.15">
      <c r="A23" s="15">
        <v>44056</v>
      </c>
      <c r="B23" s="1">
        <v>214</v>
      </c>
      <c r="W23" s="1">
        <v>2.06</v>
      </c>
      <c r="X23" s="1">
        <f t="shared" si="0"/>
        <v>1.6199999999999999</v>
      </c>
    </row>
    <row r="24" spans="1:24" ht="15.75" customHeight="1" x14ac:dyDescent="0.15">
      <c r="A24" s="15">
        <v>44057</v>
      </c>
      <c r="B24" s="1">
        <v>215</v>
      </c>
      <c r="W24" s="1">
        <v>3.44</v>
      </c>
      <c r="X24" s="1">
        <f t="shared" si="0"/>
        <v>1.8657142857142859</v>
      </c>
    </row>
    <row r="25" spans="1:24" ht="15.75" customHeight="1" x14ac:dyDescent="0.15">
      <c r="A25" s="15">
        <v>44058</v>
      </c>
      <c r="B25" s="1">
        <v>216</v>
      </c>
      <c r="W25" s="20">
        <v>3.09</v>
      </c>
      <c r="X25" s="1">
        <f t="shared" si="0"/>
        <v>1.9628571428571429</v>
      </c>
    </row>
    <row r="26" spans="1:24" ht="15.75" customHeight="1" x14ac:dyDescent="0.15">
      <c r="A26" s="15">
        <v>44059</v>
      </c>
      <c r="B26" s="1">
        <v>217</v>
      </c>
      <c r="W26" s="20">
        <v>1.37</v>
      </c>
      <c r="X26" s="1">
        <f t="shared" si="0"/>
        <v>1.8642857142857143</v>
      </c>
    </row>
    <row r="27" spans="1:24" ht="15.75" customHeight="1" x14ac:dyDescent="0.15">
      <c r="A27" s="15">
        <v>44060</v>
      </c>
      <c r="B27" s="1">
        <v>218</v>
      </c>
      <c r="W27" s="20">
        <v>1.37</v>
      </c>
      <c r="X27" s="1">
        <f t="shared" si="0"/>
        <v>2.0114285714285716</v>
      </c>
    </row>
    <row r="28" spans="1:24" ht="15.75" customHeight="1" x14ac:dyDescent="0.15">
      <c r="A28" s="15">
        <v>44061</v>
      </c>
      <c r="B28" s="1">
        <v>219</v>
      </c>
      <c r="W28" s="20">
        <v>4.47</v>
      </c>
      <c r="X28" s="1">
        <f t="shared" si="0"/>
        <v>2.6014285714285714</v>
      </c>
    </row>
    <row r="29" spans="1:24" ht="15.75" customHeight="1" x14ac:dyDescent="0.15">
      <c r="A29" s="15">
        <v>44062</v>
      </c>
      <c r="B29" s="1">
        <v>220</v>
      </c>
      <c r="W29" s="20">
        <v>0.69</v>
      </c>
      <c r="X29" s="1">
        <f t="shared" si="0"/>
        <v>2.3557142857142859</v>
      </c>
    </row>
    <row r="30" spans="1:24" ht="15.75" customHeight="1" x14ac:dyDescent="0.15">
      <c r="A30" s="15">
        <v>44063</v>
      </c>
      <c r="B30" s="1">
        <v>221</v>
      </c>
      <c r="W30" s="20">
        <v>1.03</v>
      </c>
      <c r="X30" s="1">
        <f t="shared" si="0"/>
        <v>2.2085714285714282</v>
      </c>
    </row>
    <row r="31" spans="1:24" ht="15.75" customHeight="1" x14ac:dyDescent="0.15">
      <c r="A31" s="15">
        <v>44064</v>
      </c>
      <c r="B31" s="1">
        <v>222</v>
      </c>
      <c r="W31" s="20">
        <v>2.06</v>
      </c>
      <c r="X31" s="1">
        <f t="shared" si="0"/>
        <v>2.0114285714285716</v>
      </c>
    </row>
    <row r="32" spans="1:24" ht="15.75" customHeight="1" x14ac:dyDescent="0.15">
      <c r="A32" s="15">
        <v>44065</v>
      </c>
      <c r="B32" s="1">
        <v>223</v>
      </c>
      <c r="W32" s="20">
        <v>1.37</v>
      </c>
      <c r="X32" s="1">
        <f t="shared" si="0"/>
        <v>1.7657142857142856</v>
      </c>
    </row>
    <row r="33" spans="1:24" ht="15.75" customHeight="1" x14ac:dyDescent="0.15">
      <c r="A33" s="15">
        <v>44066</v>
      </c>
      <c r="B33" s="1">
        <v>224</v>
      </c>
      <c r="W33" s="20">
        <v>0.69</v>
      </c>
      <c r="X33" s="1">
        <f t="shared" si="0"/>
        <v>1.6685714285714284</v>
      </c>
    </row>
    <row r="34" spans="1:24" ht="15.75" customHeight="1" x14ac:dyDescent="0.15">
      <c r="A34" s="15">
        <v>44067</v>
      </c>
      <c r="B34" s="1">
        <v>225</v>
      </c>
      <c r="W34" s="23">
        <v>0.34</v>
      </c>
      <c r="X34" s="1">
        <f t="shared" si="0"/>
        <v>1.5214285714285716</v>
      </c>
    </row>
    <row r="35" spans="1:24" ht="15.75" customHeight="1" x14ac:dyDescent="0.15">
      <c r="A35" s="15">
        <v>44068</v>
      </c>
      <c r="B35" s="1">
        <v>226</v>
      </c>
      <c r="D35" s="1">
        <v>0</v>
      </c>
      <c r="E35" s="1">
        <v>0</v>
      </c>
      <c r="F35" s="16">
        <f t="shared" ref="F35:F45" si="1">D35+E35</f>
        <v>0</v>
      </c>
      <c r="G35" s="16">
        <f t="shared" ref="G35:G40" si="2">AVERAGE(F30:F35)</f>
        <v>0</v>
      </c>
      <c r="H35" s="16">
        <f>G35*100000/1740</f>
        <v>0</v>
      </c>
      <c r="I35" s="1">
        <v>0</v>
      </c>
      <c r="N35" s="1">
        <v>47</v>
      </c>
      <c r="O35" s="1">
        <v>576</v>
      </c>
      <c r="P35" s="1">
        <v>47</v>
      </c>
      <c r="Q35" s="1">
        <v>576</v>
      </c>
      <c r="R35" s="16">
        <f t="shared" ref="R35:R309" si="3">N35+O35</f>
        <v>623</v>
      </c>
      <c r="S35" s="16">
        <f>N35+O35</f>
        <v>623</v>
      </c>
      <c r="T35" s="16">
        <f t="shared" ref="T35:T40" si="4">AVERAGE(S30:S35)</f>
        <v>623</v>
      </c>
      <c r="U35" s="16">
        <f t="shared" ref="U35:U309" si="5">SUM(S29:S35)</f>
        <v>623</v>
      </c>
      <c r="V35" s="16">
        <f t="shared" ref="V35:V309" si="6">G35/T35*100</f>
        <v>0</v>
      </c>
      <c r="W35" s="1">
        <v>1.72</v>
      </c>
      <c r="X35" s="1">
        <f t="shared" si="0"/>
        <v>1.1285714285714286</v>
      </c>
    </row>
    <row r="36" spans="1:24" ht="15.75" customHeight="1" x14ac:dyDescent="0.15">
      <c r="A36" s="15">
        <v>44069</v>
      </c>
      <c r="B36" s="1">
        <v>227</v>
      </c>
      <c r="D36" s="1">
        <v>0</v>
      </c>
      <c r="E36" s="1">
        <v>0</v>
      </c>
      <c r="F36" s="16">
        <f t="shared" si="1"/>
        <v>0</v>
      </c>
      <c r="G36" s="16">
        <f t="shared" si="2"/>
        <v>0</v>
      </c>
      <c r="H36" s="16">
        <f t="shared" ref="H36:H99" si="7">G36*100000/1740</f>
        <v>0</v>
      </c>
      <c r="I36" s="1">
        <v>0</v>
      </c>
      <c r="N36" s="1">
        <v>131</v>
      </c>
      <c r="O36" s="1">
        <v>634</v>
      </c>
      <c r="P36" s="1">
        <v>131</v>
      </c>
      <c r="Q36" s="1">
        <v>634</v>
      </c>
      <c r="R36" s="16">
        <f t="shared" si="3"/>
        <v>765</v>
      </c>
      <c r="S36" s="16">
        <f t="shared" ref="S36:S309" si="8">N36+O36-O35-N35</f>
        <v>142</v>
      </c>
      <c r="T36" s="16">
        <f t="shared" si="4"/>
        <v>382.5</v>
      </c>
      <c r="U36" s="16">
        <f t="shared" si="5"/>
        <v>765</v>
      </c>
      <c r="V36" s="16">
        <f t="shared" si="6"/>
        <v>0</v>
      </c>
      <c r="W36" s="1">
        <v>0.34</v>
      </c>
      <c r="X36" s="1">
        <f t="shared" si="0"/>
        <v>1.0785714285714285</v>
      </c>
    </row>
    <row r="37" spans="1:24" ht="15.75" customHeight="1" x14ac:dyDescent="0.15">
      <c r="A37" s="15">
        <v>44070</v>
      </c>
      <c r="B37" s="1">
        <v>228</v>
      </c>
      <c r="D37" s="1">
        <v>0</v>
      </c>
      <c r="E37" s="1">
        <v>0</v>
      </c>
      <c r="F37" s="16">
        <f t="shared" si="1"/>
        <v>0</v>
      </c>
      <c r="G37" s="16">
        <f t="shared" si="2"/>
        <v>0</v>
      </c>
      <c r="H37" s="16">
        <f t="shared" si="7"/>
        <v>0</v>
      </c>
      <c r="I37" s="16">
        <f t="shared" ref="I37:I309" si="9">I36+F37</f>
        <v>0</v>
      </c>
      <c r="N37" s="1">
        <v>140</v>
      </c>
      <c r="O37" s="1">
        <v>935</v>
      </c>
      <c r="P37" s="1">
        <v>140</v>
      </c>
      <c r="Q37" s="1">
        <v>935</v>
      </c>
      <c r="R37" s="16">
        <f t="shared" si="3"/>
        <v>1075</v>
      </c>
      <c r="S37" s="16">
        <f t="shared" si="8"/>
        <v>310</v>
      </c>
      <c r="T37" s="16">
        <f t="shared" si="4"/>
        <v>358.33333333333331</v>
      </c>
      <c r="U37" s="16">
        <f t="shared" si="5"/>
        <v>1075</v>
      </c>
      <c r="V37" s="16">
        <f t="shared" si="6"/>
        <v>0</v>
      </c>
      <c r="W37" s="1">
        <v>1.37</v>
      </c>
      <c r="X37" s="1">
        <f t="shared" si="0"/>
        <v>1.127142857142857</v>
      </c>
    </row>
    <row r="38" spans="1:24" ht="15.75" customHeight="1" x14ac:dyDescent="0.15">
      <c r="A38" s="15">
        <v>44071</v>
      </c>
      <c r="B38" s="1">
        <v>229</v>
      </c>
      <c r="D38" s="1">
        <v>1</v>
      </c>
      <c r="E38" s="1">
        <v>0</v>
      </c>
      <c r="F38" s="16">
        <f t="shared" si="1"/>
        <v>1</v>
      </c>
      <c r="G38" s="16">
        <f t="shared" si="2"/>
        <v>0.25</v>
      </c>
      <c r="H38" s="16">
        <f t="shared" si="7"/>
        <v>14.367816091954023</v>
      </c>
      <c r="I38" s="16">
        <f t="shared" si="9"/>
        <v>1</v>
      </c>
      <c r="N38" s="1">
        <v>235</v>
      </c>
      <c r="O38" s="1">
        <v>1395</v>
      </c>
      <c r="P38" s="1">
        <v>235</v>
      </c>
      <c r="Q38" s="1">
        <v>1395</v>
      </c>
      <c r="R38" s="16">
        <f t="shared" si="3"/>
        <v>1630</v>
      </c>
      <c r="S38" s="16">
        <f t="shared" si="8"/>
        <v>555</v>
      </c>
      <c r="T38" s="16">
        <f t="shared" si="4"/>
        <v>407.5</v>
      </c>
      <c r="U38" s="16">
        <f t="shared" si="5"/>
        <v>1630</v>
      </c>
      <c r="V38" s="16">
        <f t="shared" si="6"/>
        <v>6.1349693251533749E-2</v>
      </c>
      <c r="W38" s="1">
        <v>2.06</v>
      </c>
      <c r="X38" s="1">
        <f t="shared" si="0"/>
        <v>1.1271428571428572</v>
      </c>
    </row>
    <row r="39" spans="1:24" ht="15.75" customHeight="1" x14ac:dyDescent="0.15">
      <c r="A39" s="15">
        <v>44072</v>
      </c>
      <c r="B39" s="1">
        <v>230</v>
      </c>
      <c r="C39" s="1" t="s">
        <v>102</v>
      </c>
      <c r="D39" s="1">
        <v>0</v>
      </c>
      <c r="E39" s="1">
        <v>0</v>
      </c>
      <c r="F39" s="16">
        <f t="shared" si="1"/>
        <v>0</v>
      </c>
      <c r="G39" s="16">
        <f t="shared" si="2"/>
        <v>0.2</v>
      </c>
      <c r="H39" s="16">
        <f t="shared" si="7"/>
        <v>11.494252873563218</v>
      </c>
      <c r="I39" s="16">
        <f t="shared" si="9"/>
        <v>1</v>
      </c>
      <c r="N39" s="1">
        <v>235</v>
      </c>
      <c r="O39" s="1">
        <v>1395</v>
      </c>
      <c r="P39" s="1">
        <v>235</v>
      </c>
      <c r="Q39" s="1">
        <v>1395</v>
      </c>
      <c r="R39" s="16">
        <f t="shared" si="3"/>
        <v>1630</v>
      </c>
      <c r="S39" s="16">
        <f t="shared" si="8"/>
        <v>0</v>
      </c>
      <c r="T39" s="16">
        <f t="shared" si="4"/>
        <v>326</v>
      </c>
      <c r="U39" s="16">
        <f t="shared" si="5"/>
        <v>1630</v>
      </c>
      <c r="V39" s="16">
        <f t="shared" si="6"/>
        <v>6.1349693251533749E-2</v>
      </c>
      <c r="W39" s="1">
        <v>2.06</v>
      </c>
      <c r="X39" s="1">
        <f t="shared" si="0"/>
        <v>1.2257142857142858</v>
      </c>
    </row>
    <row r="40" spans="1:24" ht="15.75" customHeight="1" x14ac:dyDescent="0.15">
      <c r="A40" s="15">
        <v>44073</v>
      </c>
      <c r="B40" s="1">
        <v>231</v>
      </c>
      <c r="D40" s="1">
        <v>0</v>
      </c>
      <c r="E40" s="1">
        <v>0</v>
      </c>
      <c r="F40" s="16">
        <f t="shared" si="1"/>
        <v>0</v>
      </c>
      <c r="G40" s="16">
        <f t="shared" si="2"/>
        <v>0.16666666666666666</v>
      </c>
      <c r="H40" s="16">
        <f t="shared" si="7"/>
        <v>9.5785440613026811</v>
      </c>
      <c r="I40" s="16">
        <f t="shared" si="9"/>
        <v>1</v>
      </c>
      <c r="N40" s="1">
        <v>848</v>
      </c>
      <c r="O40" s="1">
        <v>1395</v>
      </c>
      <c r="P40" s="1">
        <v>848</v>
      </c>
      <c r="Q40" s="1">
        <v>1395</v>
      </c>
      <c r="R40" s="16">
        <f t="shared" si="3"/>
        <v>2243</v>
      </c>
      <c r="S40" s="16">
        <f t="shared" si="8"/>
        <v>613</v>
      </c>
      <c r="T40" s="16">
        <f t="shared" si="4"/>
        <v>373.83333333333331</v>
      </c>
      <c r="U40" s="16">
        <f t="shared" si="5"/>
        <v>2243</v>
      </c>
      <c r="V40" s="16">
        <f t="shared" si="6"/>
        <v>4.4583147570218459E-2</v>
      </c>
      <c r="W40" s="1">
        <v>1.37</v>
      </c>
      <c r="X40" s="1">
        <f t="shared" si="0"/>
        <v>1.3228571428571432</v>
      </c>
    </row>
    <row r="41" spans="1:24" ht="15.75" customHeight="1" x14ac:dyDescent="0.15">
      <c r="A41" s="15">
        <v>44074</v>
      </c>
      <c r="B41" s="1">
        <v>232</v>
      </c>
      <c r="D41" s="1">
        <v>0</v>
      </c>
      <c r="E41" s="1">
        <v>0</v>
      </c>
      <c r="F41" s="16">
        <f t="shared" si="1"/>
        <v>0</v>
      </c>
      <c r="G41" s="16">
        <f t="shared" ref="G41:G309" si="10">AVERAGE(F35:F41)</f>
        <v>0.14285714285714285</v>
      </c>
      <c r="H41" s="16">
        <f t="shared" si="7"/>
        <v>8.2101806239737272</v>
      </c>
      <c r="I41" s="16">
        <f t="shared" si="9"/>
        <v>1</v>
      </c>
      <c r="N41" s="1">
        <v>852</v>
      </c>
      <c r="O41" s="1">
        <v>1395</v>
      </c>
      <c r="P41" s="1">
        <v>852</v>
      </c>
      <c r="Q41" s="1">
        <v>1395</v>
      </c>
      <c r="R41" s="16">
        <f t="shared" si="3"/>
        <v>2247</v>
      </c>
      <c r="S41" s="16">
        <f t="shared" si="8"/>
        <v>4</v>
      </c>
      <c r="T41" s="16">
        <f t="shared" ref="T41:T309" si="11">AVERAGE(S35:S41)</f>
        <v>321</v>
      </c>
      <c r="U41" s="16">
        <f t="shared" si="5"/>
        <v>2247</v>
      </c>
      <c r="V41" s="16">
        <f t="shared" si="6"/>
        <v>4.4503782821539828E-2</v>
      </c>
      <c r="W41" s="1">
        <v>1.37</v>
      </c>
      <c r="X41" s="1">
        <f t="shared" si="0"/>
        <v>1.4700000000000004</v>
      </c>
    </row>
    <row r="42" spans="1:24" ht="15.75" customHeight="1" x14ac:dyDescent="0.15">
      <c r="A42" s="15">
        <v>44075</v>
      </c>
      <c r="B42" s="1">
        <v>233</v>
      </c>
      <c r="D42" s="1">
        <v>0</v>
      </c>
      <c r="E42" s="1">
        <v>0</v>
      </c>
      <c r="F42" s="16">
        <f t="shared" si="1"/>
        <v>0</v>
      </c>
      <c r="G42" s="16">
        <f t="shared" si="10"/>
        <v>0.14285714285714285</v>
      </c>
      <c r="H42" s="16">
        <f t="shared" si="7"/>
        <v>8.2101806239737272</v>
      </c>
      <c r="I42" s="16">
        <f t="shared" si="9"/>
        <v>1</v>
      </c>
      <c r="N42" s="1">
        <v>1498</v>
      </c>
      <c r="O42" s="1">
        <v>1395</v>
      </c>
      <c r="P42" s="1">
        <v>1498</v>
      </c>
      <c r="Q42" s="1">
        <v>1395</v>
      </c>
      <c r="R42" s="16">
        <f t="shared" si="3"/>
        <v>2893</v>
      </c>
      <c r="S42" s="16">
        <f t="shared" si="8"/>
        <v>646</v>
      </c>
      <c r="T42" s="16">
        <f t="shared" si="11"/>
        <v>324.28571428571428</v>
      </c>
      <c r="U42" s="16">
        <f t="shared" si="5"/>
        <v>2270</v>
      </c>
      <c r="V42" s="16">
        <f t="shared" si="6"/>
        <v>4.4052863436123343E-2</v>
      </c>
      <c r="W42" s="1">
        <v>1.72</v>
      </c>
      <c r="X42" s="1">
        <f t="shared" si="0"/>
        <v>1.4700000000000002</v>
      </c>
    </row>
    <row r="43" spans="1:24" ht="15.75" customHeight="1" x14ac:dyDescent="0.15">
      <c r="A43" s="15">
        <v>44076</v>
      </c>
      <c r="B43" s="1">
        <v>234</v>
      </c>
      <c r="D43" s="1">
        <v>1</v>
      </c>
      <c r="E43" s="1">
        <v>0</v>
      </c>
      <c r="F43" s="16">
        <f t="shared" si="1"/>
        <v>1</v>
      </c>
      <c r="G43" s="16">
        <f t="shared" si="10"/>
        <v>0.2857142857142857</v>
      </c>
      <c r="H43" s="16">
        <f t="shared" si="7"/>
        <v>16.420361247947454</v>
      </c>
      <c r="I43" s="16">
        <f t="shared" si="9"/>
        <v>2</v>
      </c>
      <c r="N43" s="1">
        <v>2142</v>
      </c>
      <c r="O43" s="1">
        <v>2034</v>
      </c>
      <c r="P43" s="1">
        <v>2142</v>
      </c>
      <c r="Q43" s="1">
        <v>2034</v>
      </c>
      <c r="R43" s="16">
        <f t="shared" si="3"/>
        <v>4176</v>
      </c>
      <c r="S43" s="16">
        <f t="shared" si="8"/>
        <v>1283</v>
      </c>
      <c r="T43" s="16">
        <f t="shared" si="11"/>
        <v>487.28571428571428</v>
      </c>
      <c r="U43" s="16">
        <f t="shared" si="5"/>
        <v>3411</v>
      </c>
      <c r="V43" s="16">
        <f t="shared" si="6"/>
        <v>5.863383172090296E-2</v>
      </c>
      <c r="W43" s="1">
        <v>0</v>
      </c>
      <c r="X43" s="1">
        <f t="shared" si="0"/>
        <v>1.4214285714285715</v>
      </c>
    </row>
    <row r="44" spans="1:24" ht="15.75" customHeight="1" x14ac:dyDescent="0.15">
      <c r="A44" s="15">
        <v>44077</v>
      </c>
      <c r="B44" s="1">
        <v>235</v>
      </c>
      <c r="D44" s="1">
        <v>0</v>
      </c>
      <c r="E44" s="1">
        <v>0</v>
      </c>
      <c r="F44" s="16">
        <f t="shared" si="1"/>
        <v>0</v>
      </c>
      <c r="G44" s="16">
        <f t="shared" si="10"/>
        <v>0.2857142857142857</v>
      </c>
      <c r="H44" s="16">
        <f t="shared" si="7"/>
        <v>16.420361247947454</v>
      </c>
      <c r="I44" s="16">
        <f t="shared" si="9"/>
        <v>2</v>
      </c>
      <c r="N44" s="1">
        <v>2142</v>
      </c>
      <c r="O44" s="1">
        <v>2034</v>
      </c>
      <c r="P44" s="1">
        <v>2142</v>
      </c>
      <c r="Q44" s="1">
        <v>2034</v>
      </c>
      <c r="R44" s="16">
        <f t="shared" si="3"/>
        <v>4176</v>
      </c>
      <c r="S44" s="16">
        <f t="shared" si="8"/>
        <v>0</v>
      </c>
      <c r="T44" s="16">
        <f t="shared" si="11"/>
        <v>443</v>
      </c>
      <c r="U44" s="16">
        <f t="shared" si="5"/>
        <v>3101</v>
      </c>
      <c r="V44" s="16">
        <f t="shared" si="6"/>
        <v>6.4495324089003547E-2</v>
      </c>
      <c r="W44" s="1">
        <v>3.44</v>
      </c>
      <c r="X44" s="1">
        <f t="shared" si="0"/>
        <v>1.7171428571428571</v>
      </c>
    </row>
    <row r="45" spans="1:24" ht="15.75" customHeight="1" x14ac:dyDescent="0.15">
      <c r="A45" s="15">
        <v>44078</v>
      </c>
      <c r="B45" s="1">
        <v>236</v>
      </c>
      <c r="D45" s="1">
        <v>0</v>
      </c>
      <c r="E45" s="1">
        <v>0</v>
      </c>
      <c r="F45" s="16">
        <f t="shared" si="1"/>
        <v>0</v>
      </c>
      <c r="G45" s="16">
        <f t="shared" si="10"/>
        <v>0.14285714285714285</v>
      </c>
      <c r="H45" s="16">
        <f t="shared" si="7"/>
        <v>8.2101806239737272</v>
      </c>
      <c r="I45" s="16">
        <f t="shared" si="9"/>
        <v>2</v>
      </c>
      <c r="N45" s="1">
        <v>2164</v>
      </c>
      <c r="O45" s="1">
        <v>2627</v>
      </c>
      <c r="P45" s="1">
        <v>2164</v>
      </c>
      <c r="Q45" s="1">
        <v>2627</v>
      </c>
      <c r="R45" s="16">
        <f t="shared" si="3"/>
        <v>4791</v>
      </c>
      <c r="S45" s="16">
        <f t="shared" si="8"/>
        <v>615</v>
      </c>
      <c r="T45" s="16">
        <f t="shared" si="11"/>
        <v>451.57142857142856</v>
      </c>
      <c r="U45" s="16">
        <f t="shared" si="5"/>
        <v>3161</v>
      </c>
      <c r="V45" s="16">
        <f t="shared" si="6"/>
        <v>3.163555836760519E-2</v>
      </c>
      <c r="W45" s="1">
        <v>2.06</v>
      </c>
      <c r="X45" s="1">
        <f t="shared" si="0"/>
        <v>1.7171428571428573</v>
      </c>
    </row>
    <row r="46" spans="1:24" ht="15.75" customHeight="1" x14ac:dyDescent="0.15">
      <c r="A46" s="15">
        <v>44079</v>
      </c>
      <c r="B46" s="1">
        <v>237</v>
      </c>
      <c r="D46" s="1">
        <v>1</v>
      </c>
      <c r="E46" s="1">
        <v>0</v>
      </c>
      <c r="F46" s="1">
        <v>1</v>
      </c>
      <c r="G46" s="16">
        <f t="shared" si="10"/>
        <v>0.2857142857142857</v>
      </c>
      <c r="H46" s="16">
        <f t="shared" si="7"/>
        <v>16.420361247947454</v>
      </c>
      <c r="I46" s="16">
        <f t="shared" si="9"/>
        <v>3</v>
      </c>
      <c r="N46" s="1">
        <v>2789</v>
      </c>
      <c r="O46" s="1">
        <v>2667</v>
      </c>
      <c r="P46" s="1">
        <v>2789</v>
      </c>
      <c r="Q46" s="1">
        <v>2667</v>
      </c>
      <c r="R46" s="16">
        <f t="shared" si="3"/>
        <v>5456</v>
      </c>
      <c r="S46" s="16">
        <f t="shared" si="8"/>
        <v>665</v>
      </c>
      <c r="T46" s="16">
        <f t="shared" si="11"/>
        <v>546.57142857142856</v>
      </c>
      <c r="U46" s="16">
        <f t="shared" si="5"/>
        <v>3826</v>
      </c>
      <c r="V46" s="16">
        <f t="shared" si="6"/>
        <v>5.2273915316257184E-2</v>
      </c>
      <c r="W46" s="1">
        <v>0</v>
      </c>
      <c r="X46" s="1">
        <f t="shared" si="0"/>
        <v>1.422857142857143</v>
      </c>
    </row>
    <row r="47" spans="1:24" ht="15.75" customHeight="1" x14ac:dyDescent="0.15">
      <c r="A47" s="15">
        <v>44080</v>
      </c>
      <c r="B47" s="1">
        <v>238</v>
      </c>
      <c r="D47" s="1">
        <v>0</v>
      </c>
      <c r="E47" s="1">
        <v>0</v>
      </c>
      <c r="F47" s="1">
        <v>0</v>
      </c>
      <c r="G47" s="16">
        <f t="shared" si="10"/>
        <v>0.2857142857142857</v>
      </c>
      <c r="H47" s="16">
        <f t="shared" si="7"/>
        <v>16.420361247947454</v>
      </c>
      <c r="I47" s="16">
        <f t="shared" si="9"/>
        <v>3</v>
      </c>
      <c r="N47" s="1">
        <v>2789</v>
      </c>
      <c r="O47" s="1">
        <v>2667</v>
      </c>
      <c r="P47" s="1">
        <v>2789</v>
      </c>
      <c r="Q47" s="1">
        <v>2667</v>
      </c>
      <c r="R47" s="16">
        <f t="shared" si="3"/>
        <v>5456</v>
      </c>
      <c r="S47" s="16">
        <f t="shared" si="8"/>
        <v>0</v>
      </c>
      <c r="T47" s="16">
        <f t="shared" si="11"/>
        <v>459</v>
      </c>
      <c r="U47" s="16">
        <f t="shared" si="5"/>
        <v>3213</v>
      </c>
      <c r="V47" s="16">
        <f t="shared" si="6"/>
        <v>6.2247121070650474E-2</v>
      </c>
      <c r="W47" s="1">
        <v>2.06</v>
      </c>
      <c r="X47" s="1">
        <f t="shared" si="0"/>
        <v>1.5214285714285716</v>
      </c>
    </row>
    <row r="48" spans="1:24" ht="15.75" customHeight="1" x14ac:dyDescent="0.15">
      <c r="A48" s="15">
        <v>44081</v>
      </c>
      <c r="B48" s="1">
        <v>239</v>
      </c>
      <c r="D48" s="1">
        <v>0</v>
      </c>
      <c r="E48" s="1">
        <v>0</v>
      </c>
      <c r="F48" s="1">
        <v>0</v>
      </c>
      <c r="G48" s="16">
        <f t="shared" si="10"/>
        <v>0.2857142857142857</v>
      </c>
      <c r="H48" s="16">
        <f t="shared" si="7"/>
        <v>16.420361247947454</v>
      </c>
      <c r="I48" s="16">
        <f t="shared" si="9"/>
        <v>3</v>
      </c>
      <c r="N48" s="1">
        <v>3416</v>
      </c>
      <c r="O48" s="1">
        <v>2702</v>
      </c>
      <c r="P48" s="1">
        <v>3416</v>
      </c>
      <c r="Q48" s="1">
        <v>2702</v>
      </c>
      <c r="R48" s="16">
        <f t="shared" si="3"/>
        <v>6118</v>
      </c>
      <c r="S48" s="16">
        <f t="shared" si="8"/>
        <v>662</v>
      </c>
      <c r="T48" s="16">
        <f t="shared" si="11"/>
        <v>553</v>
      </c>
      <c r="U48" s="16">
        <f t="shared" si="5"/>
        <v>3871</v>
      </c>
      <c r="V48" s="16">
        <f t="shared" si="6"/>
        <v>5.1666236114699046E-2</v>
      </c>
      <c r="W48" s="1">
        <v>1.03</v>
      </c>
      <c r="X48" s="1">
        <f t="shared" si="0"/>
        <v>1.4728571428571429</v>
      </c>
    </row>
    <row r="49" spans="1:24" ht="15.75" customHeight="1" x14ac:dyDescent="0.15">
      <c r="A49" s="15">
        <v>44082</v>
      </c>
      <c r="B49" s="1">
        <v>240</v>
      </c>
      <c r="D49" s="1">
        <v>0</v>
      </c>
      <c r="E49" s="1">
        <v>0</v>
      </c>
      <c r="F49" s="1">
        <v>0</v>
      </c>
      <c r="G49" s="16">
        <f t="shared" si="10"/>
        <v>0.2857142857142857</v>
      </c>
      <c r="H49" s="16">
        <f t="shared" si="7"/>
        <v>16.420361247947454</v>
      </c>
      <c r="I49" s="16">
        <f t="shared" si="9"/>
        <v>3</v>
      </c>
      <c r="N49" s="1">
        <v>3427</v>
      </c>
      <c r="O49" s="1">
        <v>3287</v>
      </c>
      <c r="P49" s="1">
        <v>3427</v>
      </c>
      <c r="Q49" s="1">
        <v>3287</v>
      </c>
      <c r="R49" s="16">
        <f t="shared" si="3"/>
        <v>6714</v>
      </c>
      <c r="S49" s="16">
        <f t="shared" si="8"/>
        <v>596</v>
      </c>
      <c r="T49" s="16">
        <f t="shared" si="11"/>
        <v>545.85714285714289</v>
      </c>
      <c r="U49" s="16">
        <f t="shared" si="5"/>
        <v>3821</v>
      </c>
      <c r="V49" s="16">
        <f t="shared" si="6"/>
        <v>5.2342318764721271E-2</v>
      </c>
      <c r="W49" s="1">
        <v>0.69</v>
      </c>
      <c r="X49" s="1">
        <f t="shared" si="0"/>
        <v>1.3257142857142856</v>
      </c>
    </row>
    <row r="50" spans="1:24" ht="15.75" customHeight="1" x14ac:dyDescent="0.15">
      <c r="A50" s="15">
        <v>44083</v>
      </c>
      <c r="B50" s="1">
        <v>241</v>
      </c>
      <c r="D50" s="1">
        <v>0</v>
      </c>
      <c r="E50" s="1">
        <v>0</v>
      </c>
      <c r="F50" s="1">
        <v>0</v>
      </c>
      <c r="G50" s="16">
        <f t="shared" si="10"/>
        <v>0.14285714285714285</v>
      </c>
      <c r="H50" s="16">
        <f t="shared" si="7"/>
        <v>8.2101806239737272</v>
      </c>
      <c r="I50" s="16">
        <f t="shared" si="9"/>
        <v>3</v>
      </c>
      <c r="J50" s="1"/>
      <c r="M50" s="1">
        <v>2</v>
      </c>
      <c r="N50" s="1">
        <v>4055</v>
      </c>
      <c r="O50" s="1">
        <v>3329</v>
      </c>
      <c r="P50" s="1">
        <v>4055</v>
      </c>
      <c r="Q50" s="1">
        <v>3329</v>
      </c>
      <c r="R50" s="16">
        <f t="shared" si="3"/>
        <v>7384</v>
      </c>
      <c r="S50" s="16">
        <f t="shared" si="8"/>
        <v>670</v>
      </c>
      <c r="T50" s="16">
        <f t="shared" si="11"/>
        <v>458.28571428571428</v>
      </c>
      <c r="U50" s="16">
        <f t="shared" si="5"/>
        <v>3208</v>
      </c>
      <c r="V50" s="16">
        <f t="shared" si="6"/>
        <v>3.1172069825436407E-2</v>
      </c>
      <c r="W50" s="1">
        <v>0</v>
      </c>
      <c r="X50" s="1">
        <f t="shared" si="0"/>
        <v>1.3257142857142856</v>
      </c>
    </row>
    <row r="51" spans="1:24" ht="15.75" customHeight="1" x14ac:dyDescent="0.15">
      <c r="A51" s="15">
        <v>44084</v>
      </c>
      <c r="B51" s="1">
        <v>242</v>
      </c>
      <c r="D51" s="1">
        <v>0</v>
      </c>
      <c r="E51" s="1">
        <v>0</v>
      </c>
      <c r="F51" s="1">
        <v>0</v>
      </c>
      <c r="G51" s="16">
        <f t="shared" si="10"/>
        <v>0.14285714285714285</v>
      </c>
      <c r="H51" s="16">
        <f t="shared" si="7"/>
        <v>8.2101806239737272</v>
      </c>
      <c r="I51" s="16">
        <f t="shared" si="9"/>
        <v>3</v>
      </c>
      <c r="J51" s="1"/>
      <c r="M51" s="1">
        <v>2</v>
      </c>
      <c r="N51" s="1">
        <v>4068</v>
      </c>
      <c r="O51" s="1">
        <v>3911</v>
      </c>
      <c r="P51" s="1">
        <v>4068</v>
      </c>
      <c r="Q51" s="1">
        <v>3911</v>
      </c>
      <c r="R51" s="16">
        <f t="shared" si="3"/>
        <v>7979</v>
      </c>
      <c r="S51" s="16">
        <f t="shared" si="8"/>
        <v>595</v>
      </c>
      <c r="T51" s="16">
        <f t="shared" si="11"/>
        <v>543.28571428571433</v>
      </c>
      <c r="U51" s="16">
        <f t="shared" si="5"/>
        <v>3803</v>
      </c>
      <c r="V51" s="16">
        <f t="shared" si="6"/>
        <v>2.629503023928477E-2</v>
      </c>
      <c r="W51" s="1">
        <v>1.03</v>
      </c>
      <c r="X51" s="1">
        <f t="shared" si="0"/>
        <v>0.98142857142857143</v>
      </c>
    </row>
    <row r="52" spans="1:24" ht="15.75" customHeight="1" x14ac:dyDescent="0.15">
      <c r="A52" s="15">
        <v>44085</v>
      </c>
      <c r="B52" s="1">
        <v>243</v>
      </c>
      <c r="D52" s="1">
        <v>0</v>
      </c>
      <c r="E52" s="1">
        <v>0</v>
      </c>
      <c r="F52" s="1">
        <v>0</v>
      </c>
      <c r="G52" s="16">
        <f t="shared" si="10"/>
        <v>0.14285714285714285</v>
      </c>
      <c r="H52" s="16">
        <f t="shared" si="7"/>
        <v>8.2101806239737272</v>
      </c>
      <c r="I52" s="16">
        <f t="shared" si="9"/>
        <v>3</v>
      </c>
      <c r="J52" s="1"/>
      <c r="M52" s="1">
        <v>1</v>
      </c>
      <c r="N52" s="1">
        <v>4693</v>
      </c>
      <c r="O52" s="1">
        <v>3950</v>
      </c>
      <c r="P52" s="1">
        <v>4693</v>
      </c>
      <c r="Q52" s="1">
        <v>3950</v>
      </c>
      <c r="R52" s="16">
        <f t="shared" si="3"/>
        <v>8643</v>
      </c>
      <c r="S52" s="16">
        <f t="shared" si="8"/>
        <v>664</v>
      </c>
      <c r="T52" s="16">
        <f t="shared" si="11"/>
        <v>550.28571428571433</v>
      </c>
      <c r="U52" s="16">
        <f t="shared" si="5"/>
        <v>3852</v>
      </c>
      <c r="V52" s="16">
        <f t="shared" si="6"/>
        <v>2.5960539979231562E-2</v>
      </c>
      <c r="W52" s="1">
        <v>1.72</v>
      </c>
      <c r="X52" s="1">
        <f t="shared" si="0"/>
        <v>0.93285714285714272</v>
      </c>
    </row>
    <row r="53" spans="1:24" ht="13" x14ac:dyDescent="0.15">
      <c r="A53" s="15">
        <v>44086</v>
      </c>
      <c r="B53" s="1">
        <v>244</v>
      </c>
      <c r="D53" s="1">
        <v>0</v>
      </c>
      <c r="E53" s="1">
        <v>0</v>
      </c>
      <c r="F53" s="1">
        <v>0</v>
      </c>
      <c r="G53" s="16">
        <f t="shared" si="10"/>
        <v>0</v>
      </c>
      <c r="H53" s="16">
        <f t="shared" si="7"/>
        <v>0</v>
      </c>
      <c r="I53" s="16">
        <f t="shared" si="9"/>
        <v>3</v>
      </c>
      <c r="N53" s="1">
        <v>4693</v>
      </c>
      <c r="O53" s="1">
        <v>3950</v>
      </c>
      <c r="P53" s="1">
        <v>4693</v>
      </c>
      <c r="Q53" s="1">
        <v>3950</v>
      </c>
      <c r="R53" s="16">
        <f t="shared" si="3"/>
        <v>8643</v>
      </c>
      <c r="S53" s="16">
        <f t="shared" si="8"/>
        <v>0</v>
      </c>
      <c r="T53" s="16">
        <f t="shared" si="11"/>
        <v>455.28571428571428</v>
      </c>
      <c r="U53" s="16">
        <f t="shared" si="5"/>
        <v>3187</v>
      </c>
      <c r="V53" s="16">
        <f t="shared" si="6"/>
        <v>0</v>
      </c>
      <c r="W53" s="1">
        <v>3.44</v>
      </c>
      <c r="X53" s="1">
        <f t="shared" si="0"/>
        <v>1.4242857142857142</v>
      </c>
    </row>
    <row r="54" spans="1:24" ht="13" x14ac:dyDescent="0.15">
      <c r="A54" s="15">
        <v>44087</v>
      </c>
      <c r="B54" s="1">
        <v>245</v>
      </c>
      <c r="D54" s="1">
        <v>0</v>
      </c>
      <c r="E54" s="1">
        <v>0</v>
      </c>
      <c r="F54" s="1">
        <v>0</v>
      </c>
      <c r="G54" s="16">
        <f t="shared" si="10"/>
        <v>0</v>
      </c>
      <c r="H54" s="16">
        <f t="shared" si="7"/>
        <v>0</v>
      </c>
      <c r="I54" s="16">
        <f t="shared" si="9"/>
        <v>3</v>
      </c>
      <c r="N54" s="1">
        <v>4693</v>
      </c>
      <c r="O54" s="1">
        <v>3950</v>
      </c>
      <c r="P54" s="1">
        <v>4693</v>
      </c>
      <c r="Q54" s="1">
        <v>3950</v>
      </c>
      <c r="R54" s="16">
        <f t="shared" si="3"/>
        <v>8643</v>
      </c>
      <c r="S54" s="16">
        <f t="shared" si="8"/>
        <v>0</v>
      </c>
      <c r="T54" s="16">
        <f t="shared" si="11"/>
        <v>455.28571428571428</v>
      </c>
      <c r="U54" s="16">
        <f t="shared" si="5"/>
        <v>3187</v>
      </c>
      <c r="V54" s="16">
        <f t="shared" si="6"/>
        <v>0</v>
      </c>
      <c r="W54" s="1">
        <v>3.44</v>
      </c>
      <c r="X54" s="1">
        <f t="shared" si="0"/>
        <v>1.6214285714285714</v>
      </c>
    </row>
    <row r="55" spans="1:24" ht="13" x14ac:dyDescent="0.15">
      <c r="A55" s="15">
        <v>44088</v>
      </c>
      <c r="B55" s="1">
        <v>246</v>
      </c>
      <c r="D55" s="1">
        <v>0</v>
      </c>
      <c r="E55" s="1">
        <v>0</v>
      </c>
      <c r="F55" s="1">
        <v>0</v>
      </c>
      <c r="G55" s="16">
        <f t="shared" si="10"/>
        <v>0</v>
      </c>
      <c r="H55" s="16">
        <f t="shared" si="7"/>
        <v>0</v>
      </c>
      <c r="I55" s="16">
        <f t="shared" si="9"/>
        <v>3</v>
      </c>
      <c r="J55" s="1"/>
      <c r="M55" s="1">
        <v>0</v>
      </c>
      <c r="N55" s="1">
        <v>5031</v>
      </c>
      <c r="O55" s="1">
        <v>4183</v>
      </c>
      <c r="P55" s="1">
        <v>5031</v>
      </c>
      <c r="Q55" s="1">
        <v>4183</v>
      </c>
      <c r="R55" s="16">
        <f t="shared" si="3"/>
        <v>9214</v>
      </c>
      <c r="S55" s="16">
        <f t="shared" si="8"/>
        <v>571</v>
      </c>
      <c r="T55" s="16">
        <f t="shared" si="11"/>
        <v>442.28571428571428</v>
      </c>
      <c r="U55" s="16">
        <f t="shared" si="5"/>
        <v>3096</v>
      </c>
      <c r="V55" s="16">
        <f t="shared" si="6"/>
        <v>0</v>
      </c>
      <c r="W55" s="1">
        <v>1.72</v>
      </c>
      <c r="X55" s="1">
        <f t="shared" si="0"/>
        <v>1.7200000000000002</v>
      </c>
    </row>
    <row r="56" spans="1:24" ht="13" x14ac:dyDescent="0.15">
      <c r="A56" s="15">
        <v>44089</v>
      </c>
      <c r="B56" s="1">
        <v>247</v>
      </c>
      <c r="D56" s="1">
        <v>0</v>
      </c>
      <c r="E56" s="1">
        <v>0</v>
      </c>
      <c r="F56" s="1">
        <v>0</v>
      </c>
      <c r="G56" s="16">
        <f t="shared" si="10"/>
        <v>0</v>
      </c>
      <c r="H56" s="16">
        <f t="shared" si="7"/>
        <v>0</v>
      </c>
      <c r="I56" s="16">
        <f t="shared" si="9"/>
        <v>3</v>
      </c>
      <c r="J56" s="1"/>
      <c r="M56" s="1">
        <v>0</v>
      </c>
      <c r="N56" s="1">
        <v>5530</v>
      </c>
      <c r="O56" s="1">
        <v>4424</v>
      </c>
      <c r="P56" s="1">
        <v>5530</v>
      </c>
      <c r="Q56" s="1">
        <v>4424</v>
      </c>
      <c r="R56" s="16">
        <f t="shared" si="3"/>
        <v>9954</v>
      </c>
      <c r="S56" s="16">
        <f t="shared" si="8"/>
        <v>740</v>
      </c>
      <c r="T56" s="16">
        <f t="shared" si="11"/>
        <v>462.85714285714283</v>
      </c>
      <c r="U56" s="16">
        <f t="shared" si="5"/>
        <v>3240</v>
      </c>
      <c r="V56" s="16">
        <f t="shared" si="6"/>
        <v>0</v>
      </c>
      <c r="W56" s="1">
        <v>0.34</v>
      </c>
      <c r="X56" s="1">
        <f t="shared" si="0"/>
        <v>1.67</v>
      </c>
    </row>
    <row r="57" spans="1:24" ht="13" x14ac:dyDescent="0.15">
      <c r="A57" s="15">
        <v>44090</v>
      </c>
      <c r="B57" s="1">
        <v>248</v>
      </c>
      <c r="D57" s="1">
        <v>0</v>
      </c>
      <c r="E57" s="1">
        <v>0</v>
      </c>
      <c r="F57" s="1">
        <v>0</v>
      </c>
      <c r="G57" s="16">
        <f t="shared" si="10"/>
        <v>0</v>
      </c>
      <c r="H57" s="16">
        <f t="shared" si="7"/>
        <v>0</v>
      </c>
      <c r="I57" s="16">
        <f t="shared" si="9"/>
        <v>3</v>
      </c>
      <c r="J57" s="1"/>
      <c r="M57" s="1">
        <v>0</v>
      </c>
      <c r="N57" s="1">
        <v>5530</v>
      </c>
      <c r="O57" s="1">
        <v>4786</v>
      </c>
      <c r="P57" s="1">
        <v>5530</v>
      </c>
      <c r="Q57" s="1">
        <v>4786</v>
      </c>
      <c r="R57" s="16">
        <f t="shared" si="3"/>
        <v>10316</v>
      </c>
      <c r="S57" s="16">
        <f t="shared" si="8"/>
        <v>362</v>
      </c>
      <c r="T57" s="16">
        <f t="shared" si="11"/>
        <v>418.85714285714283</v>
      </c>
      <c r="U57" s="16">
        <f t="shared" si="5"/>
        <v>2932</v>
      </c>
      <c r="V57" s="16">
        <f t="shared" si="6"/>
        <v>0</v>
      </c>
      <c r="W57" s="1">
        <v>1.37</v>
      </c>
      <c r="X57" s="1">
        <f t="shared" si="0"/>
        <v>1.8657142857142854</v>
      </c>
    </row>
    <row r="58" spans="1:24" ht="13" x14ac:dyDescent="0.15">
      <c r="A58" s="15">
        <v>44091</v>
      </c>
      <c r="B58" s="1">
        <v>249</v>
      </c>
      <c r="D58" s="1">
        <v>0</v>
      </c>
      <c r="E58" s="1">
        <v>0</v>
      </c>
      <c r="F58" s="1">
        <v>0</v>
      </c>
      <c r="G58" s="16">
        <f t="shared" si="10"/>
        <v>0</v>
      </c>
      <c r="H58" s="16">
        <f t="shared" si="7"/>
        <v>0</v>
      </c>
      <c r="I58" s="16">
        <f t="shared" si="9"/>
        <v>3</v>
      </c>
      <c r="J58" s="1"/>
      <c r="M58" s="1">
        <v>0</v>
      </c>
      <c r="N58" s="1">
        <v>5680</v>
      </c>
      <c r="O58" s="1">
        <v>5054</v>
      </c>
      <c r="P58" s="1">
        <v>5680</v>
      </c>
      <c r="Q58" s="1">
        <v>5054</v>
      </c>
      <c r="R58" s="16">
        <f t="shared" si="3"/>
        <v>10734</v>
      </c>
      <c r="S58" s="16">
        <f t="shared" si="8"/>
        <v>418</v>
      </c>
      <c r="T58" s="16">
        <f t="shared" si="11"/>
        <v>393.57142857142856</v>
      </c>
      <c r="U58" s="16">
        <f t="shared" si="5"/>
        <v>2755</v>
      </c>
      <c r="V58" s="16">
        <f t="shared" si="6"/>
        <v>0</v>
      </c>
      <c r="W58" s="1">
        <v>1.03</v>
      </c>
      <c r="X58" s="1">
        <f t="shared" si="0"/>
        <v>1.8657142857142859</v>
      </c>
    </row>
    <row r="59" spans="1:24" ht="13" x14ac:dyDescent="0.15">
      <c r="A59" s="15">
        <v>44092</v>
      </c>
      <c r="B59" s="1">
        <v>250</v>
      </c>
      <c r="D59" s="1">
        <v>0</v>
      </c>
      <c r="E59" s="1">
        <v>0</v>
      </c>
      <c r="F59" s="1">
        <v>0</v>
      </c>
      <c r="G59" s="16">
        <f t="shared" si="10"/>
        <v>0</v>
      </c>
      <c r="H59" s="16">
        <f t="shared" si="7"/>
        <v>0</v>
      </c>
      <c r="I59" s="16">
        <f t="shared" si="9"/>
        <v>3</v>
      </c>
      <c r="J59" s="1"/>
      <c r="M59" s="1">
        <v>0</v>
      </c>
      <c r="N59" s="1">
        <v>5982</v>
      </c>
      <c r="O59" s="1">
        <v>5270</v>
      </c>
      <c r="P59" s="1">
        <v>5982</v>
      </c>
      <c r="Q59" s="1">
        <v>5270</v>
      </c>
      <c r="R59" s="16">
        <f t="shared" si="3"/>
        <v>11252</v>
      </c>
      <c r="S59" s="16">
        <f t="shared" si="8"/>
        <v>518</v>
      </c>
      <c r="T59" s="16">
        <f t="shared" si="11"/>
        <v>372.71428571428572</v>
      </c>
      <c r="U59" s="16">
        <f t="shared" si="5"/>
        <v>2609</v>
      </c>
      <c r="V59" s="16">
        <f t="shared" si="6"/>
        <v>0</v>
      </c>
      <c r="W59" s="1">
        <v>1.72</v>
      </c>
      <c r="X59" s="1">
        <f t="shared" si="0"/>
        <v>1.8657142857142854</v>
      </c>
    </row>
    <row r="60" spans="1:24" ht="13" x14ac:dyDescent="0.15">
      <c r="A60" s="15">
        <v>44093</v>
      </c>
      <c r="B60" s="1">
        <v>251</v>
      </c>
      <c r="D60" s="1">
        <v>0</v>
      </c>
      <c r="E60" s="1">
        <v>0</v>
      </c>
      <c r="F60" s="1">
        <v>0</v>
      </c>
      <c r="G60" s="16">
        <f t="shared" si="10"/>
        <v>0</v>
      </c>
      <c r="H60" s="16">
        <f t="shared" si="7"/>
        <v>0</v>
      </c>
      <c r="I60" s="16">
        <f t="shared" si="9"/>
        <v>3</v>
      </c>
      <c r="J60" s="1"/>
      <c r="M60" s="1">
        <v>0</v>
      </c>
      <c r="N60" s="1">
        <v>5982</v>
      </c>
      <c r="O60" s="1">
        <v>5270</v>
      </c>
      <c r="P60" s="1">
        <v>5982</v>
      </c>
      <c r="Q60" s="1">
        <v>5270</v>
      </c>
      <c r="R60" s="16">
        <f t="shared" si="3"/>
        <v>11252</v>
      </c>
      <c r="S60" s="16">
        <f t="shared" si="8"/>
        <v>0</v>
      </c>
      <c r="T60" s="16">
        <f t="shared" si="11"/>
        <v>372.71428571428572</v>
      </c>
      <c r="U60" s="16">
        <f t="shared" si="5"/>
        <v>2609</v>
      </c>
      <c r="V60" s="16">
        <f t="shared" si="6"/>
        <v>0</v>
      </c>
      <c r="W60" s="1">
        <v>1.37</v>
      </c>
      <c r="X60" s="1">
        <f t="shared" si="0"/>
        <v>1.5700000000000003</v>
      </c>
    </row>
    <row r="61" spans="1:24" ht="13" x14ac:dyDescent="0.15">
      <c r="A61" s="15">
        <v>44094</v>
      </c>
      <c r="B61" s="1">
        <v>252</v>
      </c>
      <c r="D61" s="1">
        <v>0</v>
      </c>
      <c r="E61" s="1">
        <v>0</v>
      </c>
      <c r="F61" s="1">
        <v>0</v>
      </c>
      <c r="G61" s="16">
        <f t="shared" si="10"/>
        <v>0</v>
      </c>
      <c r="H61" s="16">
        <f t="shared" si="7"/>
        <v>0</v>
      </c>
      <c r="I61" s="16">
        <f t="shared" si="9"/>
        <v>3</v>
      </c>
      <c r="J61" s="1"/>
      <c r="M61" s="1">
        <v>0</v>
      </c>
      <c r="N61" s="1">
        <v>5982</v>
      </c>
      <c r="O61" s="1">
        <v>5270</v>
      </c>
      <c r="P61" s="1">
        <v>5982</v>
      </c>
      <c r="Q61" s="1">
        <v>5270</v>
      </c>
      <c r="R61" s="16">
        <f t="shared" si="3"/>
        <v>11252</v>
      </c>
      <c r="S61" s="16">
        <f t="shared" si="8"/>
        <v>0</v>
      </c>
      <c r="T61" s="16">
        <f t="shared" si="11"/>
        <v>372.71428571428572</v>
      </c>
      <c r="U61" s="16">
        <f t="shared" si="5"/>
        <v>2609</v>
      </c>
      <c r="V61" s="16">
        <f t="shared" si="6"/>
        <v>0</v>
      </c>
      <c r="W61" s="1">
        <v>3.09</v>
      </c>
      <c r="X61" s="1">
        <f t="shared" si="0"/>
        <v>1.52</v>
      </c>
    </row>
    <row r="62" spans="1:24" ht="13" x14ac:dyDescent="0.15">
      <c r="A62" s="15">
        <v>44095</v>
      </c>
      <c r="B62" s="1">
        <v>253</v>
      </c>
      <c r="D62" s="1">
        <v>0</v>
      </c>
      <c r="E62" s="1">
        <v>0</v>
      </c>
      <c r="F62" s="1">
        <v>0</v>
      </c>
      <c r="G62" s="16">
        <f t="shared" si="10"/>
        <v>0</v>
      </c>
      <c r="H62" s="16">
        <f t="shared" si="7"/>
        <v>0</v>
      </c>
      <c r="I62" s="16">
        <f t="shared" si="9"/>
        <v>3</v>
      </c>
      <c r="J62" s="1"/>
      <c r="M62" s="1">
        <v>0</v>
      </c>
      <c r="N62" s="1">
        <v>6279</v>
      </c>
      <c r="O62" s="1">
        <v>5498</v>
      </c>
      <c r="P62" s="1">
        <v>6279</v>
      </c>
      <c r="Q62" s="1">
        <v>5498</v>
      </c>
      <c r="R62" s="16">
        <f t="shared" si="3"/>
        <v>11777</v>
      </c>
      <c r="S62" s="16">
        <f t="shared" si="8"/>
        <v>525</v>
      </c>
      <c r="T62" s="16">
        <f t="shared" si="11"/>
        <v>366.14285714285717</v>
      </c>
      <c r="U62" s="16">
        <f t="shared" si="5"/>
        <v>2563</v>
      </c>
      <c r="V62" s="16">
        <f t="shared" si="6"/>
        <v>0</v>
      </c>
      <c r="W62" s="1">
        <v>0.34</v>
      </c>
      <c r="X62" s="1">
        <f t="shared" si="0"/>
        <v>1.3228571428571427</v>
      </c>
    </row>
    <row r="63" spans="1:24" ht="13" x14ac:dyDescent="0.15">
      <c r="A63" s="15">
        <v>44096</v>
      </c>
      <c r="B63" s="1">
        <v>254</v>
      </c>
      <c r="D63" s="1">
        <v>0</v>
      </c>
      <c r="E63" s="1">
        <v>0</v>
      </c>
      <c r="F63" s="1">
        <v>0</v>
      </c>
      <c r="G63" s="16">
        <f t="shared" si="10"/>
        <v>0</v>
      </c>
      <c r="H63" s="16">
        <f t="shared" si="7"/>
        <v>0</v>
      </c>
      <c r="I63" s="16">
        <f t="shared" si="9"/>
        <v>3</v>
      </c>
      <c r="J63" s="1"/>
      <c r="M63" s="1">
        <v>0</v>
      </c>
      <c r="N63" s="1">
        <v>6606</v>
      </c>
      <c r="O63" s="1">
        <v>5744</v>
      </c>
      <c r="P63" s="1">
        <v>6606</v>
      </c>
      <c r="Q63" s="1">
        <v>5744</v>
      </c>
      <c r="R63" s="16">
        <f t="shared" si="3"/>
        <v>12350</v>
      </c>
      <c r="S63" s="16">
        <f t="shared" si="8"/>
        <v>573</v>
      </c>
      <c r="T63" s="16">
        <f t="shared" si="11"/>
        <v>342.28571428571428</v>
      </c>
      <c r="U63" s="16">
        <f t="shared" si="5"/>
        <v>2396</v>
      </c>
      <c r="V63" s="16">
        <f t="shared" si="6"/>
        <v>0</v>
      </c>
      <c r="W63" s="1">
        <v>1.72</v>
      </c>
      <c r="X63" s="1">
        <f t="shared" si="0"/>
        <v>1.52</v>
      </c>
    </row>
    <row r="64" spans="1:24" ht="13" x14ac:dyDescent="0.15">
      <c r="A64" s="15">
        <v>44097</v>
      </c>
      <c r="B64" s="1">
        <v>255</v>
      </c>
      <c r="D64" s="1">
        <v>0</v>
      </c>
      <c r="E64" s="1">
        <v>1</v>
      </c>
      <c r="F64" s="1">
        <v>1</v>
      </c>
      <c r="G64" s="16">
        <f t="shared" si="10"/>
        <v>0.14285714285714285</v>
      </c>
      <c r="H64" s="16">
        <f t="shared" si="7"/>
        <v>8.2101806239737272</v>
      </c>
      <c r="I64" s="16">
        <f t="shared" si="9"/>
        <v>4</v>
      </c>
      <c r="J64" s="1"/>
      <c r="M64" s="1">
        <v>1</v>
      </c>
      <c r="N64" s="1">
        <v>6625</v>
      </c>
      <c r="O64" s="1">
        <v>6089</v>
      </c>
      <c r="P64" s="1">
        <v>6625</v>
      </c>
      <c r="Q64" s="1">
        <v>6089</v>
      </c>
      <c r="R64" s="16">
        <f t="shared" si="3"/>
        <v>12714</v>
      </c>
      <c r="S64" s="16">
        <f t="shared" si="8"/>
        <v>364</v>
      </c>
      <c r="T64" s="16">
        <f t="shared" si="11"/>
        <v>342.57142857142856</v>
      </c>
      <c r="U64" s="16">
        <f t="shared" si="5"/>
        <v>2398</v>
      </c>
      <c r="V64" s="16">
        <f t="shared" si="6"/>
        <v>4.1701417848206836E-2</v>
      </c>
      <c r="W64" s="1">
        <v>0.69</v>
      </c>
      <c r="X64" s="1">
        <f t="shared" si="0"/>
        <v>1.4228571428571428</v>
      </c>
    </row>
    <row r="65" spans="1:24" ht="13" x14ac:dyDescent="0.15">
      <c r="A65" s="15">
        <v>44098</v>
      </c>
      <c r="B65" s="1">
        <v>256</v>
      </c>
      <c r="D65" s="1">
        <v>0</v>
      </c>
      <c r="E65" s="1">
        <v>0</v>
      </c>
      <c r="F65" s="1">
        <v>0</v>
      </c>
      <c r="G65" s="16">
        <f t="shared" si="10"/>
        <v>0.14285714285714285</v>
      </c>
      <c r="H65" s="16">
        <f t="shared" si="7"/>
        <v>8.2101806239737272</v>
      </c>
      <c r="I65" s="16">
        <f t="shared" si="9"/>
        <v>4</v>
      </c>
      <c r="J65" s="1"/>
      <c r="M65" s="1">
        <v>1</v>
      </c>
      <c r="N65" s="1">
        <v>6913</v>
      </c>
      <c r="O65" s="1">
        <v>6341</v>
      </c>
      <c r="P65" s="1">
        <v>6913</v>
      </c>
      <c r="Q65" s="1">
        <v>6341</v>
      </c>
      <c r="R65" s="16">
        <f t="shared" si="3"/>
        <v>13254</v>
      </c>
      <c r="S65" s="16">
        <f t="shared" si="8"/>
        <v>540</v>
      </c>
      <c r="T65" s="16">
        <f t="shared" si="11"/>
        <v>360</v>
      </c>
      <c r="U65" s="16">
        <f t="shared" si="5"/>
        <v>2520</v>
      </c>
      <c r="V65" s="16">
        <f t="shared" si="6"/>
        <v>3.968253968253968E-2</v>
      </c>
      <c r="W65" s="1">
        <v>3.78</v>
      </c>
      <c r="X65" s="1">
        <f t="shared" si="0"/>
        <v>1.8157142857142856</v>
      </c>
    </row>
    <row r="66" spans="1:24" ht="13" x14ac:dyDescent="0.15">
      <c r="A66" s="15">
        <v>44099</v>
      </c>
      <c r="B66" s="1">
        <v>257</v>
      </c>
      <c r="D66" s="1">
        <v>0</v>
      </c>
      <c r="E66" s="1">
        <v>0</v>
      </c>
      <c r="F66" s="1">
        <v>0</v>
      </c>
      <c r="G66" s="16">
        <f t="shared" si="10"/>
        <v>0.14285714285714285</v>
      </c>
      <c r="H66" s="16">
        <f t="shared" si="7"/>
        <v>8.2101806239737272</v>
      </c>
      <c r="I66" s="16">
        <f t="shared" si="9"/>
        <v>4</v>
      </c>
      <c r="J66" s="1"/>
      <c r="M66" s="1">
        <v>1</v>
      </c>
      <c r="N66" s="1">
        <v>7245</v>
      </c>
      <c r="O66" s="1">
        <v>6565</v>
      </c>
      <c r="P66" s="1">
        <v>7245</v>
      </c>
      <c r="Q66" s="1">
        <v>6565</v>
      </c>
      <c r="R66" s="16">
        <f t="shared" si="3"/>
        <v>13810</v>
      </c>
      <c r="S66" s="16">
        <f t="shared" si="8"/>
        <v>556</v>
      </c>
      <c r="T66" s="16">
        <f t="shared" si="11"/>
        <v>365.42857142857144</v>
      </c>
      <c r="U66" s="16">
        <f t="shared" si="5"/>
        <v>2558</v>
      </c>
      <c r="V66" s="16">
        <f t="shared" si="6"/>
        <v>3.9093041438623917E-2</v>
      </c>
      <c r="W66" s="1">
        <v>0.34</v>
      </c>
      <c r="X66" s="1">
        <f t="shared" si="0"/>
        <v>1.6185714285714283</v>
      </c>
    </row>
    <row r="67" spans="1:24" ht="13" x14ac:dyDescent="0.15">
      <c r="A67" s="15">
        <v>44100</v>
      </c>
      <c r="B67" s="1">
        <v>258</v>
      </c>
      <c r="D67" s="1">
        <v>0</v>
      </c>
      <c r="E67" s="1">
        <v>0</v>
      </c>
      <c r="F67" s="1">
        <v>0</v>
      </c>
      <c r="G67" s="16">
        <f t="shared" si="10"/>
        <v>0.14285714285714285</v>
      </c>
      <c r="H67" s="16">
        <f t="shared" si="7"/>
        <v>8.2101806239737272</v>
      </c>
      <c r="I67" s="16">
        <f t="shared" si="9"/>
        <v>4</v>
      </c>
      <c r="J67" s="1"/>
      <c r="M67" s="1">
        <v>1</v>
      </c>
      <c r="N67" s="1">
        <v>7245</v>
      </c>
      <c r="O67" s="1">
        <v>6565</v>
      </c>
      <c r="P67" s="1">
        <v>7245</v>
      </c>
      <c r="Q67" s="1">
        <v>6565</v>
      </c>
      <c r="R67" s="16">
        <f t="shared" si="3"/>
        <v>13810</v>
      </c>
      <c r="S67" s="16">
        <f t="shared" si="8"/>
        <v>0</v>
      </c>
      <c r="T67" s="16">
        <f t="shared" si="11"/>
        <v>365.42857142857144</v>
      </c>
      <c r="U67" s="16">
        <f t="shared" si="5"/>
        <v>2558</v>
      </c>
      <c r="V67" s="16">
        <f t="shared" si="6"/>
        <v>3.9093041438623917E-2</v>
      </c>
      <c r="W67" s="1">
        <v>1.37</v>
      </c>
      <c r="X67" s="1">
        <f t="shared" si="0"/>
        <v>1.6185714285714283</v>
      </c>
    </row>
    <row r="68" spans="1:24" ht="13" x14ac:dyDescent="0.15">
      <c r="A68" s="15">
        <v>44101</v>
      </c>
      <c r="B68" s="1">
        <v>259</v>
      </c>
      <c r="D68" s="1">
        <v>0</v>
      </c>
      <c r="E68" s="1">
        <v>0</v>
      </c>
      <c r="F68" s="1">
        <v>0</v>
      </c>
      <c r="G68" s="16">
        <f t="shared" si="10"/>
        <v>0.14285714285714285</v>
      </c>
      <c r="H68" s="16">
        <f t="shared" si="7"/>
        <v>8.2101806239737272</v>
      </c>
      <c r="I68" s="16">
        <f t="shared" si="9"/>
        <v>4</v>
      </c>
      <c r="J68" s="1"/>
      <c r="M68" s="1">
        <v>1</v>
      </c>
      <c r="N68" s="1">
        <v>7245</v>
      </c>
      <c r="O68" s="1">
        <v>6565</v>
      </c>
      <c r="P68" s="1">
        <v>7245</v>
      </c>
      <c r="Q68" s="1">
        <v>6565</v>
      </c>
      <c r="R68" s="16">
        <f t="shared" si="3"/>
        <v>13810</v>
      </c>
      <c r="S68" s="16">
        <f t="shared" si="8"/>
        <v>0</v>
      </c>
      <c r="T68" s="16">
        <f t="shared" si="11"/>
        <v>365.42857142857144</v>
      </c>
      <c r="U68" s="16">
        <f t="shared" si="5"/>
        <v>2558</v>
      </c>
      <c r="V68" s="16">
        <f t="shared" si="6"/>
        <v>3.9093041438623917E-2</v>
      </c>
      <c r="W68" s="1">
        <v>0.34</v>
      </c>
      <c r="X68" s="1">
        <f t="shared" si="0"/>
        <v>1.2257142857142855</v>
      </c>
    </row>
    <row r="69" spans="1:24" ht="13" x14ac:dyDescent="0.15">
      <c r="A69" s="15">
        <v>44102</v>
      </c>
      <c r="B69" s="1">
        <v>260</v>
      </c>
      <c r="D69" s="1">
        <v>0</v>
      </c>
      <c r="E69" s="1">
        <v>0</v>
      </c>
      <c r="F69" s="1">
        <v>0</v>
      </c>
      <c r="G69" s="16">
        <f t="shared" si="10"/>
        <v>0.14285714285714285</v>
      </c>
      <c r="H69" s="16">
        <f t="shared" si="7"/>
        <v>8.2101806239737272</v>
      </c>
      <c r="I69" s="16">
        <f t="shared" si="9"/>
        <v>4</v>
      </c>
      <c r="J69" s="1"/>
      <c r="M69" s="1">
        <v>1</v>
      </c>
      <c r="N69" s="1">
        <v>7547</v>
      </c>
      <c r="O69" s="1">
        <v>6790</v>
      </c>
      <c r="P69" s="1">
        <v>7547</v>
      </c>
      <c r="Q69" s="1">
        <v>6790</v>
      </c>
      <c r="R69" s="16">
        <f t="shared" si="3"/>
        <v>14337</v>
      </c>
      <c r="S69" s="16">
        <f t="shared" si="8"/>
        <v>527</v>
      </c>
      <c r="T69" s="16">
        <f t="shared" si="11"/>
        <v>365.71428571428572</v>
      </c>
      <c r="U69" s="16">
        <f t="shared" si="5"/>
        <v>2560</v>
      </c>
      <c r="V69" s="16">
        <f t="shared" si="6"/>
        <v>3.90625E-2</v>
      </c>
      <c r="W69" s="1">
        <v>0.34</v>
      </c>
      <c r="X69" s="1">
        <f t="shared" si="0"/>
        <v>1.2257142857142858</v>
      </c>
    </row>
    <row r="70" spans="1:24" ht="13" x14ac:dyDescent="0.15">
      <c r="A70" s="15">
        <v>44103</v>
      </c>
      <c r="B70" s="1">
        <v>261</v>
      </c>
      <c r="D70" s="1">
        <v>0</v>
      </c>
      <c r="E70" s="1">
        <v>0</v>
      </c>
      <c r="F70" s="1">
        <v>0</v>
      </c>
      <c r="G70" s="16">
        <f t="shared" si="10"/>
        <v>0.14285714285714285</v>
      </c>
      <c r="H70" s="16">
        <f t="shared" si="7"/>
        <v>8.2101806239737272</v>
      </c>
      <c r="I70" s="16">
        <f t="shared" si="9"/>
        <v>4</v>
      </c>
      <c r="J70" s="1"/>
      <c r="M70" s="1">
        <v>1</v>
      </c>
      <c r="N70" s="1">
        <v>7870</v>
      </c>
      <c r="O70" s="1">
        <v>7035</v>
      </c>
      <c r="P70" s="1">
        <v>7870</v>
      </c>
      <c r="Q70" s="1">
        <v>7035</v>
      </c>
      <c r="R70" s="16">
        <f t="shared" si="3"/>
        <v>14905</v>
      </c>
      <c r="S70" s="16">
        <f t="shared" si="8"/>
        <v>568</v>
      </c>
      <c r="T70" s="16">
        <f t="shared" si="11"/>
        <v>365</v>
      </c>
      <c r="U70" s="16">
        <f t="shared" si="5"/>
        <v>2555</v>
      </c>
      <c r="V70" s="16">
        <f t="shared" si="6"/>
        <v>3.9138943248532287E-2</v>
      </c>
      <c r="W70" s="1">
        <v>2.75</v>
      </c>
      <c r="X70" s="1">
        <f t="shared" si="0"/>
        <v>1.3728571428571428</v>
      </c>
    </row>
    <row r="71" spans="1:24" ht="13" x14ac:dyDescent="0.15">
      <c r="A71" s="15">
        <v>44104</v>
      </c>
      <c r="B71" s="1">
        <v>262</v>
      </c>
      <c r="D71" s="1">
        <v>0</v>
      </c>
      <c r="E71" s="1">
        <v>0</v>
      </c>
      <c r="F71" s="1">
        <v>0</v>
      </c>
      <c r="G71" s="16">
        <f t="shared" si="10"/>
        <v>0</v>
      </c>
      <c r="H71" s="16">
        <f t="shared" si="7"/>
        <v>0</v>
      </c>
      <c r="I71" s="16">
        <f t="shared" si="9"/>
        <v>4</v>
      </c>
      <c r="J71" s="1"/>
      <c r="M71" s="1">
        <v>1</v>
      </c>
      <c r="N71" s="1">
        <v>7892</v>
      </c>
      <c r="O71" s="1">
        <v>7386</v>
      </c>
      <c r="P71" s="1">
        <v>7892</v>
      </c>
      <c r="Q71" s="1">
        <v>7386</v>
      </c>
      <c r="R71" s="16">
        <f t="shared" si="3"/>
        <v>15278</v>
      </c>
      <c r="S71" s="16">
        <f t="shared" si="8"/>
        <v>373</v>
      </c>
      <c r="T71" s="16">
        <f t="shared" si="11"/>
        <v>366.28571428571428</v>
      </c>
      <c r="U71" s="16">
        <f t="shared" si="5"/>
        <v>2564</v>
      </c>
      <c r="V71" s="16">
        <f t="shared" si="6"/>
        <v>0</v>
      </c>
      <c r="W71" s="1">
        <v>5.5</v>
      </c>
      <c r="X71" s="1">
        <f t="shared" si="0"/>
        <v>2.06</v>
      </c>
    </row>
    <row r="72" spans="1:24" ht="13" x14ac:dyDescent="0.15">
      <c r="A72" s="15">
        <v>44105</v>
      </c>
      <c r="B72" s="1">
        <v>263</v>
      </c>
      <c r="D72" s="1">
        <v>0</v>
      </c>
      <c r="E72" s="1">
        <v>0</v>
      </c>
      <c r="F72" s="1">
        <v>0</v>
      </c>
      <c r="G72" s="16">
        <f t="shared" si="10"/>
        <v>0</v>
      </c>
      <c r="H72" s="16">
        <f t="shared" si="7"/>
        <v>0</v>
      </c>
      <c r="I72" s="16">
        <f t="shared" si="9"/>
        <v>4</v>
      </c>
      <c r="J72" s="1"/>
      <c r="M72" s="1">
        <v>1</v>
      </c>
      <c r="N72" s="1">
        <v>8205</v>
      </c>
      <c r="O72" s="1">
        <v>7631</v>
      </c>
      <c r="P72" s="1">
        <v>8205</v>
      </c>
      <c r="Q72" s="1">
        <v>7631</v>
      </c>
      <c r="R72" s="16">
        <f t="shared" si="3"/>
        <v>15836</v>
      </c>
      <c r="S72" s="16">
        <f t="shared" si="8"/>
        <v>558</v>
      </c>
      <c r="T72" s="16">
        <f t="shared" si="11"/>
        <v>368.85714285714283</v>
      </c>
      <c r="U72" s="16">
        <f t="shared" si="5"/>
        <v>2582</v>
      </c>
      <c r="V72" s="16">
        <f t="shared" si="6"/>
        <v>0</v>
      </c>
      <c r="W72" s="1">
        <v>0.34</v>
      </c>
      <c r="X72" s="1">
        <f t="shared" si="0"/>
        <v>1.5685714285714287</v>
      </c>
    </row>
    <row r="73" spans="1:24" ht="13" x14ac:dyDescent="0.15">
      <c r="A73" s="15">
        <v>44106</v>
      </c>
      <c r="B73" s="1">
        <v>264</v>
      </c>
      <c r="D73" s="21">
        <v>0</v>
      </c>
      <c r="E73" s="21">
        <v>0</v>
      </c>
      <c r="F73" s="21">
        <v>0</v>
      </c>
      <c r="G73" s="21">
        <f t="shared" si="10"/>
        <v>0</v>
      </c>
      <c r="H73" s="16">
        <f t="shared" si="7"/>
        <v>0</v>
      </c>
      <c r="I73" s="21">
        <f t="shared" si="9"/>
        <v>4</v>
      </c>
      <c r="J73" s="21"/>
      <c r="K73" s="21"/>
      <c r="L73" s="21"/>
      <c r="M73" s="21">
        <v>1</v>
      </c>
      <c r="N73" s="1">
        <v>8516</v>
      </c>
      <c r="O73" s="1">
        <v>7848</v>
      </c>
      <c r="P73" s="1">
        <v>8516</v>
      </c>
      <c r="Q73" s="1">
        <v>7848</v>
      </c>
      <c r="R73" s="16">
        <f t="shared" si="3"/>
        <v>16364</v>
      </c>
      <c r="S73" s="16">
        <f t="shared" si="8"/>
        <v>528</v>
      </c>
      <c r="T73" s="16">
        <f t="shared" si="11"/>
        <v>364.85714285714283</v>
      </c>
      <c r="U73" s="16">
        <f t="shared" si="5"/>
        <v>2554</v>
      </c>
      <c r="V73" s="16">
        <f t="shared" si="6"/>
        <v>0</v>
      </c>
      <c r="W73" s="1">
        <v>2.41</v>
      </c>
      <c r="X73" s="1">
        <f t="shared" si="0"/>
        <v>1.8642857142857143</v>
      </c>
    </row>
    <row r="74" spans="1:24" ht="13" x14ac:dyDescent="0.15">
      <c r="A74" s="15">
        <v>44107</v>
      </c>
      <c r="B74" s="1">
        <v>265</v>
      </c>
      <c r="D74" s="21">
        <v>0</v>
      </c>
      <c r="E74" s="21">
        <v>0</v>
      </c>
      <c r="F74" s="21">
        <v>0</v>
      </c>
      <c r="G74" s="21">
        <f t="shared" si="10"/>
        <v>0</v>
      </c>
      <c r="H74" s="16">
        <f t="shared" si="7"/>
        <v>0</v>
      </c>
      <c r="I74" s="21">
        <f t="shared" si="9"/>
        <v>4</v>
      </c>
      <c r="J74" s="21"/>
      <c r="K74" s="21"/>
      <c r="L74" s="21"/>
      <c r="M74" s="21">
        <v>1</v>
      </c>
      <c r="N74" s="1">
        <v>8516</v>
      </c>
      <c r="O74" s="1">
        <v>7848</v>
      </c>
      <c r="P74" s="1">
        <v>8516</v>
      </c>
      <c r="Q74" s="1">
        <v>7848</v>
      </c>
      <c r="R74" s="16">
        <f t="shared" si="3"/>
        <v>16364</v>
      </c>
      <c r="S74" s="16">
        <f t="shared" si="8"/>
        <v>0</v>
      </c>
      <c r="T74" s="16">
        <f t="shared" si="11"/>
        <v>364.85714285714283</v>
      </c>
      <c r="U74" s="16">
        <f t="shared" si="5"/>
        <v>2554</v>
      </c>
      <c r="V74" s="16">
        <f t="shared" si="6"/>
        <v>0</v>
      </c>
      <c r="W74" s="1">
        <v>1.37</v>
      </c>
      <c r="X74" s="1">
        <f t="shared" si="0"/>
        <v>1.8642857142857143</v>
      </c>
    </row>
    <row r="75" spans="1:24" ht="13" x14ac:dyDescent="0.15">
      <c r="A75" s="15">
        <v>44108</v>
      </c>
      <c r="B75" s="1">
        <v>266</v>
      </c>
      <c r="D75" s="21">
        <v>0</v>
      </c>
      <c r="E75" s="21">
        <v>0</v>
      </c>
      <c r="F75" s="21">
        <v>0</v>
      </c>
      <c r="G75" s="21">
        <f t="shared" si="10"/>
        <v>0</v>
      </c>
      <c r="H75" s="16">
        <f t="shared" si="7"/>
        <v>0</v>
      </c>
      <c r="I75" s="21">
        <f t="shared" si="9"/>
        <v>4</v>
      </c>
      <c r="J75" s="1"/>
      <c r="M75" s="1">
        <v>0</v>
      </c>
      <c r="N75" s="1">
        <v>8516</v>
      </c>
      <c r="O75" s="1">
        <v>7848</v>
      </c>
      <c r="P75" s="1">
        <v>8516</v>
      </c>
      <c r="Q75" s="1">
        <v>7848</v>
      </c>
      <c r="R75" s="16">
        <f t="shared" si="3"/>
        <v>16364</v>
      </c>
      <c r="S75" s="16">
        <f t="shared" si="8"/>
        <v>0</v>
      </c>
      <c r="T75" s="16">
        <f t="shared" si="11"/>
        <v>364.85714285714283</v>
      </c>
      <c r="U75" s="16">
        <f t="shared" si="5"/>
        <v>2554</v>
      </c>
      <c r="V75" s="16">
        <f t="shared" si="6"/>
        <v>0</v>
      </c>
      <c r="W75" s="1">
        <v>2.06</v>
      </c>
      <c r="X75" s="1">
        <f t="shared" si="0"/>
        <v>2.1100000000000003</v>
      </c>
    </row>
    <row r="76" spans="1:24" ht="13" x14ac:dyDescent="0.15">
      <c r="A76" s="15">
        <v>44109</v>
      </c>
      <c r="B76" s="1">
        <v>267</v>
      </c>
      <c r="D76" s="21">
        <v>0</v>
      </c>
      <c r="E76" s="21">
        <v>0</v>
      </c>
      <c r="F76" s="21">
        <v>0</v>
      </c>
      <c r="G76" s="21">
        <f t="shared" si="10"/>
        <v>0</v>
      </c>
      <c r="H76" s="16">
        <f t="shared" si="7"/>
        <v>0</v>
      </c>
      <c r="I76" s="21">
        <f t="shared" si="9"/>
        <v>4</v>
      </c>
      <c r="J76" s="1"/>
      <c r="M76" s="1">
        <v>0</v>
      </c>
      <c r="N76" s="1">
        <v>8831</v>
      </c>
      <c r="O76" s="1">
        <v>8066</v>
      </c>
      <c r="P76" s="1">
        <v>8831</v>
      </c>
      <c r="Q76" s="1">
        <v>8066</v>
      </c>
      <c r="R76" s="16">
        <f t="shared" si="3"/>
        <v>16897</v>
      </c>
      <c r="S76" s="16">
        <f t="shared" si="8"/>
        <v>533</v>
      </c>
      <c r="T76" s="16">
        <f t="shared" si="11"/>
        <v>365.71428571428572</v>
      </c>
      <c r="U76" s="16">
        <f t="shared" si="5"/>
        <v>2560</v>
      </c>
      <c r="V76" s="16">
        <f t="shared" si="6"/>
        <v>0</v>
      </c>
      <c r="W76" s="1">
        <v>2.41</v>
      </c>
      <c r="X76" s="1">
        <f t="shared" si="0"/>
        <v>2.4057142857142861</v>
      </c>
    </row>
    <row r="77" spans="1:24" ht="13" x14ac:dyDescent="0.15">
      <c r="A77" s="15">
        <v>44110</v>
      </c>
      <c r="B77" s="1">
        <v>268</v>
      </c>
      <c r="D77" s="21">
        <v>0</v>
      </c>
      <c r="E77" s="21">
        <v>0</v>
      </c>
      <c r="F77" s="21">
        <v>0</v>
      </c>
      <c r="G77" s="21">
        <f t="shared" si="10"/>
        <v>0</v>
      </c>
      <c r="H77" s="16">
        <f t="shared" si="7"/>
        <v>0</v>
      </c>
      <c r="I77" s="21">
        <f t="shared" si="9"/>
        <v>4</v>
      </c>
      <c r="J77" s="1"/>
      <c r="M77" s="1">
        <v>0</v>
      </c>
      <c r="N77" s="1">
        <v>9148</v>
      </c>
      <c r="O77" s="1">
        <v>8309</v>
      </c>
      <c r="P77" s="1">
        <v>9148</v>
      </c>
      <c r="Q77" s="1">
        <v>8309</v>
      </c>
      <c r="R77" s="16">
        <f t="shared" si="3"/>
        <v>17457</v>
      </c>
      <c r="S77" s="16">
        <f t="shared" si="8"/>
        <v>560</v>
      </c>
      <c r="T77" s="16">
        <f t="shared" si="11"/>
        <v>364.57142857142856</v>
      </c>
      <c r="U77" s="16">
        <f t="shared" si="5"/>
        <v>2552</v>
      </c>
      <c r="V77" s="16">
        <f t="shared" si="6"/>
        <v>0</v>
      </c>
      <c r="W77" s="1">
        <v>1.37</v>
      </c>
      <c r="X77" s="1">
        <f t="shared" si="0"/>
        <v>2.2085714285714286</v>
      </c>
    </row>
    <row r="78" spans="1:24" ht="13" x14ac:dyDescent="0.15">
      <c r="A78" s="15">
        <v>44111</v>
      </c>
      <c r="B78" s="1">
        <v>269</v>
      </c>
      <c r="D78" s="21">
        <v>0</v>
      </c>
      <c r="E78" s="21">
        <v>0</v>
      </c>
      <c r="F78" s="21">
        <v>0</v>
      </c>
      <c r="G78" s="21">
        <f t="shared" si="10"/>
        <v>0</v>
      </c>
      <c r="H78" s="16">
        <f t="shared" si="7"/>
        <v>0</v>
      </c>
      <c r="I78" s="21">
        <f t="shared" si="9"/>
        <v>4</v>
      </c>
      <c r="J78" s="1"/>
      <c r="M78" s="1">
        <v>0</v>
      </c>
      <c r="N78" s="1">
        <v>9154</v>
      </c>
      <c r="O78" s="1">
        <v>8654</v>
      </c>
      <c r="P78" s="1">
        <v>9154</v>
      </c>
      <c r="Q78" s="1">
        <v>8654</v>
      </c>
      <c r="R78" s="16">
        <f t="shared" si="3"/>
        <v>17808</v>
      </c>
      <c r="S78" s="16">
        <f t="shared" si="8"/>
        <v>351</v>
      </c>
      <c r="T78" s="16">
        <f t="shared" si="11"/>
        <v>361.42857142857144</v>
      </c>
      <c r="U78" s="16">
        <f t="shared" si="5"/>
        <v>2530</v>
      </c>
      <c r="V78" s="16">
        <f t="shared" si="6"/>
        <v>0</v>
      </c>
      <c r="W78" s="1">
        <v>0</v>
      </c>
      <c r="X78" s="1">
        <f t="shared" si="0"/>
        <v>1.422857142857143</v>
      </c>
    </row>
    <row r="79" spans="1:24" ht="13" x14ac:dyDescent="0.15">
      <c r="A79" s="15">
        <v>44112</v>
      </c>
      <c r="B79" s="1">
        <v>270</v>
      </c>
      <c r="D79" s="21">
        <v>0</v>
      </c>
      <c r="E79" s="21">
        <v>0</v>
      </c>
      <c r="F79" s="21">
        <v>0</v>
      </c>
      <c r="G79" s="21">
        <f t="shared" si="10"/>
        <v>0</v>
      </c>
      <c r="H79" s="16">
        <f t="shared" si="7"/>
        <v>0</v>
      </c>
      <c r="I79" s="21">
        <f t="shared" si="9"/>
        <v>4</v>
      </c>
      <c r="J79" s="1"/>
      <c r="M79" s="1">
        <v>0</v>
      </c>
      <c r="N79" s="1">
        <v>9464</v>
      </c>
      <c r="O79" s="1">
        <v>8896</v>
      </c>
      <c r="P79" s="1">
        <v>9464</v>
      </c>
      <c r="Q79" s="1">
        <v>8896</v>
      </c>
      <c r="R79" s="16">
        <f t="shared" si="3"/>
        <v>18360</v>
      </c>
      <c r="S79" s="16">
        <f t="shared" si="8"/>
        <v>552</v>
      </c>
      <c r="T79" s="16">
        <f t="shared" si="11"/>
        <v>360.57142857142856</v>
      </c>
      <c r="U79" s="16">
        <f t="shared" si="5"/>
        <v>2524</v>
      </c>
      <c r="V79" s="16">
        <f t="shared" si="6"/>
        <v>0</v>
      </c>
      <c r="W79" s="1">
        <v>4.47</v>
      </c>
      <c r="X79" s="1">
        <f t="shared" si="0"/>
        <v>2.0128571428571429</v>
      </c>
    </row>
    <row r="80" spans="1:24" ht="13" x14ac:dyDescent="0.15">
      <c r="A80" s="15">
        <v>44113</v>
      </c>
      <c r="B80" s="1">
        <v>271</v>
      </c>
      <c r="D80" s="21">
        <v>0</v>
      </c>
      <c r="E80" s="21">
        <v>0</v>
      </c>
      <c r="F80" s="21">
        <v>0</v>
      </c>
      <c r="G80" s="21">
        <f t="shared" si="10"/>
        <v>0</v>
      </c>
      <c r="H80" s="16">
        <f t="shared" si="7"/>
        <v>0</v>
      </c>
      <c r="I80" s="21">
        <f t="shared" si="9"/>
        <v>4</v>
      </c>
      <c r="J80" s="1"/>
      <c r="M80" s="1">
        <v>0</v>
      </c>
      <c r="N80" s="1">
        <v>9769</v>
      </c>
      <c r="O80" s="1">
        <v>9132</v>
      </c>
      <c r="P80" s="1">
        <v>9769</v>
      </c>
      <c r="Q80" s="1">
        <v>9132</v>
      </c>
      <c r="R80" s="16">
        <f t="shared" si="3"/>
        <v>18901</v>
      </c>
      <c r="S80" s="16">
        <f t="shared" si="8"/>
        <v>541</v>
      </c>
      <c r="T80" s="16">
        <f t="shared" si="11"/>
        <v>362.42857142857144</v>
      </c>
      <c r="U80" s="16">
        <f t="shared" si="5"/>
        <v>2537</v>
      </c>
      <c r="V80" s="16">
        <f t="shared" si="6"/>
        <v>0</v>
      </c>
      <c r="W80" s="1">
        <v>1.03</v>
      </c>
      <c r="X80" s="1">
        <f t="shared" si="0"/>
        <v>1.8157142857142856</v>
      </c>
    </row>
    <row r="81" spans="1:24" ht="13" x14ac:dyDescent="0.15">
      <c r="A81" s="15">
        <v>44114</v>
      </c>
      <c r="B81" s="1">
        <v>272</v>
      </c>
      <c r="D81" s="21">
        <v>0</v>
      </c>
      <c r="E81" s="21">
        <v>0</v>
      </c>
      <c r="F81" s="21">
        <v>0</v>
      </c>
      <c r="G81" s="21">
        <f t="shared" si="10"/>
        <v>0</v>
      </c>
      <c r="H81" s="16">
        <f t="shared" si="7"/>
        <v>0</v>
      </c>
      <c r="I81" s="21">
        <f t="shared" si="9"/>
        <v>4</v>
      </c>
      <c r="J81" s="1"/>
      <c r="M81" s="1">
        <v>0</v>
      </c>
      <c r="N81" s="1">
        <v>9769</v>
      </c>
      <c r="O81" s="1">
        <v>9132</v>
      </c>
      <c r="P81" s="1">
        <v>9769</v>
      </c>
      <c r="Q81" s="1">
        <v>9132</v>
      </c>
      <c r="R81" s="16">
        <f t="shared" si="3"/>
        <v>18901</v>
      </c>
      <c r="S81" s="16">
        <f t="shared" si="8"/>
        <v>0</v>
      </c>
      <c r="T81" s="16">
        <f t="shared" si="11"/>
        <v>362.42857142857144</v>
      </c>
      <c r="U81" s="16">
        <f t="shared" si="5"/>
        <v>2537</v>
      </c>
      <c r="V81" s="16">
        <f t="shared" si="6"/>
        <v>0</v>
      </c>
      <c r="W81" s="1">
        <v>2.06</v>
      </c>
      <c r="X81" s="1">
        <f t="shared" si="0"/>
        <v>1.9142857142857144</v>
      </c>
    </row>
    <row r="82" spans="1:24" ht="13" x14ac:dyDescent="0.15">
      <c r="A82" s="15">
        <v>44115</v>
      </c>
      <c r="B82" s="1">
        <v>273</v>
      </c>
      <c r="D82" s="21">
        <v>0</v>
      </c>
      <c r="E82" s="21">
        <v>0</v>
      </c>
      <c r="F82" s="21">
        <v>0</v>
      </c>
      <c r="G82" s="21">
        <f t="shared" si="10"/>
        <v>0</v>
      </c>
      <c r="H82" s="16">
        <f t="shared" si="7"/>
        <v>0</v>
      </c>
      <c r="I82" s="21">
        <f t="shared" si="9"/>
        <v>4</v>
      </c>
      <c r="J82" s="1"/>
      <c r="M82" s="1">
        <v>0</v>
      </c>
      <c r="N82" s="1">
        <v>9769</v>
      </c>
      <c r="O82" s="1">
        <v>9132</v>
      </c>
      <c r="P82" s="1">
        <v>9769</v>
      </c>
      <c r="Q82" s="1">
        <v>9132</v>
      </c>
      <c r="R82" s="16">
        <f t="shared" si="3"/>
        <v>18901</v>
      </c>
      <c r="S82" s="16">
        <f t="shared" si="8"/>
        <v>0</v>
      </c>
      <c r="T82" s="16">
        <f t="shared" si="11"/>
        <v>362.42857142857144</v>
      </c>
      <c r="U82" s="16">
        <f t="shared" si="5"/>
        <v>2537</v>
      </c>
      <c r="V82" s="16">
        <f t="shared" si="6"/>
        <v>0</v>
      </c>
      <c r="W82" s="1">
        <v>1.03</v>
      </c>
      <c r="X82" s="1">
        <f t="shared" si="0"/>
        <v>1.7671428571428571</v>
      </c>
    </row>
    <row r="83" spans="1:24" ht="13" x14ac:dyDescent="0.15">
      <c r="A83" s="15">
        <v>44116</v>
      </c>
      <c r="B83" s="1">
        <v>274</v>
      </c>
      <c r="D83" s="21">
        <v>0</v>
      </c>
      <c r="E83" s="21">
        <v>0</v>
      </c>
      <c r="F83" s="21">
        <v>0</v>
      </c>
      <c r="G83" s="21">
        <f t="shared" si="10"/>
        <v>0</v>
      </c>
      <c r="H83" s="16">
        <f t="shared" si="7"/>
        <v>0</v>
      </c>
      <c r="I83" s="21">
        <f t="shared" si="9"/>
        <v>4</v>
      </c>
      <c r="J83" s="1"/>
      <c r="M83" s="1">
        <v>0</v>
      </c>
      <c r="N83" s="1">
        <v>10067</v>
      </c>
      <c r="O83" s="1">
        <v>9343</v>
      </c>
      <c r="P83" s="1">
        <v>10067</v>
      </c>
      <c r="Q83" s="1">
        <v>9343</v>
      </c>
      <c r="R83" s="16">
        <f t="shared" si="3"/>
        <v>19410</v>
      </c>
      <c r="S83" s="16">
        <f t="shared" si="8"/>
        <v>509</v>
      </c>
      <c r="T83" s="16">
        <f t="shared" si="11"/>
        <v>359</v>
      </c>
      <c r="U83" s="16">
        <f t="shared" si="5"/>
        <v>2513</v>
      </c>
      <c r="V83" s="16">
        <f t="shared" si="6"/>
        <v>0</v>
      </c>
      <c r="W83" s="1">
        <v>0.34</v>
      </c>
      <c r="X83" s="1">
        <f t="shared" si="0"/>
        <v>1.4714285714285713</v>
      </c>
    </row>
    <row r="84" spans="1:24" ht="13" x14ac:dyDescent="0.15">
      <c r="A84" s="15">
        <v>44117</v>
      </c>
      <c r="B84" s="1">
        <v>275</v>
      </c>
      <c r="D84" s="21">
        <v>0</v>
      </c>
      <c r="E84" s="21">
        <v>0</v>
      </c>
      <c r="F84" s="21">
        <v>0</v>
      </c>
      <c r="G84" s="21">
        <f t="shared" si="10"/>
        <v>0</v>
      </c>
      <c r="H84" s="16">
        <f t="shared" si="7"/>
        <v>0</v>
      </c>
      <c r="I84" s="21">
        <f t="shared" si="9"/>
        <v>4</v>
      </c>
      <c r="J84" s="1"/>
      <c r="M84" s="1">
        <v>0</v>
      </c>
      <c r="N84" s="1">
        <v>10393</v>
      </c>
      <c r="O84" s="1">
        <v>9593</v>
      </c>
      <c r="P84" s="1">
        <v>10393</v>
      </c>
      <c r="Q84" s="1">
        <v>9593</v>
      </c>
      <c r="R84" s="16">
        <f t="shared" si="3"/>
        <v>19986</v>
      </c>
      <c r="S84" s="16">
        <f t="shared" si="8"/>
        <v>576</v>
      </c>
      <c r="T84" s="16">
        <f t="shared" si="11"/>
        <v>361.28571428571428</v>
      </c>
      <c r="U84" s="16">
        <f t="shared" si="5"/>
        <v>2529</v>
      </c>
      <c r="V84" s="16">
        <f t="shared" si="6"/>
        <v>0</v>
      </c>
      <c r="W84" s="1">
        <v>1.72</v>
      </c>
      <c r="X84" s="1">
        <f t="shared" si="0"/>
        <v>1.5214285714285716</v>
      </c>
    </row>
    <row r="85" spans="1:24" ht="13" x14ac:dyDescent="0.15">
      <c r="A85" s="15">
        <v>44118</v>
      </c>
      <c r="B85" s="1">
        <v>276</v>
      </c>
      <c r="D85" s="21">
        <v>0</v>
      </c>
      <c r="E85" s="21">
        <v>0</v>
      </c>
      <c r="F85" s="21">
        <v>0</v>
      </c>
      <c r="G85" s="21">
        <f t="shared" si="10"/>
        <v>0</v>
      </c>
      <c r="H85" s="16">
        <f t="shared" si="7"/>
        <v>0</v>
      </c>
      <c r="I85" s="21">
        <f t="shared" si="9"/>
        <v>4</v>
      </c>
      <c r="J85" s="1"/>
      <c r="M85" s="1">
        <v>0</v>
      </c>
      <c r="N85" s="1">
        <v>10410</v>
      </c>
      <c r="O85" s="1">
        <v>9931</v>
      </c>
      <c r="P85" s="1">
        <v>10410</v>
      </c>
      <c r="Q85" s="1">
        <v>9931</v>
      </c>
      <c r="R85" s="16">
        <f t="shared" si="3"/>
        <v>20341</v>
      </c>
      <c r="S85" s="16">
        <f t="shared" si="8"/>
        <v>355</v>
      </c>
      <c r="T85" s="16">
        <f t="shared" si="11"/>
        <v>361.85714285714283</v>
      </c>
      <c r="U85" s="16">
        <f t="shared" si="5"/>
        <v>2533</v>
      </c>
      <c r="V85" s="16">
        <f t="shared" si="6"/>
        <v>0</v>
      </c>
      <c r="W85" s="1">
        <v>1.37</v>
      </c>
      <c r="X85" s="1">
        <f t="shared" si="0"/>
        <v>1.7171428571428571</v>
      </c>
    </row>
    <row r="86" spans="1:24" ht="13" x14ac:dyDescent="0.15">
      <c r="A86" s="15">
        <v>44119</v>
      </c>
      <c r="B86" s="1">
        <v>277</v>
      </c>
      <c r="D86" s="21">
        <v>0</v>
      </c>
      <c r="E86" s="21">
        <v>0</v>
      </c>
      <c r="F86" s="21">
        <v>0</v>
      </c>
      <c r="G86" s="21">
        <f t="shared" si="10"/>
        <v>0</v>
      </c>
      <c r="H86" s="16">
        <f t="shared" si="7"/>
        <v>0</v>
      </c>
      <c r="I86" s="21">
        <f t="shared" si="9"/>
        <v>4</v>
      </c>
      <c r="J86" s="1"/>
      <c r="M86" s="1">
        <v>0</v>
      </c>
      <c r="N86" s="1">
        <v>10410</v>
      </c>
      <c r="O86" s="1">
        <v>9931</v>
      </c>
      <c r="P86" s="1">
        <v>10410</v>
      </c>
      <c r="Q86" s="1">
        <v>9931</v>
      </c>
      <c r="R86" s="16">
        <f t="shared" si="3"/>
        <v>20341</v>
      </c>
      <c r="S86" s="16">
        <f t="shared" si="8"/>
        <v>0</v>
      </c>
      <c r="T86" s="16">
        <f t="shared" si="11"/>
        <v>283</v>
      </c>
      <c r="U86" s="16">
        <f t="shared" si="5"/>
        <v>1981</v>
      </c>
      <c r="V86" s="16">
        <f t="shared" si="6"/>
        <v>0</v>
      </c>
      <c r="W86" s="1">
        <v>1.03</v>
      </c>
      <c r="X86" s="1">
        <f t="shared" si="0"/>
        <v>1.2257142857142858</v>
      </c>
    </row>
    <row r="87" spans="1:24" ht="13" x14ac:dyDescent="0.15">
      <c r="A87" s="15">
        <v>44120</v>
      </c>
      <c r="B87" s="1">
        <v>278</v>
      </c>
      <c r="D87" s="21">
        <v>0</v>
      </c>
      <c r="E87" s="21">
        <v>0</v>
      </c>
      <c r="F87" s="21">
        <v>0</v>
      </c>
      <c r="G87" s="21">
        <f t="shared" si="10"/>
        <v>0</v>
      </c>
      <c r="H87" s="16">
        <f t="shared" si="7"/>
        <v>0</v>
      </c>
      <c r="I87" s="21">
        <f t="shared" si="9"/>
        <v>4</v>
      </c>
      <c r="J87" s="1"/>
      <c r="M87" s="1">
        <v>0</v>
      </c>
      <c r="N87" s="1">
        <v>11034</v>
      </c>
      <c r="O87" s="1">
        <v>10410</v>
      </c>
      <c r="P87" s="1">
        <v>11034</v>
      </c>
      <c r="Q87" s="1">
        <v>10410</v>
      </c>
      <c r="R87" s="16">
        <f t="shared" si="3"/>
        <v>21444</v>
      </c>
      <c r="S87" s="16">
        <f t="shared" si="8"/>
        <v>1103</v>
      </c>
      <c r="T87" s="16">
        <f t="shared" si="11"/>
        <v>363.28571428571428</v>
      </c>
      <c r="U87" s="16">
        <f t="shared" si="5"/>
        <v>2543</v>
      </c>
      <c r="V87" s="16">
        <f t="shared" si="6"/>
        <v>0</v>
      </c>
      <c r="W87" s="1">
        <v>1.37</v>
      </c>
      <c r="X87" s="1">
        <f t="shared" si="0"/>
        <v>1.2742857142857142</v>
      </c>
    </row>
    <row r="88" spans="1:24" ht="13" x14ac:dyDescent="0.15">
      <c r="A88" s="15">
        <v>44121</v>
      </c>
      <c r="B88" s="1">
        <v>279</v>
      </c>
      <c r="D88" s="21">
        <v>0</v>
      </c>
      <c r="E88" s="21">
        <v>0</v>
      </c>
      <c r="F88" s="21">
        <v>0</v>
      </c>
      <c r="G88" s="21">
        <f t="shared" si="10"/>
        <v>0</v>
      </c>
      <c r="H88" s="16">
        <f t="shared" si="7"/>
        <v>0</v>
      </c>
      <c r="I88" s="21">
        <f t="shared" si="9"/>
        <v>4</v>
      </c>
      <c r="J88" s="1"/>
      <c r="M88" s="1">
        <v>0</v>
      </c>
      <c r="N88" s="1">
        <v>11034</v>
      </c>
      <c r="O88" s="1">
        <v>10410</v>
      </c>
      <c r="P88" s="1">
        <v>11034</v>
      </c>
      <c r="Q88" s="1">
        <v>10410</v>
      </c>
      <c r="R88" s="16">
        <f t="shared" si="3"/>
        <v>21444</v>
      </c>
      <c r="S88" s="16">
        <f t="shared" si="8"/>
        <v>0</v>
      </c>
      <c r="T88" s="16">
        <f t="shared" si="11"/>
        <v>363.28571428571428</v>
      </c>
      <c r="U88" s="16">
        <f t="shared" si="5"/>
        <v>2543</v>
      </c>
      <c r="V88" s="16">
        <f t="shared" si="6"/>
        <v>0</v>
      </c>
      <c r="W88" s="1">
        <v>6.19</v>
      </c>
      <c r="X88" s="1">
        <f t="shared" si="0"/>
        <v>1.8642857142857143</v>
      </c>
    </row>
    <row r="89" spans="1:24" ht="13" x14ac:dyDescent="0.15">
      <c r="A89" s="15">
        <v>44122</v>
      </c>
      <c r="B89" s="1">
        <v>280</v>
      </c>
      <c r="D89" s="21">
        <v>0</v>
      </c>
      <c r="E89" s="21">
        <v>0</v>
      </c>
      <c r="F89" s="21">
        <v>0</v>
      </c>
      <c r="G89" s="21">
        <f t="shared" si="10"/>
        <v>0</v>
      </c>
      <c r="H89" s="16">
        <f t="shared" si="7"/>
        <v>0</v>
      </c>
      <c r="I89" s="21">
        <f t="shared" si="9"/>
        <v>4</v>
      </c>
      <c r="J89" s="1"/>
      <c r="M89" s="1">
        <v>0</v>
      </c>
      <c r="N89" s="1">
        <v>11034</v>
      </c>
      <c r="O89" s="1">
        <v>10410</v>
      </c>
      <c r="P89" s="1">
        <v>11034</v>
      </c>
      <c r="Q89" s="1">
        <v>10410</v>
      </c>
      <c r="R89" s="16">
        <f t="shared" si="3"/>
        <v>21444</v>
      </c>
      <c r="S89" s="16">
        <f t="shared" si="8"/>
        <v>0</v>
      </c>
      <c r="T89" s="16">
        <f t="shared" si="11"/>
        <v>363.28571428571428</v>
      </c>
      <c r="U89" s="16">
        <f t="shared" si="5"/>
        <v>2543</v>
      </c>
      <c r="V89" s="16">
        <f t="shared" si="6"/>
        <v>0</v>
      </c>
      <c r="W89" s="1">
        <v>1.37</v>
      </c>
      <c r="X89" s="1">
        <f t="shared" si="0"/>
        <v>1.912857142857143</v>
      </c>
    </row>
    <row r="90" spans="1:24" ht="13" x14ac:dyDescent="0.15">
      <c r="A90" s="15">
        <v>44123</v>
      </c>
      <c r="B90" s="1">
        <v>281</v>
      </c>
      <c r="D90" s="21">
        <v>0</v>
      </c>
      <c r="E90" s="21">
        <v>0</v>
      </c>
      <c r="F90" s="21">
        <v>0</v>
      </c>
      <c r="G90" s="21">
        <f t="shared" si="10"/>
        <v>0</v>
      </c>
      <c r="H90" s="16">
        <f t="shared" si="7"/>
        <v>0</v>
      </c>
      <c r="I90" s="21">
        <f t="shared" si="9"/>
        <v>4</v>
      </c>
      <c r="J90" s="1"/>
      <c r="M90" s="1">
        <v>0</v>
      </c>
      <c r="N90" s="1">
        <v>11353</v>
      </c>
      <c r="O90" s="1">
        <v>10636</v>
      </c>
      <c r="P90" s="1">
        <v>11353</v>
      </c>
      <c r="Q90" s="1">
        <v>10636</v>
      </c>
      <c r="R90" s="16">
        <f t="shared" si="3"/>
        <v>21989</v>
      </c>
      <c r="S90" s="16">
        <f t="shared" si="8"/>
        <v>545</v>
      </c>
      <c r="T90" s="16">
        <f t="shared" si="11"/>
        <v>368.42857142857144</v>
      </c>
      <c r="U90" s="16">
        <f t="shared" si="5"/>
        <v>2579</v>
      </c>
      <c r="V90" s="16">
        <f t="shared" si="6"/>
        <v>0</v>
      </c>
      <c r="W90" s="1">
        <v>0.69</v>
      </c>
      <c r="X90" s="1">
        <f t="shared" si="0"/>
        <v>1.9628571428571429</v>
      </c>
    </row>
    <row r="91" spans="1:24" ht="13" x14ac:dyDescent="0.15">
      <c r="A91" s="15">
        <v>44124</v>
      </c>
      <c r="B91" s="1">
        <v>282</v>
      </c>
      <c r="D91" s="21">
        <v>0</v>
      </c>
      <c r="E91" s="21">
        <v>0</v>
      </c>
      <c r="F91" s="21">
        <v>0</v>
      </c>
      <c r="G91" s="21">
        <f t="shared" si="10"/>
        <v>0</v>
      </c>
      <c r="H91" s="16">
        <f t="shared" si="7"/>
        <v>0</v>
      </c>
      <c r="I91" s="21">
        <f t="shared" si="9"/>
        <v>4</v>
      </c>
      <c r="J91" s="1"/>
      <c r="M91" s="1">
        <v>0</v>
      </c>
      <c r="N91" s="1">
        <v>11668</v>
      </c>
      <c r="O91" s="1">
        <v>10891</v>
      </c>
      <c r="P91" s="1">
        <v>11668</v>
      </c>
      <c r="Q91" s="1">
        <v>10891</v>
      </c>
      <c r="R91" s="16">
        <f t="shared" si="3"/>
        <v>22559</v>
      </c>
      <c r="S91" s="16">
        <f t="shared" si="8"/>
        <v>570</v>
      </c>
      <c r="T91" s="16">
        <f t="shared" si="11"/>
        <v>367.57142857142856</v>
      </c>
      <c r="U91" s="16">
        <f t="shared" si="5"/>
        <v>2573</v>
      </c>
      <c r="V91" s="16">
        <f t="shared" si="6"/>
        <v>0</v>
      </c>
      <c r="W91" s="1">
        <v>0</v>
      </c>
      <c r="X91" s="1">
        <f t="shared" si="0"/>
        <v>1.7171428571428573</v>
      </c>
    </row>
    <row r="92" spans="1:24" ht="13" x14ac:dyDescent="0.15">
      <c r="A92" s="15">
        <v>44125</v>
      </c>
      <c r="B92" s="1">
        <v>283</v>
      </c>
      <c r="D92" s="21">
        <v>0</v>
      </c>
      <c r="E92" s="21">
        <v>0</v>
      </c>
      <c r="F92" s="21">
        <v>0</v>
      </c>
      <c r="G92" s="21">
        <f t="shared" si="10"/>
        <v>0</v>
      </c>
      <c r="H92" s="16">
        <f t="shared" si="7"/>
        <v>0</v>
      </c>
      <c r="I92" s="21">
        <f t="shared" si="9"/>
        <v>4</v>
      </c>
      <c r="J92" s="1"/>
      <c r="M92" s="1">
        <v>0</v>
      </c>
      <c r="N92" s="1">
        <v>11676</v>
      </c>
      <c r="O92" s="1">
        <v>11229</v>
      </c>
      <c r="P92" s="1">
        <v>11676</v>
      </c>
      <c r="Q92" s="1">
        <v>11229</v>
      </c>
      <c r="R92" s="16">
        <f t="shared" si="3"/>
        <v>22905</v>
      </c>
      <c r="S92" s="16">
        <f t="shared" si="8"/>
        <v>346</v>
      </c>
      <c r="T92" s="16">
        <f t="shared" si="11"/>
        <v>366.28571428571428</v>
      </c>
      <c r="U92" s="16">
        <f t="shared" si="5"/>
        <v>2564</v>
      </c>
      <c r="V92" s="16">
        <f t="shared" si="6"/>
        <v>0</v>
      </c>
      <c r="W92" s="1">
        <v>1.37</v>
      </c>
      <c r="X92" s="1">
        <f t="shared" si="0"/>
        <v>1.7171428571428571</v>
      </c>
    </row>
    <row r="93" spans="1:24" ht="13" x14ac:dyDescent="0.15">
      <c r="A93" s="15">
        <v>44126</v>
      </c>
      <c r="B93" s="1">
        <v>284</v>
      </c>
      <c r="D93" s="21">
        <v>0</v>
      </c>
      <c r="E93" s="21">
        <v>0</v>
      </c>
      <c r="F93" s="21">
        <v>0</v>
      </c>
      <c r="G93" s="21">
        <f t="shared" si="10"/>
        <v>0</v>
      </c>
      <c r="H93" s="16">
        <f t="shared" si="7"/>
        <v>0</v>
      </c>
      <c r="I93" s="21">
        <f t="shared" si="9"/>
        <v>4</v>
      </c>
      <c r="J93" s="1"/>
      <c r="M93" s="1">
        <v>0</v>
      </c>
      <c r="N93" s="1">
        <v>11982</v>
      </c>
      <c r="O93" s="1">
        <v>11474</v>
      </c>
      <c r="P93" s="1">
        <v>11982</v>
      </c>
      <c r="Q93" s="1">
        <v>11474</v>
      </c>
      <c r="R93" s="16">
        <f t="shared" si="3"/>
        <v>23456</v>
      </c>
      <c r="S93" s="16">
        <f t="shared" si="8"/>
        <v>551</v>
      </c>
      <c r="T93" s="16">
        <f t="shared" si="11"/>
        <v>445</v>
      </c>
      <c r="U93" s="16">
        <f t="shared" si="5"/>
        <v>3115</v>
      </c>
      <c r="V93" s="16">
        <f t="shared" si="6"/>
        <v>0</v>
      </c>
      <c r="W93" s="1">
        <v>1.72</v>
      </c>
      <c r="X93" s="1">
        <f t="shared" si="0"/>
        <v>1.8157142857142856</v>
      </c>
    </row>
    <row r="94" spans="1:24" ht="13" x14ac:dyDescent="0.15">
      <c r="A94" s="15">
        <v>44127</v>
      </c>
      <c r="B94" s="1">
        <v>285</v>
      </c>
      <c r="D94" s="21">
        <v>0</v>
      </c>
      <c r="E94" s="21">
        <v>0</v>
      </c>
      <c r="F94" s="21">
        <v>0</v>
      </c>
      <c r="G94" s="21">
        <f t="shared" si="10"/>
        <v>0</v>
      </c>
      <c r="H94" s="16">
        <f t="shared" si="7"/>
        <v>0</v>
      </c>
      <c r="I94" s="21">
        <f t="shared" si="9"/>
        <v>4</v>
      </c>
      <c r="J94" s="1"/>
      <c r="M94" s="1">
        <v>0</v>
      </c>
      <c r="N94" s="1">
        <v>12303</v>
      </c>
      <c r="O94" s="1">
        <v>11718</v>
      </c>
      <c r="P94" s="1">
        <v>12303</v>
      </c>
      <c r="Q94" s="1">
        <v>11718</v>
      </c>
      <c r="R94" s="16">
        <f t="shared" si="3"/>
        <v>24021</v>
      </c>
      <c r="S94" s="16">
        <f t="shared" si="8"/>
        <v>565</v>
      </c>
      <c r="T94" s="16">
        <f t="shared" si="11"/>
        <v>368.14285714285717</v>
      </c>
      <c r="U94" s="16">
        <f t="shared" si="5"/>
        <v>2577</v>
      </c>
      <c r="V94" s="16">
        <f t="shared" si="6"/>
        <v>0</v>
      </c>
      <c r="W94" s="1">
        <v>3.09</v>
      </c>
      <c r="X94" s="1">
        <f t="shared" si="0"/>
        <v>2.0614285714285718</v>
      </c>
    </row>
    <row r="95" spans="1:24" ht="13" x14ac:dyDescent="0.15">
      <c r="A95" s="15">
        <v>44128</v>
      </c>
      <c r="B95" s="1">
        <v>286</v>
      </c>
      <c r="D95" s="21">
        <v>0</v>
      </c>
      <c r="E95" s="21">
        <v>0</v>
      </c>
      <c r="F95" s="21">
        <v>0</v>
      </c>
      <c r="G95" s="21">
        <f t="shared" si="10"/>
        <v>0</v>
      </c>
      <c r="H95" s="16">
        <f t="shared" si="7"/>
        <v>0</v>
      </c>
      <c r="I95" s="21">
        <f t="shared" si="9"/>
        <v>4</v>
      </c>
      <c r="J95" s="1"/>
      <c r="M95" s="1">
        <v>0</v>
      </c>
      <c r="N95" s="1">
        <v>12303</v>
      </c>
      <c r="O95" s="1">
        <v>11718</v>
      </c>
      <c r="P95" s="1">
        <v>12303</v>
      </c>
      <c r="Q95" s="1">
        <v>11718</v>
      </c>
      <c r="R95" s="16">
        <f t="shared" si="3"/>
        <v>24021</v>
      </c>
      <c r="S95" s="16">
        <f t="shared" si="8"/>
        <v>0</v>
      </c>
      <c r="T95" s="16">
        <f t="shared" si="11"/>
        <v>368.14285714285717</v>
      </c>
      <c r="U95" s="16">
        <f t="shared" si="5"/>
        <v>2577</v>
      </c>
      <c r="V95" s="16">
        <f t="shared" si="6"/>
        <v>0</v>
      </c>
      <c r="W95" s="1">
        <v>6.19</v>
      </c>
      <c r="X95" s="1">
        <f t="shared" si="0"/>
        <v>2.0614285714285714</v>
      </c>
    </row>
    <row r="96" spans="1:24" ht="13" x14ac:dyDescent="0.15">
      <c r="A96" s="15">
        <v>44129</v>
      </c>
      <c r="B96" s="1">
        <v>287</v>
      </c>
      <c r="D96" s="21">
        <v>0</v>
      </c>
      <c r="E96" s="21">
        <v>0</v>
      </c>
      <c r="F96" s="21">
        <v>0</v>
      </c>
      <c r="G96" s="21">
        <f t="shared" si="10"/>
        <v>0</v>
      </c>
      <c r="H96" s="16">
        <f t="shared" si="7"/>
        <v>0</v>
      </c>
      <c r="I96" s="21">
        <f t="shared" si="9"/>
        <v>4</v>
      </c>
      <c r="J96" s="1"/>
      <c r="M96" s="1">
        <v>0</v>
      </c>
      <c r="N96" s="1">
        <v>12303</v>
      </c>
      <c r="O96" s="1">
        <v>11718</v>
      </c>
      <c r="P96" s="1">
        <v>12303</v>
      </c>
      <c r="Q96" s="1">
        <v>11718</v>
      </c>
      <c r="R96" s="16">
        <f t="shared" si="3"/>
        <v>24021</v>
      </c>
      <c r="S96" s="16">
        <f t="shared" si="8"/>
        <v>0</v>
      </c>
      <c r="T96" s="16">
        <f t="shared" si="11"/>
        <v>368.14285714285717</v>
      </c>
      <c r="U96" s="16">
        <f t="shared" si="5"/>
        <v>2577</v>
      </c>
      <c r="V96" s="16">
        <f t="shared" si="6"/>
        <v>0</v>
      </c>
      <c r="W96" s="1">
        <v>6.19</v>
      </c>
      <c r="X96" s="1">
        <f t="shared" si="0"/>
        <v>2.75</v>
      </c>
    </row>
    <row r="97" spans="1:24" ht="13" x14ac:dyDescent="0.15">
      <c r="A97" s="15">
        <v>44130</v>
      </c>
      <c r="B97" s="1">
        <v>288</v>
      </c>
      <c r="D97" s="21">
        <v>0</v>
      </c>
      <c r="E97" s="21">
        <v>0</v>
      </c>
      <c r="F97" s="21">
        <v>0</v>
      </c>
      <c r="G97" s="21">
        <f t="shared" si="10"/>
        <v>0</v>
      </c>
      <c r="H97" s="16">
        <f t="shared" si="7"/>
        <v>0</v>
      </c>
      <c r="I97" s="21">
        <f t="shared" si="9"/>
        <v>4</v>
      </c>
      <c r="J97" s="1"/>
      <c r="M97" s="1">
        <v>0</v>
      </c>
      <c r="N97" s="1">
        <v>12613</v>
      </c>
      <c r="O97" s="1">
        <v>11951</v>
      </c>
      <c r="P97" s="1">
        <v>12613</v>
      </c>
      <c r="Q97" s="1">
        <v>11951</v>
      </c>
      <c r="R97" s="16">
        <f t="shared" si="3"/>
        <v>24564</v>
      </c>
      <c r="S97" s="16">
        <f t="shared" si="8"/>
        <v>543</v>
      </c>
      <c r="T97" s="16">
        <f t="shared" si="11"/>
        <v>367.85714285714283</v>
      </c>
      <c r="U97" s="16">
        <f t="shared" si="5"/>
        <v>2575</v>
      </c>
      <c r="V97" s="16">
        <f t="shared" si="6"/>
        <v>0</v>
      </c>
      <c r="W97" s="1">
        <v>4.47</v>
      </c>
      <c r="X97" s="1">
        <f t="shared" si="0"/>
        <v>3.29</v>
      </c>
    </row>
    <row r="98" spans="1:24" ht="13" x14ac:dyDescent="0.15">
      <c r="A98" s="15">
        <v>44131</v>
      </c>
      <c r="B98" s="1">
        <v>289</v>
      </c>
      <c r="D98" s="21">
        <v>0</v>
      </c>
      <c r="E98" s="21">
        <v>0</v>
      </c>
      <c r="F98" s="21">
        <v>0</v>
      </c>
      <c r="G98" s="21">
        <f t="shared" si="10"/>
        <v>0</v>
      </c>
      <c r="H98" s="16">
        <f t="shared" si="7"/>
        <v>0</v>
      </c>
      <c r="I98" s="21">
        <f t="shared" si="9"/>
        <v>4</v>
      </c>
      <c r="J98" s="1"/>
      <c r="M98" s="1">
        <v>0</v>
      </c>
      <c r="N98" s="1">
        <v>12939</v>
      </c>
      <c r="O98" s="1">
        <v>12199</v>
      </c>
      <c r="P98" s="1">
        <v>12939</v>
      </c>
      <c r="Q98" s="1">
        <v>12199</v>
      </c>
      <c r="R98" s="16">
        <f t="shared" si="3"/>
        <v>25138</v>
      </c>
      <c r="S98" s="16">
        <f t="shared" si="8"/>
        <v>574</v>
      </c>
      <c r="T98" s="16">
        <f t="shared" si="11"/>
        <v>368.42857142857144</v>
      </c>
      <c r="U98" s="16">
        <f t="shared" si="5"/>
        <v>2579</v>
      </c>
      <c r="V98" s="16">
        <f t="shared" si="6"/>
        <v>0</v>
      </c>
      <c r="W98" s="1">
        <v>4.47</v>
      </c>
      <c r="X98" s="1">
        <f t="shared" si="0"/>
        <v>3.9285714285714284</v>
      </c>
    </row>
    <row r="99" spans="1:24" ht="13" x14ac:dyDescent="0.15">
      <c r="A99" s="15">
        <v>44132</v>
      </c>
      <c r="B99" s="1">
        <v>290</v>
      </c>
      <c r="D99" s="21">
        <v>0</v>
      </c>
      <c r="E99" s="21">
        <v>0</v>
      </c>
      <c r="F99" s="21">
        <v>0</v>
      </c>
      <c r="G99" s="21">
        <f t="shared" si="10"/>
        <v>0</v>
      </c>
      <c r="H99" s="16">
        <f t="shared" si="7"/>
        <v>0</v>
      </c>
      <c r="I99" s="21">
        <f t="shared" si="9"/>
        <v>4</v>
      </c>
      <c r="J99" s="1"/>
      <c r="M99" s="1">
        <v>0</v>
      </c>
      <c r="N99" s="1">
        <v>12950</v>
      </c>
      <c r="O99" s="1">
        <v>12540</v>
      </c>
      <c r="P99" s="1">
        <v>12950</v>
      </c>
      <c r="Q99" s="1">
        <v>12540</v>
      </c>
      <c r="R99" s="16">
        <f t="shared" si="3"/>
        <v>25490</v>
      </c>
      <c r="S99" s="16">
        <f t="shared" si="8"/>
        <v>352</v>
      </c>
      <c r="T99" s="16">
        <f t="shared" si="11"/>
        <v>369.28571428571428</v>
      </c>
      <c r="U99" s="16">
        <f t="shared" si="5"/>
        <v>2585</v>
      </c>
      <c r="V99" s="16">
        <f t="shared" si="6"/>
        <v>0</v>
      </c>
      <c r="W99" s="1">
        <v>5.5</v>
      </c>
      <c r="X99" s="1">
        <f t="shared" si="0"/>
        <v>4.5185714285714287</v>
      </c>
    </row>
    <row r="100" spans="1:24" ht="13" x14ac:dyDescent="0.15">
      <c r="A100" s="15">
        <v>44133</v>
      </c>
      <c r="B100" s="1">
        <v>291</v>
      </c>
      <c r="D100" s="21">
        <v>0</v>
      </c>
      <c r="E100" s="21">
        <v>0</v>
      </c>
      <c r="F100" s="21">
        <v>0</v>
      </c>
      <c r="G100" s="21">
        <f t="shared" si="10"/>
        <v>0</v>
      </c>
      <c r="H100" s="16">
        <f t="shared" ref="H100:H163" si="12">G100*100000/1740</f>
        <v>0</v>
      </c>
      <c r="I100" s="21">
        <f t="shared" si="9"/>
        <v>4</v>
      </c>
      <c r="J100" s="1"/>
      <c r="M100" s="1">
        <v>0</v>
      </c>
      <c r="N100" s="1">
        <v>13259</v>
      </c>
      <c r="O100" s="1">
        <v>12781</v>
      </c>
      <c r="P100" s="1">
        <v>13259</v>
      </c>
      <c r="Q100" s="1">
        <v>12781</v>
      </c>
      <c r="R100" s="16">
        <f t="shared" si="3"/>
        <v>26040</v>
      </c>
      <c r="S100" s="16">
        <f t="shared" si="8"/>
        <v>550</v>
      </c>
      <c r="T100" s="16">
        <f t="shared" si="11"/>
        <v>369.14285714285717</v>
      </c>
      <c r="U100" s="16">
        <f t="shared" si="5"/>
        <v>2584</v>
      </c>
      <c r="V100" s="16">
        <f t="shared" si="6"/>
        <v>0</v>
      </c>
      <c r="W100" s="1">
        <v>7.56</v>
      </c>
      <c r="X100" s="1">
        <f t="shared" si="0"/>
        <v>5.3528571428571423</v>
      </c>
    </row>
    <row r="101" spans="1:24" ht="13" x14ac:dyDescent="0.15">
      <c r="A101" s="15">
        <v>44134</v>
      </c>
      <c r="B101" s="1">
        <v>292</v>
      </c>
      <c r="D101" s="21">
        <v>0</v>
      </c>
      <c r="E101" s="21">
        <v>0</v>
      </c>
      <c r="F101" s="21">
        <v>0</v>
      </c>
      <c r="G101" s="21">
        <f t="shared" si="10"/>
        <v>0</v>
      </c>
      <c r="H101" s="16">
        <f t="shared" si="12"/>
        <v>0</v>
      </c>
      <c r="I101" s="21">
        <f t="shared" si="9"/>
        <v>4</v>
      </c>
      <c r="J101" s="1"/>
      <c r="M101" s="1">
        <v>0</v>
      </c>
      <c r="N101" s="1">
        <v>13580</v>
      </c>
      <c r="O101" s="1">
        <v>13022</v>
      </c>
      <c r="P101" s="1">
        <v>13580</v>
      </c>
      <c r="Q101" s="1">
        <v>13022</v>
      </c>
      <c r="R101" s="16">
        <f t="shared" si="3"/>
        <v>26602</v>
      </c>
      <c r="S101" s="16">
        <f t="shared" si="8"/>
        <v>562</v>
      </c>
      <c r="T101" s="16">
        <f t="shared" si="11"/>
        <v>368.71428571428572</v>
      </c>
      <c r="U101" s="16">
        <f t="shared" si="5"/>
        <v>2581</v>
      </c>
      <c r="V101" s="16">
        <f t="shared" si="6"/>
        <v>0</v>
      </c>
      <c r="W101" s="1">
        <v>15.12</v>
      </c>
      <c r="X101" s="1">
        <f t="shared" si="0"/>
        <v>7.0714285714285712</v>
      </c>
    </row>
    <row r="102" spans="1:24" ht="13" x14ac:dyDescent="0.15">
      <c r="A102" s="15">
        <v>44135</v>
      </c>
      <c r="B102" s="1">
        <v>293</v>
      </c>
      <c r="D102" s="21">
        <v>0</v>
      </c>
      <c r="E102" s="21">
        <v>0</v>
      </c>
      <c r="F102" s="21">
        <v>0</v>
      </c>
      <c r="G102" s="21">
        <f t="shared" si="10"/>
        <v>0</v>
      </c>
      <c r="H102" s="16">
        <f t="shared" si="12"/>
        <v>0</v>
      </c>
      <c r="I102" s="21">
        <f t="shared" si="9"/>
        <v>4</v>
      </c>
      <c r="J102" s="1"/>
      <c r="M102" s="1">
        <v>0</v>
      </c>
      <c r="N102" s="1">
        <v>13580</v>
      </c>
      <c r="O102" s="1">
        <v>13022</v>
      </c>
      <c r="P102" s="1">
        <v>13580</v>
      </c>
      <c r="Q102" s="1">
        <v>13022</v>
      </c>
      <c r="R102" s="16">
        <f t="shared" si="3"/>
        <v>26602</v>
      </c>
      <c r="S102" s="16">
        <f t="shared" si="8"/>
        <v>0</v>
      </c>
      <c r="T102" s="16">
        <f t="shared" si="11"/>
        <v>368.71428571428572</v>
      </c>
      <c r="U102" s="16">
        <f t="shared" si="5"/>
        <v>2581</v>
      </c>
      <c r="V102" s="16">
        <f t="shared" si="6"/>
        <v>0</v>
      </c>
      <c r="W102" s="1">
        <v>11</v>
      </c>
      <c r="X102" s="1">
        <f t="shared" si="0"/>
        <v>7.758571428571428</v>
      </c>
    </row>
    <row r="103" spans="1:24" ht="13" x14ac:dyDescent="0.15">
      <c r="A103" s="15">
        <v>44136</v>
      </c>
      <c r="B103" s="1">
        <v>294</v>
      </c>
      <c r="D103" s="21">
        <v>0</v>
      </c>
      <c r="E103" s="21">
        <v>0</v>
      </c>
      <c r="F103" s="21">
        <v>0</v>
      </c>
      <c r="G103" s="21">
        <f t="shared" si="10"/>
        <v>0</v>
      </c>
      <c r="H103" s="16">
        <f t="shared" si="12"/>
        <v>0</v>
      </c>
      <c r="I103" s="21">
        <f t="shared" si="9"/>
        <v>4</v>
      </c>
      <c r="J103" s="1"/>
      <c r="M103" s="1">
        <v>0</v>
      </c>
      <c r="N103" s="1">
        <v>13580</v>
      </c>
      <c r="O103" s="1">
        <v>13022</v>
      </c>
      <c r="P103" s="1">
        <v>13580</v>
      </c>
      <c r="Q103" s="1">
        <v>13022</v>
      </c>
      <c r="R103" s="16">
        <f t="shared" si="3"/>
        <v>26602</v>
      </c>
      <c r="S103" s="16">
        <f t="shared" si="8"/>
        <v>0</v>
      </c>
      <c r="T103" s="16">
        <f t="shared" si="11"/>
        <v>368.71428571428572</v>
      </c>
      <c r="U103" s="16">
        <f t="shared" si="5"/>
        <v>2581</v>
      </c>
      <c r="V103" s="16">
        <f t="shared" si="6"/>
        <v>0</v>
      </c>
      <c r="W103" s="1">
        <v>5.84</v>
      </c>
      <c r="X103" s="1">
        <f t="shared" si="0"/>
        <v>7.7085714285714273</v>
      </c>
    </row>
    <row r="104" spans="1:24" ht="13" x14ac:dyDescent="0.15">
      <c r="A104" s="15">
        <v>44137</v>
      </c>
      <c r="B104" s="1">
        <v>295</v>
      </c>
      <c r="D104" s="21">
        <v>0</v>
      </c>
      <c r="E104" s="21">
        <v>0</v>
      </c>
      <c r="F104" s="21">
        <v>0</v>
      </c>
      <c r="G104" s="21">
        <f t="shared" si="10"/>
        <v>0</v>
      </c>
      <c r="H104" s="16">
        <f t="shared" si="12"/>
        <v>0</v>
      </c>
      <c r="I104" s="21">
        <f t="shared" si="9"/>
        <v>4</v>
      </c>
      <c r="J104" s="1"/>
      <c r="M104" s="1">
        <v>0</v>
      </c>
      <c r="N104" s="1">
        <v>13886</v>
      </c>
      <c r="O104" s="1">
        <v>13248</v>
      </c>
      <c r="P104" s="1">
        <v>13886</v>
      </c>
      <c r="Q104" s="1">
        <v>13248</v>
      </c>
      <c r="R104" s="16">
        <f t="shared" si="3"/>
        <v>27134</v>
      </c>
      <c r="S104" s="16">
        <f t="shared" si="8"/>
        <v>532</v>
      </c>
      <c r="T104" s="16">
        <f t="shared" si="11"/>
        <v>367.14285714285717</v>
      </c>
      <c r="U104" s="16">
        <f t="shared" si="5"/>
        <v>2570</v>
      </c>
      <c r="V104" s="16">
        <f t="shared" si="6"/>
        <v>0</v>
      </c>
      <c r="W104" s="1">
        <v>7.56</v>
      </c>
      <c r="X104" s="1">
        <f t="shared" si="0"/>
        <v>8.15</v>
      </c>
    </row>
    <row r="105" spans="1:24" ht="13" x14ac:dyDescent="0.15">
      <c r="A105" s="15">
        <v>44138</v>
      </c>
      <c r="B105" s="1">
        <v>296</v>
      </c>
      <c r="D105" s="21">
        <v>0</v>
      </c>
      <c r="E105" s="21">
        <v>0</v>
      </c>
      <c r="F105" s="21">
        <v>0</v>
      </c>
      <c r="G105" s="21">
        <f t="shared" si="10"/>
        <v>0</v>
      </c>
      <c r="H105" s="16">
        <f t="shared" si="12"/>
        <v>0</v>
      </c>
      <c r="I105" s="21">
        <f t="shared" si="9"/>
        <v>4</v>
      </c>
      <c r="J105" s="1"/>
      <c r="M105" s="1">
        <v>0</v>
      </c>
      <c r="N105" s="1">
        <v>13886</v>
      </c>
      <c r="O105" s="1">
        <v>13248</v>
      </c>
      <c r="P105" s="1">
        <v>13886</v>
      </c>
      <c r="Q105" s="1">
        <v>13248</v>
      </c>
      <c r="R105" s="16">
        <f t="shared" si="3"/>
        <v>27134</v>
      </c>
      <c r="S105" s="16">
        <f t="shared" si="8"/>
        <v>0</v>
      </c>
      <c r="T105" s="16">
        <f t="shared" si="11"/>
        <v>285.14285714285717</v>
      </c>
      <c r="U105" s="16">
        <f t="shared" si="5"/>
        <v>1996</v>
      </c>
      <c r="V105" s="16">
        <f t="shared" si="6"/>
        <v>0</v>
      </c>
      <c r="W105" s="1">
        <v>15.81</v>
      </c>
      <c r="X105" s="1">
        <f t="shared" si="0"/>
        <v>9.77</v>
      </c>
    </row>
    <row r="106" spans="1:24" ht="13" x14ac:dyDescent="0.15">
      <c r="A106" s="15">
        <v>44139</v>
      </c>
      <c r="B106" s="1">
        <v>297</v>
      </c>
      <c r="D106" s="21">
        <v>0</v>
      </c>
      <c r="E106" s="17">
        <v>1</v>
      </c>
      <c r="F106" s="21">
        <f t="shared" ref="F106:F309" si="13">D106+E106</f>
        <v>1</v>
      </c>
      <c r="G106" s="21">
        <f t="shared" si="10"/>
        <v>0.14285714285714285</v>
      </c>
      <c r="H106" s="16">
        <f t="shared" si="12"/>
        <v>8.2101806239737272</v>
      </c>
      <c r="I106" s="21">
        <f t="shared" si="9"/>
        <v>5</v>
      </c>
      <c r="J106" s="1"/>
      <c r="M106" s="1">
        <v>1</v>
      </c>
      <c r="N106" s="1">
        <v>14223</v>
      </c>
      <c r="O106" s="1">
        <v>13830</v>
      </c>
      <c r="P106" s="1">
        <v>14223</v>
      </c>
      <c r="Q106" s="1">
        <v>13830</v>
      </c>
      <c r="R106" s="16">
        <f t="shared" si="3"/>
        <v>28053</v>
      </c>
      <c r="S106" s="16">
        <f t="shared" si="8"/>
        <v>919</v>
      </c>
      <c r="T106" s="16">
        <f t="shared" si="11"/>
        <v>366.14285714285717</v>
      </c>
      <c r="U106" s="16">
        <f t="shared" si="5"/>
        <v>2563</v>
      </c>
      <c r="V106" s="16">
        <f t="shared" si="6"/>
        <v>3.9016777214202103E-2</v>
      </c>
      <c r="W106" s="1">
        <v>21.31</v>
      </c>
      <c r="X106" s="1">
        <f t="shared" si="0"/>
        <v>12.028571428571428</v>
      </c>
    </row>
    <row r="107" spans="1:24" ht="13" x14ac:dyDescent="0.15">
      <c r="A107" s="15">
        <v>44140</v>
      </c>
      <c r="B107" s="1">
        <v>298</v>
      </c>
      <c r="D107" s="1">
        <v>0</v>
      </c>
      <c r="E107" s="1">
        <v>0</v>
      </c>
      <c r="F107" s="21">
        <f t="shared" si="13"/>
        <v>0</v>
      </c>
      <c r="G107" s="21">
        <f t="shared" si="10"/>
        <v>0.14285714285714285</v>
      </c>
      <c r="H107" s="16">
        <f t="shared" si="12"/>
        <v>8.2101806239737272</v>
      </c>
      <c r="I107" s="21">
        <f t="shared" si="9"/>
        <v>5</v>
      </c>
      <c r="J107" s="1"/>
      <c r="M107" s="1">
        <v>1</v>
      </c>
      <c r="N107" s="1">
        <v>14532</v>
      </c>
      <c r="O107" s="1">
        <v>14078</v>
      </c>
      <c r="P107" s="1">
        <v>14532</v>
      </c>
      <c r="Q107" s="1">
        <v>14078</v>
      </c>
      <c r="R107" s="16">
        <f t="shared" si="3"/>
        <v>28610</v>
      </c>
      <c r="S107" s="16">
        <f t="shared" si="8"/>
        <v>557</v>
      </c>
      <c r="T107" s="16">
        <f t="shared" si="11"/>
        <v>367.14285714285717</v>
      </c>
      <c r="U107" s="16">
        <f t="shared" si="5"/>
        <v>2570</v>
      </c>
      <c r="V107" s="16">
        <f t="shared" si="6"/>
        <v>3.8910505836575876E-2</v>
      </c>
      <c r="W107" s="1">
        <v>15.81</v>
      </c>
      <c r="X107" s="1">
        <f t="shared" si="0"/>
        <v>13.207142857142857</v>
      </c>
    </row>
    <row r="108" spans="1:24" ht="13" x14ac:dyDescent="0.15">
      <c r="A108" s="15">
        <v>44141</v>
      </c>
      <c r="B108" s="1">
        <v>299</v>
      </c>
      <c r="D108" s="1">
        <v>0</v>
      </c>
      <c r="E108" s="1">
        <v>0</v>
      </c>
      <c r="F108" s="21">
        <f t="shared" si="13"/>
        <v>0</v>
      </c>
      <c r="G108" s="21">
        <f t="shared" si="10"/>
        <v>0.14285714285714285</v>
      </c>
      <c r="H108" s="16">
        <f t="shared" si="12"/>
        <v>8.2101806239737272</v>
      </c>
      <c r="I108" s="21">
        <f t="shared" si="9"/>
        <v>5</v>
      </c>
      <c r="J108" s="1"/>
      <c r="M108" s="1">
        <v>1</v>
      </c>
      <c r="N108" s="1">
        <v>14854</v>
      </c>
      <c r="O108" s="1">
        <v>14308</v>
      </c>
      <c r="P108" s="1">
        <v>14854</v>
      </c>
      <c r="Q108" s="1">
        <v>14308</v>
      </c>
      <c r="R108" s="16">
        <f t="shared" si="3"/>
        <v>29162</v>
      </c>
      <c r="S108" s="16">
        <f t="shared" si="8"/>
        <v>552</v>
      </c>
      <c r="T108" s="16">
        <f t="shared" si="11"/>
        <v>365.71428571428572</v>
      </c>
      <c r="U108" s="16">
        <f t="shared" si="5"/>
        <v>2560</v>
      </c>
      <c r="V108" s="16">
        <f t="shared" si="6"/>
        <v>3.90625E-2</v>
      </c>
      <c r="W108" s="1">
        <v>19.940000000000001</v>
      </c>
      <c r="X108" s="1">
        <f t="shared" si="0"/>
        <v>13.895714285714286</v>
      </c>
    </row>
    <row r="109" spans="1:24" ht="13" x14ac:dyDescent="0.15">
      <c r="A109" s="15">
        <v>44142</v>
      </c>
      <c r="B109" s="1">
        <v>300</v>
      </c>
      <c r="D109" s="1">
        <v>0</v>
      </c>
      <c r="E109" s="1">
        <v>0</v>
      </c>
      <c r="F109" s="21">
        <f t="shared" si="13"/>
        <v>0</v>
      </c>
      <c r="G109" s="21">
        <f t="shared" si="10"/>
        <v>0.14285714285714285</v>
      </c>
      <c r="H109" s="16">
        <f t="shared" si="12"/>
        <v>8.2101806239737272</v>
      </c>
      <c r="I109" s="21">
        <f t="shared" si="9"/>
        <v>5</v>
      </c>
      <c r="J109" s="1"/>
      <c r="M109" s="1">
        <v>1</v>
      </c>
      <c r="N109" s="1">
        <v>14854</v>
      </c>
      <c r="O109" s="1">
        <v>14308</v>
      </c>
      <c r="P109" s="1">
        <v>14854</v>
      </c>
      <c r="Q109" s="1">
        <v>14308</v>
      </c>
      <c r="R109" s="16">
        <f t="shared" si="3"/>
        <v>29162</v>
      </c>
      <c r="S109" s="16">
        <f t="shared" si="8"/>
        <v>0</v>
      </c>
      <c r="T109" s="16">
        <f t="shared" si="11"/>
        <v>365.71428571428572</v>
      </c>
      <c r="U109" s="16">
        <f t="shared" si="5"/>
        <v>2560</v>
      </c>
      <c r="V109" s="16">
        <f t="shared" si="6"/>
        <v>3.90625E-2</v>
      </c>
      <c r="W109" s="1">
        <v>16.149999999999999</v>
      </c>
      <c r="X109" s="1">
        <f t="shared" si="0"/>
        <v>14.63142857142857</v>
      </c>
    </row>
    <row r="110" spans="1:24" ht="13" x14ac:dyDescent="0.15">
      <c r="A110" s="15">
        <v>44143</v>
      </c>
      <c r="B110" s="1">
        <v>301</v>
      </c>
      <c r="D110" s="1">
        <v>0</v>
      </c>
      <c r="E110" s="1">
        <v>0</v>
      </c>
      <c r="F110" s="21">
        <f t="shared" si="13"/>
        <v>0</v>
      </c>
      <c r="G110" s="21">
        <f t="shared" si="10"/>
        <v>0.14285714285714285</v>
      </c>
      <c r="H110" s="16">
        <f t="shared" si="12"/>
        <v>8.2101806239737272</v>
      </c>
      <c r="I110" s="21">
        <f t="shared" si="9"/>
        <v>5</v>
      </c>
      <c r="J110" s="1"/>
      <c r="M110" s="1">
        <v>1</v>
      </c>
      <c r="N110" s="1">
        <v>14854</v>
      </c>
      <c r="O110" s="1">
        <v>14308</v>
      </c>
      <c r="P110" s="1">
        <v>14854</v>
      </c>
      <c r="Q110" s="1">
        <v>14308</v>
      </c>
      <c r="R110" s="16">
        <f t="shared" si="3"/>
        <v>29162</v>
      </c>
      <c r="S110" s="16">
        <f t="shared" si="8"/>
        <v>0</v>
      </c>
      <c r="T110" s="16">
        <f t="shared" si="11"/>
        <v>365.71428571428572</v>
      </c>
      <c r="U110" s="16">
        <f t="shared" si="5"/>
        <v>2560</v>
      </c>
      <c r="V110" s="16">
        <f t="shared" si="6"/>
        <v>3.90625E-2</v>
      </c>
      <c r="W110" s="1">
        <v>7.91</v>
      </c>
      <c r="X110" s="1">
        <f t="shared" si="0"/>
        <v>14.927142857142858</v>
      </c>
    </row>
    <row r="111" spans="1:24" ht="13" x14ac:dyDescent="0.15">
      <c r="A111" s="15">
        <v>44144</v>
      </c>
      <c r="B111" s="1">
        <v>302</v>
      </c>
      <c r="D111" s="1">
        <v>0</v>
      </c>
      <c r="E111" s="1">
        <v>0</v>
      </c>
      <c r="F111" s="21">
        <f t="shared" si="13"/>
        <v>0</v>
      </c>
      <c r="G111" s="21">
        <f t="shared" si="10"/>
        <v>0.14285714285714285</v>
      </c>
      <c r="H111" s="16">
        <f t="shared" si="12"/>
        <v>8.2101806239737272</v>
      </c>
      <c r="I111" s="21">
        <f t="shared" si="9"/>
        <v>5</v>
      </c>
      <c r="J111" s="1"/>
      <c r="M111" s="1">
        <v>1</v>
      </c>
      <c r="N111" s="1">
        <v>14854</v>
      </c>
      <c r="O111" s="1">
        <v>14308</v>
      </c>
      <c r="P111" s="1">
        <v>14854</v>
      </c>
      <c r="Q111" s="1">
        <v>14308</v>
      </c>
      <c r="R111" s="16">
        <f t="shared" si="3"/>
        <v>29162</v>
      </c>
      <c r="S111" s="16">
        <f t="shared" si="8"/>
        <v>0</v>
      </c>
      <c r="T111" s="16">
        <f t="shared" si="11"/>
        <v>289.71428571428572</v>
      </c>
      <c r="U111" s="16">
        <f t="shared" si="5"/>
        <v>2028</v>
      </c>
      <c r="V111" s="16">
        <f t="shared" si="6"/>
        <v>4.9309664694280067E-2</v>
      </c>
      <c r="W111" s="1">
        <v>19.25</v>
      </c>
      <c r="X111" s="1">
        <f t="shared" si="0"/>
        <v>16.59714285714286</v>
      </c>
    </row>
    <row r="112" spans="1:24" ht="13" x14ac:dyDescent="0.15">
      <c r="A112" s="15">
        <v>44145</v>
      </c>
      <c r="B112" s="1">
        <v>303</v>
      </c>
      <c r="D112" s="1">
        <v>0</v>
      </c>
      <c r="E112" s="1">
        <v>1</v>
      </c>
      <c r="F112" s="21">
        <f t="shared" si="13"/>
        <v>1</v>
      </c>
      <c r="G112" s="21">
        <f t="shared" si="10"/>
        <v>0.2857142857142857</v>
      </c>
      <c r="H112" s="16">
        <f t="shared" si="12"/>
        <v>16.420361247947454</v>
      </c>
      <c r="I112" s="21">
        <f t="shared" si="9"/>
        <v>6</v>
      </c>
      <c r="J112" s="1"/>
      <c r="M112" s="1">
        <v>2</v>
      </c>
      <c r="N112" s="1">
        <v>15482</v>
      </c>
      <c r="O112" s="1">
        <v>14783</v>
      </c>
      <c r="P112" s="1">
        <v>15482</v>
      </c>
      <c r="Q112" s="1">
        <v>14783</v>
      </c>
      <c r="R112" s="16">
        <f t="shared" si="3"/>
        <v>30265</v>
      </c>
      <c r="S112" s="16">
        <f t="shared" si="8"/>
        <v>1103</v>
      </c>
      <c r="T112" s="16">
        <f t="shared" si="11"/>
        <v>447.28571428571428</v>
      </c>
      <c r="U112" s="16">
        <f t="shared" si="5"/>
        <v>3131</v>
      </c>
      <c r="V112" s="16">
        <f t="shared" si="6"/>
        <v>6.387735547748323E-2</v>
      </c>
      <c r="W112" s="1">
        <v>14.09</v>
      </c>
      <c r="X112" s="1">
        <f t="shared" si="0"/>
        <v>16.351428571428574</v>
      </c>
    </row>
    <row r="113" spans="1:24" ht="13" x14ac:dyDescent="0.15">
      <c r="A113" s="15">
        <v>44146</v>
      </c>
      <c r="B113" s="1">
        <v>304</v>
      </c>
      <c r="D113" s="1">
        <v>0</v>
      </c>
      <c r="E113" s="1">
        <v>0</v>
      </c>
      <c r="F113" s="21">
        <f t="shared" si="13"/>
        <v>0</v>
      </c>
      <c r="G113" s="21">
        <f t="shared" si="10"/>
        <v>0.14285714285714285</v>
      </c>
      <c r="H113" s="16">
        <f t="shared" si="12"/>
        <v>8.2101806239737272</v>
      </c>
      <c r="I113" s="21">
        <f t="shared" si="9"/>
        <v>6</v>
      </c>
      <c r="J113" s="1"/>
      <c r="M113" s="1">
        <v>2</v>
      </c>
      <c r="N113" s="1">
        <v>15490</v>
      </c>
      <c r="O113" s="1">
        <v>15122</v>
      </c>
      <c r="P113" s="1">
        <v>15490</v>
      </c>
      <c r="Q113" s="1">
        <v>15122</v>
      </c>
      <c r="R113" s="16">
        <f t="shared" si="3"/>
        <v>30612</v>
      </c>
      <c r="S113" s="16">
        <f t="shared" si="8"/>
        <v>347</v>
      </c>
      <c r="T113" s="16">
        <f t="shared" si="11"/>
        <v>365.57142857142856</v>
      </c>
      <c r="U113" s="16">
        <f t="shared" si="5"/>
        <v>2559</v>
      </c>
      <c r="V113" s="16">
        <f t="shared" si="6"/>
        <v>3.9077764751856189E-2</v>
      </c>
      <c r="W113" s="1">
        <v>9.6199999999999992</v>
      </c>
      <c r="X113" s="1">
        <f t="shared" si="0"/>
        <v>14.681428571428572</v>
      </c>
    </row>
    <row r="114" spans="1:24" ht="13" x14ac:dyDescent="0.15">
      <c r="A114" s="15">
        <v>44147</v>
      </c>
      <c r="B114" s="1">
        <v>305</v>
      </c>
      <c r="D114" s="1">
        <v>0</v>
      </c>
      <c r="E114" s="1">
        <v>0</v>
      </c>
      <c r="F114" s="21">
        <f t="shared" si="13"/>
        <v>0</v>
      </c>
      <c r="G114" s="21">
        <f t="shared" si="10"/>
        <v>0.14285714285714285</v>
      </c>
      <c r="H114" s="16">
        <f t="shared" si="12"/>
        <v>8.2101806239737272</v>
      </c>
      <c r="I114" s="21">
        <f t="shared" si="9"/>
        <v>6</v>
      </c>
      <c r="J114" s="1"/>
      <c r="M114" s="1">
        <v>2</v>
      </c>
      <c r="N114" s="1">
        <v>15800</v>
      </c>
      <c r="O114" s="1">
        <v>15366</v>
      </c>
      <c r="P114" s="1">
        <v>15800</v>
      </c>
      <c r="Q114" s="1">
        <v>15366</v>
      </c>
      <c r="R114" s="16">
        <f t="shared" si="3"/>
        <v>31166</v>
      </c>
      <c r="S114" s="16">
        <f t="shared" si="8"/>
        <v>554</v>
      </c>
      <c r="T114" s="16">
        <f t="shared" si="11"/>
        <v>365.14285714285717</v>
      </c>
      <c r="U114" s="16">
        <f t="shared" si="5"/>
        <v>2556</v>
      </c>
      <c r="V114" s="16">
        <f t="shared" si="6"/>
        <v>3.9123630672926443E-2</v>
      </c>
      <c r="W114" s="1">
        <v>10.65</v>
      </c>
      <c r="X114" s="1">
        <f t="shared" si="0"/>
        <v>13.944285714285716</v>
      </c>
    </row>
    <row r="115" spans="1:24" ht="13" x14ac:dyDescent="0.15">
      <c r="A115" s="15">
        <v>44148</v>
      </c>
      <c r="B115" s="1">
        <v>306</v>
      </c>
      <c r="D115" s="1">
        <v>1</v>
      </c>
      <c r="E115" s="1">
        <v>1</v>
      </c>
      <c r="F115" s="21">
        <f t="shared" si="13"/>
        <v>2</v>
      </c>
      <c r="G115" s="21">
        <f t="shared" si="10"/>
        <v>0.42857142857142855</v>
      </c>
      <c r="H115" s="16">
        <f t="shared" si="12"/>
        <v>24.630541871921181</v>
      </c>
      <c r="I115" s="21">
        <f t="shared" si="9"/>
        <v>8</v>
      </c>
      <c r="J115" s="1"/>
      <c r="M115" s="1">
        <v>3</v>
      </c>
      <c r="N115" s="1">
        <v>16092</v>
      </c>
      <c r="O115" s="1">
        <v>15598</v>
      </c>
      <c r="P115" s="1">
        <v>16092</v>
      </c>
      <c r="Q115" s="1">
        <v>15598</v>
      </c>
      <c r="R115" s="16">
        <f t="shared" si="3"/>
        <v>31690</v>
      </c>
      <c r="S115" s="16">
        <f t="shared" si="8"/>
        <v>524</v>
      </c>
      <c r="T115" s="16">
        <f t="shared" si="11"/>
        <v>361.14285714285717</v>
      </c>
      <c r="U115" s="16">
        <f t="shared" si="5"/>
        <v>2528</v>
      </c>
      <c r="V115" s="16">
        <f t="shared" si="6"/>
        <v>0.11867088607594935</v>
      </c>
      <c r="W115" s="1">
        <v>13.75</v>
      </c>
      <c r="X115" s="1">
        <f t="shared" si="0"/>
        <v>13.060000000000002</v>
      </c>
    </row>
    <row r="116" spans="1:24" ht="13" x14ac:dyDescent="0.15">
      <c r="A116" s="15">
        <v>44149</v>
      </c>
      <c r="B116" s="1">
        <v>307</v>
      </c>
      <c r="D116" s="1">
        <v>0</v>
      </c>
      <c r="E116" s="1">
        <v>0</v>
      </c>
      <c r="F116" s="21">
        <f t="shared" si="13"/>
        <v>0</v>
      </c>
      <c r="G116" s="21">
        <f t="shared" si="10"/>
        <v>0.42857142857142855</v>
      </c>
      <c r="H116" s="16">
        <f t="shared" si="12"/>
        <v>24.630541871921181</v>
      </c>
      <c r="I116" s="21">
        <f t="shared" si="9"/>
        <v>8</v>
      </c>
      <c r="J116" s="1"/>
      <c r="M116" s="1">
        <v>3</v>
      </c>
      <c r="N116" s="1">
        <v>16092</v>
      </c>
      <c r="O116" s="1">
        <v>15598</v>
      </c>
      <c r="P116" s="1">
        <v>16092</v>
      </c>
      <c r="Q116" s="1">
        <v>15598</v>
      </c>
      <c r="R116" s="16">
        <f t="shared" si="3"/>
        <v>31690</v>
      </c>
      <c r="S116" s="16">
        <f t="shared" si="8"/>
        <v>0</v>
      </c>
      <c r="T116" s="16">
        <f t="shared" si="11"/>
        <v>361.14285714285717</v>
      </c>
      <c r="U116" s="16">
        <f t="shared" si="5"/>
        <v>2528</v>
      </c>
      <c r="V116" s="16">
        <f t="shared" si="6"/>
        <v>0.11867088607594935</v>
      </c>
      <c r="W116" s="1">
        <v>11.69</v>
      </c>
      <c r="X116" s="1">
        <f t="shared" si="0"/>
        <v>12.422857142857142</v>
      </c>
    </row>
    <row r="117" spans="1:24" ht="13" x14ac:dyDescent="0.15">
      <c r="A117" s="15">
        <v>44150</v>
      </c>
      <c r="B117" s="1">
        <v>308</v>
      </c>
      <c r="D117" s="1">
        <v>0</v>
      </c>
      <c r="E117" s="1">
        <v>0</v>
      </c>
      <c r="F117" s="21">
        <f t="shared" si="13"/>
        <v>0</v>
      </c>
      <c r="G117" s="21">
        <f t="shared" si="10"/>
        <v>0.42857142857142855</v>
      </c>
      <c r="H117" s="16">
        <f t="shared" si="12"/>
        <v>24.630541871921181</v>
      </c>
      <c r="I117" s="21">
        <f t="shared" si="9"/>
        <v>8</v>
      </c>
      <c r="J117" s="1"/>
      <c r="M117" s="1">
        <v>3</v>
      </c>
      <c r="N117" s="1">
        <v>16092</v>
      </c>
      <c r="O117" s="1">
        <v>15598</v>
      </c>
      <c r="P117" s="1">
        <v>16092</v>
      </c>
      <c r="Q117" s="1">
        <v>15598</v>
      </c>
      <c r="R117" s="16">
        <f t="shared" si="3"/>
        <v>31690</v>
      </c>
      <c r="S117" s="16">
        <f t="shared" si="8"/>
        <v>0</v>
      </c>
      <c r="T117" s="16">
        <f t="shared" si="11"/>
        <v>361.14285714285717</v>
      </c>
      <c r="U117" s="16">
        <f t="shared" si="5"/>
        <v>2528</v>
      </c>
      <c r="V117" s="16">
        <f t="shared" si="6"/>
        <v>0.11867088607594935</v>
      </c>
      <c r="W117" s="1">
        <v>16.149999999999999</v>
      </c>
      <c r="X117" s="1">
        <f t="shared" si="0"/>
        <v>13.599999999999998</v>
      </c>
    </row>
    <row r="118" spans="1:24" ht="13" x14ac:dyDescent="0.15">
      <c r="A118" s="15">
        <v>44151</v>
      </c>
      <c r="B118" s="1">
        <v>309</v>
      </c>
      <c r="D118" s="1">
        <v>1</v>
      </c>
      <c r="E118" s="1">
        <v>0</v>
      </c>
      <c r="F118" s="21">
        <f t="shared" si="13"/>
        <v>1</v>
      </c>
      <c r="G118" s="21">
        <f t="shared" si="10"/>
        <v>0.5714285714285714</v>
      </c>
      <c r="H118" s="16">
        <f t="shared" si="12"/>
        <v>32.840722495894909</v>
      </c>
      <c r="I118" s="21">
        <f t="shared" si="9"/>
        <v>9</v>
      </c>
      <c r="J118" s="1"/>
      <c r="M118" s="1">
        <v>3</v>
      </c>
      <c r="N118" s="1">
        <v>16429</v>
      </c>
      <c r="O118" s="1">
        <v>15856</v>
      </c>
      <c r="P118" s="1">
        <v>16429</v>
      </c>
      <c r="Q118" s="1">
        <v>15856</v>
      </c>
      <c r="R118" s="16">
        <f t="shared" si="3"/>
        <v>32285</v>
      </c>
      <c r="S118" s="16">
        <f t="shared" si="8"/>
        <v>595</v>
      </c>
      <c r="T118" s="16">
        <f t="shared" si="11"/>
        <v>446.14285714285717</v>
      </c>
      <c r="U118" s="16">
        <f t="shared" si="5"/>
        <v>3123</v>
      </c>
      <c r="V118" s="16">
        <f t="shared" si="6"/>
        <v>0.1280819724623759</v>
      </c>
      <c r="W118" s="1">
        <v>17.53</v>
      </c>
      <c r="X118" s="1">
        <f t="shared" si="0"/>
        <v>13.354285714285712</v>
      </c>
    </row>
    <row r="119" spans="1:24" ht="13" x14ac:dyDescent="0.15">
      <c r="A119" s="15">
        <v>44152</v>
      </c>
      <c r="B119" s="1">
        <v>310</v>
      </c>
      <c r="D119" s="1">
        <v>0</v>
      </c>
      <c r="E119" s="1">
        <v>1</v>
      </c>
      <c r="F119" s="21">
        <f t="shared" si="13"/>
        <v>1</v>
      </c>
      <c r="G119" s="21">
        <f t="shared" si="10"/>
        <v>0.5714285714285714</v>
      </c>
      <c r="H119" s="16">
        <f t="shared" si="12"/>
        <v>32.840722495894909</v>
      </c>
      <c r="I119" s="21">
        <f t="shared" si="9"/>
        <v>10</v>
      </c>
      <c r="J119" s="1"/>
      <c r="M119" s="1">
        <v>4</v>
      </c>
      <c r="N119" s="1">
        <v>16694</v>
      </c>
      <c r="O119" s="1">
        <v>16065</v>
      </c>
      <c r="P119" s="1">
        <v>16694</v>
      </c>
      <c r="Q119" s="1">
        <v>16065</v>
      </c>
      <c r="R119" s="16">
        <f t="shared" si="3"/>
        <v>32759</v>
      </c>
      <c r="S119" s="16">
        <f t="shared" si="8"/>
        <v>474</v>
      </c>
      <c r="T119" s="16">
        <f t="shared" si="11"/>
        <v>356.28571428571428</v>
      </c>
      <c r="U119" s="16">
        <f t="shared" si="5"/>
        <v>2494</v>
      </c>
      <c r="V119" s="16">
        <f t="shared" si="6"/>
        <v>0.16038492381716118</v>
      </c>
      <c r="W119" s="1">
        <v>20.62</v>
      </c>
      <c r="X119" s="1">
        <f t="shared" si="0"/>
        <v>14.287142857142856</v>
      </c>
    </row>
    <row r="120" spans="1:24" ht="13" x14ac:dyDescent="0.15">
      <c r="A120" s="15">
        <v>44153</v>
      </c>
      <c r="B120" s="1">
        <v>311</v>
      </c>
      <c r="D120" s="1">
        <v>0</v>
      </c>
      <c r="E120" s="1">
        <v>0</v>
      </c>
      <c r="F120" s="21">
        <f t="shared" si="13"/>
        <v>0</v>
      </c>
      <c r="G120" s="21">
        <f t="shared" si="10"/>
        <v>0.5714285714285714</v>
      </c>
      <c r="H120" s="16">
        <f t="shared" si="12"/>
        <v>32.840722495894909</v>
      </c>
      <c r="I120" s="21">
        <f t="shared" si="9"/>
        <v>10</v>
      </c>
      <c r="J120" s="1"/>
      <c r="M120" s="1">
        <v>4</v>
      </c>
      <c r="N120" s="1">
        <v>16708</v>
      </c>
      <c r="O120" s="1">
        <v>16399</v>
      </c>
      <c r="P120" s="1">
        <v>16708</v>
      </c>
      <c r="Q120" s="1">
        <v>16399</v>
      </c>
      <c r="R120" s="16">
        <f t="shared" si="3"/>
        <v>33107</v>
      </c>
      <c r="S120" s="16">
        <f t="shared" si="8"/>
        <v>348</v>
      </c>
      <c r="T120" s="16">
        <f t="shared" si="11"/>
        <v>356.42857142857144</v>
      </c>
      <c r="U120" s="16">
        <f t="shared" si="5"/>
        <v>2495</v>
      </c>
      <c r="V120" s="16">
        <f t="shared" si="6"/>
        <v>0.1603206412825651</v>
      </c>
      <c r="W120" s="1">
        <v>10.65</v>
      </c>
      <c r="X120" s="1">
        <f t="shared" si="0"/>
        <v>14.434285714285716</v>
      </c>
    </row>
    <row r="121" spans="1:24" ht="13" x14ac:dyDescent="0.15">
      <c r="A121" s="15">
        <v>44154</v>
      </c>
      <c r="B121" s="1">
        <v>312</v>
      </c>
      <c r="D121" s="1">
        <v>0</v>
      </c>
      <c r="E121" s="1">
        <v>0</v>
      </c>
      <c r="F121" s="21">
        <f t="shared" si="13"/>
        <v>0</v>
      </c>
      <c r="G121" s="21">
        <f t="shared" si="10"/>
        <v>0.5714285714285714</v>
      </c>
      <c r="H121" s="16">
        <f t="shared" si="12"/>
        <v>32.840722495894909</v>
      </c>
      <c r="I121" s="21">
        <f t="shared" si="9"/>
        <v>10</v>
      </c>
      <c r="J121" s="1"/>
      <c r="M121" s="1">
        <v>4</v>
      </c>
      <c r="N121" s="1">
        <v>16978</v>
      </c>
      <c r="O121" s="1">
        <v>16642</v>
      </c>
      <c r="P121" s="1">
        <v>16978</v>
      </c>
      <c r="Q121" s="1">
        <v>16642</v>
      </c>
      <c r="R121" s="16">
        <f t="shared" si="3"/>
        <v>33620</v>
      </c>
      <c r="S121" s="16">
        <f t="shared" si="8"/>
        <v>513</v>
      </c>
      <c r="T121" s="16">
        <f t="shared" si="11"/>
        <v>350.57142857142856</v>
      </c>
      <c r="U121" s="16">
        <f t="shared" si="5"/>
        <v>2454</v>
      </c>
      <c r="V121" s="16">
        <f t="shared" si="6"/>
        <v>0.16299918500407498</v>
      </c>
      <c r="W121" s="1">
        <v>18.649999999999999</v>
      </c>
      <c r="X121" s="1">
        <f t="shared" si="0"/>
        <v>15.577142857142857</v>
      </c>
    </row>
    <row r="122" spans="1:24" ht="13" x14ac:dyDescent="0.15">
      <c r="A122" s="15">
        <v>44155</v>
      </c>
      <c r="B122" s="1">
        <v>313</v>
      </c>
      <c r="D122" s="1">
        <v>0</v>
      </c>
      <c r="E122" s="1">
        <v>0</v>
      </c>
      <c r="F122" s="21">
        <f t="shared" si="13"/>
        <v>0</v>
      </c>
      <c r="G122" s="21">
        <f t="shared" si="10"/>
        <v>0.2857142857142857</v>
      </c>
      <c r="H122" s="16">
        <f t="shared" si="12"/>
        <v>16.420361247947454</v>
      </c>
      <c r="I122" s="21">
        <f t="shared" si="9"/>
        <v>10</v>
      </c>
      <c r="J122" s="1"/>
      <c r="M122" s="1">
        <v>3</v>
      </c>
      <c r="N122" s="1">
        <v>17182</v>
      </c>
      <c r="O122" s="1">
        <v>16858</v>
      </c>
      <c r="P122" s="1">
        <v>17182</v>
      </c>
      <c r="Q122" s="1">
        <v>16858</v>
      </c>
      <c r="R122" s="16">
        <f t="shared" si="3"/>
        <v>34040</v>
      </c>
      <c r="S122" s="16">
        <f t="shared" si="8"/>
        <v>420</v>
      </c>
      <c r="T122" s="16">
        <f t="shared" si="11"/>
        <v>335.71428571428572</v>
      </c>
      <c r="U122" s="16">
        <f t="shared" si="5"/>
        <v>2350</v>
      </c>
      <c r="V122" s="16">
        <f t="shared" si="6"/>
        <v>8.5106382978723388E-2</v>
      </c>
      <c r="W122" s="1">
        <v>14.78</v>
      </c>
      <c r="X122" s="1">
        <f t="shared" si="0"/>
        <v>15.724285714285713</v>
      </c>
    </row>
    <row r="123" spans="1:24" ht="13" x14ac:dyDescent="0.15">
      <c r="A123" s="15">
        <v>44156</v>
      </c>
      <c r="B123" s="1">
        <v>314</v>
      </c>
      <c r="C123" s="1" t="s">
        <v>103</v>
      </c>
      <c r="D123" s="1">
        <v>0</v>
      </c>
      <c r="E123" s="1">
        <v>0</v>
      </c>
      <c r="F123" s="21">
        <f t="shared" si="13"/>
        <v>0</v>
      </c>
      <c r="G123" s="21">
        <f t="shared" si="10"/>
        <v>0.2857142857142857</v>
      </c>
      <c r="H123" s="16">
        <f t="shared" si="12"/>
        <v>16.420361247947454</v>
      </c>
      <c r="I123" s="21">
        <f t="shared" si="9"/>
        <v>10</v>
      </c>
      <c r="J123" s="1"/>
      <c r="M123" s="1">
        <v>3</v>
      </c>
      <c r="N123" s="1">
        <v>17182</v>
      </c>
      <c r="O123" s="1">
        <v>16858</v>
      </c>
      <c r="P123" s="1">
        <v>17182</v>
      </c>
      <c r="Q123" s="1">
        <v>16858</v>
      </c>
      <c r="R123" s="16">
        <f t="shared" si="3"/>
        <v>34040</v>
      </c>
      <c r="S123" s="16">
        <f t="shared" si="8"/>
        <v>0</v>
      </c>
      <c r="T123" s="16">
        <f t="shared" si="11"/>
        <v>335.71428571428572</v>
      </c>
      <c r="U123" s="16">
        <f t="shared" si="5"/>
        <v>2350</v>
      </c>
      <c r="V123" s="16">
        <f t="shared" si="6"/>
        <v>8.5106382978723388E-2</v>
      </c>
      <c r="W123" s="1">
        <v>10.31</v>
      </c>
      <c r="X123" s="1">
        <f t="shared" si="0"/>
        <v>15.527142857142858</v>
      </c>
    </row>
    <row r="124" spans="1:24" ht="13" x14ac:dyDescent="0.15">
      <c r="A124" s="15">
        <v>44157</v>
      </c>
      <c r="B124" s="1">
        <v>315</v>
      </c>
      <c r="D124" s="1">
        <v>0</v>
      </c>
      <c r="E124" s="1">
        <v>0</v>
      </c>
      <c r="F124" s="21">
        <f t="shared" si="13"/>
        <v>0</v>
      </c>
      <c r="G124" s="21">
        <f t="shared" si="10"/>
        <v>0.2857142857142857</v>
      </c>
      <c r="H124" s="16">
        <f t="shared" si="12"/>
        <v>16.420361247947454</v>
      </c>
      <c r="I124" s="21">
        <f t="shared" si="9"/>
        <v>10</v>
      </c>
      <c r="J124" s="1"/>
      <c r="M124" s="1">
        <v>3</v>
      </c>
      <c r="N124" s="1">
        <v>17182</v>
      </c>
      <c r="O124" s="1">
        <v>16858</v>
      </c>
      <c r="P124" s="1">
        <v>17182</v>
      </c>
      <c r="Q124" s="1">
        <v>16858</v>
      </c>
      <c r="R124" s="16">
        <f t="shared" si="3"/>
        <v>34040</v>
      </c>
      <c r="S124" s="16">
        <f t="shared" si="8"/>
        <v>0</v>
      </c>
      <c r="T124" s="16">
        <f t="shared" si="11"/>
        <v>335.71428571428572</v>
      </c>
      <c r="U124" s="16">
        <f t="shared" si="5"/>
        <v>2350</v>
      </c>
      <c r="V124" s="16">
        <f t="shared" si="6"/>
        <v>8.5106382978723388E-2</v>
      </c>
      <c r="W124" s="1">
        <v>23.37</v>
      </c>
      <c r="X124" s="1">
        <f t="shared" si="0"/>
        <v>16.55857142857143</v>
      </c>
    </row>
    <row r="125" spans="1:24" ht="13" x14ac:dyDescent="0.15">
      <c r="A125" s="15">
        <v>44158</v>
      </c>
      <c r="B125" s="1">
        <v>316</v>
      </c>
      <c r="D125" s="1">
        <v>0</v>
      </c>
      <c r="E125" s="1">
        <v>0</v>
      </c>
      <c r="F125" s="21">
        <f t="shared" si="13"/>
        <v>0</v>
      </c>
      <c r="G125" s="21">
        <f t="shared" si="10"/>
        <v>0.14285714285714285</v>
      </c>
      <c r="H125" s="16">
        <f t="shared" si="12"/>
        <v>8.2101806239737272</v>
      </c>
      <c r="I125" s="21">
        <f t="shared" si="9"/>
        <v>10</v>
      </c>
      <c r="J125" s="1"/>
      <c r="M125" s="1">
        <v>3</v>
      </c>
      <c r="N125" s="1">
        <v>17283</v>
      </c>
      <c r="O125" s="1">
        <v>17449</v>
      </c>
      <c r="P125" s="1">
        <v>17283</v>
      </c>
      <c r="Q125" s="1">
        <v>17449</v>
      </c>
      <c r="R125" s="16">
        <f t="shared" si="3"/>
        <v>34732</v>
      </c>
      <c r="S125" s="16">
        <f t="shared" si="8"/>
        <v>692</v>
      </c>
      <c r="T125" s="16">
        <f t="shared" si="11"/>
        <v>349.57142857142856</v>
      </c>
      <c r="U125" s="16">
        <f t="shared" si="5"/>
        <v>2447</v>
      </c>
      <c r="V125" s="16">
        <f t="shared" si="6"/>
        <v>4.0866366979975477E-2</v>
      </c>
      <c r="W125" s="1">
        <v>14.78</v>
      </c>
      <c r="X125" s="1">
        <f t="shared" si="0"/>
        <v>16.165714285714287</v>
      </c>
    </row>
    <row r="126" spans="1:24" ht="13" x14ac:dyDescent="0.15">
      <c r="A126" s="15">
        <v>44159</v>
      </c>
      <c r="B126" s="1">
        <v>317</v>
      </c>
      <c r="D126" s="1">
        <v>0</v>
      </c>
      <c r="E126" s="1">
        <v>0</v>
      </c>
      <c r="F126" s="21">
        <f t="shared" si="13"/>
        <v>0</v>
      </c>
      <c r="G126" s="21">
        <f t="shared" si="10"/>
        <v>0</v>
      </c>
      <c r="H126" s="16">
        <f t="shared" si="12"/>
        <v>0</v>
      </c>
      <c r="I126" s="21">
        <f t="shared" si="9"/>
        <v>10</v>
      </c>
      <c r="J126" s="1"/>
      <c r="M126" s="1">
        <v>3</v>
      </c>
      <c r="N126" s="1">
        <v>17283</v>
      </c>
      <c r="O126" s="1">
        <v>17449</v>
      </c>
      <c r="P126" s="1">
        <v>17283</v>
      </c>
      <c r="Q126" s="1">
        <v>17449</v>
      </c>
      <c r="R126" s="16">
        <f t="shared" si="3"/>
        <v>34732</v>
      </c>
      <c r="S126" s="16">
        <f t="shared" si="8"/>
        <v>0</v>
      </c>
      <c r="T126" s="16">
        <f t="shared" si="11"/>
        <v>281.85714285714283</v>
      </c>
      <c r="U126" s="16">
        <f t="shared" si="5"/>
        <v>1973</v>
      </c>
      <c r="V126" s="16">
        <f t="shared" si="6"/>
        <v>0</v>
      </c>
      <c r="W126" s="1">
        <v>16.5</v>
      </c>
      <c r="X126" s="1">
        <f t="shared" si="0"/>
        <v>15.577142857142858</v>
      </c>
    </row>
    <row r="127" spans="1:24" ht="13" x14ac:dyDescent="0.15">
      <c r="A127" s="15">
        <v>44160</v>
      </c>
      <c r="B127" s="1">
        <v>318</v>
      </c>
      <c r="D127" s="1">
        <v>0</v>
      </c>
      <c r="E127" s="1">
        <v>0</v>
      </c>
      <c r="F127" s="21">
        <f t="shared" si="13"/>
        <v>0</v>
      </c>
      <c r="G127" s="21">
        <f t="shared" si="10"/>
        <v>0</v>
      </c>
      <c r="H127" s="16">
        <f t="shared" si="12"/>
        <v>0</v>
      </c>
      <c r="I127" s="21">
        <f t="shared" si="9"/>
        <v>10</v>
      </c>
      <c r="J127" s="1"/>
      <c r="M127" s="1">
        <v>3</v>
      </c>
      <c r="N127" s="1">
        <v>17283</v>
      </c>
      <c r="O127" s="1">
        <v>17449</v>
      </c>
      <c r="P127" s="1">
        <v>17283</v>
      </c>
      <c r="Q127" s="1">
        <v>17449</v>
      </c>
      <c r="R127" s="16">
        <f t="shared" si="3"/>
        <v>34732</v>
      </c>
      <c r="S127" s="16">
        <f t="shared" si="8"/>
        <v>0</v>
      </c>
      <c r="T127" s="16">
        <f t="shared" si="11"/>
        <v>232.14285714285714</v>
      </c>
      <c r="U127" s="16">
        <f t="shared" si="5"/>
        <v>1625</v>
      </c>
      <c r="V127" s="16">
        <f t="shared" si="6"/>
        <v>0</v>
      </c>
      <c r="W127" s="20">
        <v>12.72</v>
      </c>
      <c r="X127" s="1">
        <f t="shared" si="0"/>
        <v>15.872857142857143</v>
      </c>
    </row>
    <row r="128" spans="1:24" ht="13" x14ac:dyDescent="0.15">
      <c r="A128" s="15">
        <v>44161</v>
      </c>
      <c r="B128" s="1">
        <v>319</v>
      </c>
      <c r="D128" s="1">
        <v>0</v>
      </c>
      <c r="E128" s="1">
        <v>0</v>
      </c>
      <c r="F128" s="21">
        <f t="shared" si="13"/>
        <v>0</v>
      </c>
      <c r="G128" s="21">
        <f t="shared" si="10"/>
        <v>0</v>
      </c>
      <c r="H128" s="16">
        <f t="shared" si="12"/>
        <v>0</v>
      </c>
      <c r="I128" s="21">
        <f t="shared" si="9"/>
        <v>10</v>
      </c>
      <c r="J128" s="1"/>
      <c r="M128" s="1">
        <v>3</v>
      </c>
      <c r="N128" s="1">
        <v>17283</v>
      </c>
      <c r="O128" s="1">
        <v>17449</v>
      </c>
      <c r="P128" s="1">
        <v>17283</v>
      </c>
      <c r="Q128" s="1">
        <v>17449</v>
      </c>
      <c r="R128" s="16">
        <f t="shared" si="3"/>
        <v>34732</v>
      </c>
      <c r="S128" s="16">
        <f t="shared" si="8"/>
        <v>0</v>
      </c>
      <c r="T128" s="16">
        <f t="shared" si="11"/>
        <v>158.85714285714286</v>
      </c>
      <c r="U128" s="16">
        <f t="shared" si="5"/>
        <v>1112</v>
      </c>
      <c r="V128" s="16">
        <f t="shared" si="6"/>
        <v>0</v>
      </c>
      <c r="W128" s="20">
        <v>15.12</v>
      </c>
      <c r="X128" s="1">
        <f t="shared" si="0"/>
        <v>15.36857142857143</v>
      </c>
    </row>
    <row r="129" spans="1:24" ht="13" x14ac:dyDescent="0.15">
      <c r="A129" s="15">
        <v>44162</v>
      </c>
      <c r="B129" s="1">
        <v>320</v>
      </c>
      <c r="D129" s="1">
        <v>0</v>
      </c>
      <c r="E129" s="1">
        <v>0</v>
      </c>
      <c r="F129" s="21">
        <f t="shared" si="13"/>
        <v>0</v>
      </c>
      <c r="G129" s="21">
        <f t="shared" si="10"/>
        <v>0</v>
      </c>
      <c r="H129" s="16">
        <f t="shared" si="12"/>
        <v>0</v>
      </c>
      <c r="I129" s="21">
        <f t="shared" si="9"/>
        <v>10</v>
      </c>
      <c r="J129" s="1"/>
      <c r="M129" s="1">
        <v>3</v>
      </c>
      <c r="N129" s="1">
        <v>17283</v>
      </c>
      <c r="O129" s="1">
        <v>17449</v>
      </c>
      <c r="P129" s="1">
        <v>17283</v>
      </c>
      <c r="Q129" s="1">
        <v>17449</v>
      </c>
      <c r="R129" s="16">
        <f t="shared" si="3"/>
        <v>34732</v>
      </c>
      <c r="S129" s="16">
        <f t="shared" si="8"/>
        <v>0</v>
      </c>
      <c r="T129" s="16">
        <f t="shared" si="11"/>
        <v>98.857142857142861</v>
      </c>
      <c r="U129" s="16">
        <f t="shared" si="5"/>
        <v>692</v>
      </c>
      <c r="V129" s="16">
        <f t="shared" si="6"/>
        <v>0</v>
      </c>
      <c r="W129" s="20">
        <v>0</v>
      </c>
      <c r="X129" s="1">
        <f t="shared" si="0"/>
        <v>13.257142857142858</v>
      </c>
    </row>
    <row r="130" spans="1:24" ht="13" x14ac:dyDescent="0.15">
      <c r="A130" s="15">
        <v>44163</v>
      </c>
      <c r="B130" s="1">
        <v>321</v>
      </c>
      <c r="D130" s="1">
        <v>0</v>
      </c>
      <c r="E130" s="1">
        <v>0</v>
      </c>
      <c r="F130" s="21">
        <f t="shared" si="13"/>
        <v>0</v>
      </c>
      <c r="G130" s="21">
        <f t="shared" si="10"/>
        <v>0</v>
      </c>
      <c r="H130" s="16">
        <f t="shared" si="12"/>
        <v>0</v>
      </c>
      <c r="I130" s="21">
        <f t="shared" si="9"/>
        <v>10</v>
      </c>
      <c r="J130" s="1"/>
      <c r="M130" s="1">
        <v>3</v>
      </c>
      <c r="N130" s="1">
        <v>17283</v>
      </c>
      <c r="O130" s="1">
        <v>17449</v>
      </c>
      <c r="P130" s="1">
        <v>17283</v>
      </c>
      <c r="Q130" s="1">
        <v>17449</v>
      </c>
      <c r="R130" s="16">
        <f t="shared" si="3"/>
        <v>34732</v>
      </c>
      <c r="S130" s="16">
        <f t="shared" si="8"/>
        <v>0</v>
      </c>
      <c r="T130" s="16">
        <f t="shared" si="11"/>
        <v>98.857142857142861</v>
      </c>
      <c r="U130" s="16">
        <f t="shared" si="5"/>
        <v>692</v>
      </c>
      <c r="V130" s="16">
        <f t="shared" si="6"/>
        <v>0</v>
      </c>
      <c r="W130" s="20">
        <v>0.69</v>
      </c>
      <c r="X130" s="1">
        <f t="shared" si="0"/>
        <v>11.882857142857144</v>
      </c>
    </row>
    <row r="131" spans="1:24" ht="13" x14ac:dyDescent="0.15">
      <c r="A131" s="15">
        <v>44164</v>
      </c>
      <c r="B131" s="1">
        <v>322</v>
      </c>
      <c r="D131" s="1">
        <v>0</v>
      </c>
      <c r="E131" s="1">
        <v>0</v>
      </c>
      <c r="F131" s="21">
        <f t="shared" si="13"/>
        <v>0</v>
      </c>
      <c r="G131" s="21">
        <f t="shared" si="10"/>
        <v>0</v>
      </c>
      <c r="H131" s="16">
        <f t="shared" si="12"/>
        <v>0</v>
      </c>
      <c r="I131" s="21">
        <f t="shared" si="9"/>
        <v>10</v>
      </c>
      <c r="J131" s="1"/>
      <c r="M131" s="1">
        <v>3</v>
      </c>
      <c r="N131" s="1">
        <v>17283</v>
      </c>
      <c r="O131" s="1">
        <v>17449</v>
      </c>
      <c r="P131" s="1">
        <v>17283</v>
      </c>
      <c r="Q131" s="1">
        <v>17449</v>
      </c>
      <c r="R131" s="16">
        <f t="shared" si="3"/>
        <v>34732</v>
      </c>
      <c r="S131" s="16">
        <f t="shared" si="8"/>
        <v>0</v>
      </c>
      <c r="T131" s="16">
        <f t="shared" si="11"/>
        <v>98.857142857142861</v>
      </c>
      <c r="U131" s="16">
        <f t="shared" si="5"/>
        <v>692</v>
      </c>
      <c r="V131" s="16">
        <f t="shared" si="6"/>
        <v>0</v>
      </c>
      <c r="W131" s="20">
        <v>12.72</v>
      </c>
      <c r="X131" s="1">
        <f t="shared" si="0"/>
        <v>10.361428571428572</v>
      </c>
    </row>
    <row r="132" spans="1:24" ht="13" x14ac:dyDescent="0.15">
      <c r="A132" s="15">
        <v>44165</v>
      </c>
      <c r="B132" s="1">
        <v>323</v>
      </c>
      <c r="D132" s="1">
        <v>0</v>
      </c>
      <c r="E132" s="1">
        <v>1</v>
      </c>
      <c r="F132" s="21">
        <f t="shared" si="13"/>
        <v>1</v>
      </c>
      <c r="G132" s="21">
        <f t="shared" si="10"/>
        <v>0.14285714285714285</v>
      </c>
      <c r="H132" s="16">
        <f t="shared" si="12"/>
        <v>8.2101806239737272</v>
      </c>
      <c r="I132" s="21">
        <f t="shared" si="9"/>
        <v>11</v>
      </c>
      <c r="J132" s="1"/>
      <c r="M132" s="1">
        <v>1</v>
      </c>
      <c r="N132" s="1">
        <v>17383</v>
      </c>
      <c r="O132" s="1">
        <v>17745</v>
      </c>
      <c r="P132" s="1">
        <v>17383</v>
      </c>
      <c r="Q132" s="1">
        <v>17745</v>
      </c>
      <c r="R132" s="16">
        <f t="shared" si="3"/>
        <v>35128</v>
      </c>
      <c r="S132" s="16">
        <f t="shared" si="8"/>
        <v>396</v>
      </c>
      <c r="T132" s="16">
        <f t="shared" si="11"/>
        <v>56.571428571428569</v>
      </c>
      <c r="U132" s="16">
        <f t="shared" si="5"/>
        <v>396</v>
      </c>
      <c r="V132" s="16">
        <f t="shared" si="6"/>
        <v>0.25252525252525249</v>
      </c>
      <c r="W132" s="20">
        <v>19.59</v>
      </c>
      <c r="X132" s="1">
        <f t="shared" si="0"/>
        <v>11.048571428571426</v>
      </c>
    </row>
    <row r="133" spans="1:24" ht="13" x14ac:dyDescent="0.15">
      <c r="A133" s="15">
        <v>44166</v>
      </c>
      <c r="B133" s="1">
        <v>324</v>
      </c>
      <c r="D133" s="1">
        <v>0</v>
      </c>
      <c r="E133" s="1">
        <v>0</v>
      </c>
      <c r="F133" s="21">
        <f t="shared" si="13"/>
        <v>0</v>
      </c>
      <c r="G133" s="21">
        <f t="shared" si="10"/>
        <v>0.14285714285714285</v>
      </c>
      <c r="H133" s="16">
        <f t="shared" si="12"/>
        <v>8.2101806239737272</v>
      </c>
      <c r="I133" s="21">
        <f t="shared" si="9"/>
        <v>11</v>
      </c>
      <c r="J133" s="1"/>
      <c r="M133" s="1">
        <v>1</v>
      </c>
      <c r="N133" s="1">
        <v>17383</v>
      </c>
      <c r="O133" s="1">
        <v>17745</v>
      </c>
      <c r="P133" s="1">
        <v>17383</v>
      </c>
      <c r="Q133" s="1">
        <v>17745</v>
      </c>
      <c r="R133" s="16">
        <f t="shared" si="3"/>
        <v>35128</v>
      </c>
      <c r="S133" s="16">
        <f t="shared" si="8"/>
        <v>0</v>
      </c>
      <c r="T133" s="16">
        <f t="shared" si="11"/>
        <v>56.571428571428569</v>
      </c>
      <c r="U133" s="16">
        <f t="shared" si="5"/>
        <v>396</v>
      </c>
      <c r="V133" s="16">
        <f t="shared" si="6"/>
        <v>0.25252525252525249</v>
      </c>
      <c r="W133" s="20">
        <v>15.47</v>
      </c>
      <c r="X133" s="1">
        <f t="shared" si="0"/>
        <v>10.901428571428571</v>
      </c>
    </row>
    <row r="134" spans="1:24" ht="13" x14ac:dyDescent="0.15">
      <c r="A134" s="15">
        <v>44167</v>
      </c>
      <c r="B134" s="1">
        <v>325</v>
      </c>
      <c r="D134" s="1">
        <v>0</v>
      </c>
      <c r="E134" s="1">
        <v>1</v>
      </c>
      <c r="F134" s="21">
        <f t="shared" si="13"/>
        <v>1</v>
      </c>
      <c r="G134" s="21">
        <f t="shared" si="10"/>
        <v>0.2857142857142857</v>
      </c>
      <c r="H134" s="16">
        <f t="shared" si="12"/>
        <v>16.420361247947454</v>
      </c>
      <c r="I134" s="21">
        <f t="shared" si="9"/>
        <v>12</v>
      </c>
      <c r="J134" s="1"/>
      <c r="M134" s="1">
        <v>2</v>
      </c>
      <c r="N134" s="1">
        <v>17486</v>
      </c>
      <c r="O134" s="1">
        <v>18343</v>
      </c>
      <c r="P134" s="1">
        <v>17486</v>
      </c>
      <c r="Q134" s="1">
        <v>18343</v>
      </c>
      <c r="R134" s="16">
        <f t="shared" si="3"/>
        <v>35829</v>
      </c>
      <c r="S134" s="16">
        <f t="shared" si="8"/>
        <v>701</v>
      </c>
      <c r="T134" s="16">
        <f t="shared" si="11"/>
        <v>156.71428571428572</v>
      </c>
      <c r="U134" s="16">
        <f t="shared" si="5"/>
        <v>1097</v>
      </c>
      <c r="V134" s="16">
        <f t="shared" si="6"/>
        <v>0.18231540565177756</v>
      </c>
      <c r="W134" s="20">
        <v>12.37</v>
      </c>
      <c r="X134" s="1">
        <f t="shared" si="0"/>
        <v>10.851428571428572</v>
      </c>
    </row>
    <row r="135" spans="1:24" ht="13" x14ac:dyDescent="0.15">
      <c r="A135" s="15">
        <v>44168</v>
      </c>
      <c r="B135" s="1">
        <v>326</v>
      </c>
      <c r="D135" s="1">
        <v>0</v>
      </c>
      <c r="E135" s="1">
        <v>0</v>
      </c>
      <c r="F135" s="21">
        <f t="shared" si="13"/>
        <v>0</v>
      </c>
      <c r="G135" s="21">
        <f t="shared" si="10"/>
        <v>0.2857142857142857</v>
      </c>
      <c r="H135" s="16">
        <f t="shared" si="12"/>
        <v>16.420361247947454</v>
      </c>
      <c r="I135" s="21">
        <f t="shared" si="9"/>
        <v>12</v>
      </c>
      <c r="J135" s="1"/>
      <c r="M135" s="1">
        <v>2</v>
      </c>
      <c r="N135" s="1">
        <v>17486</v>
      </c>
      <c r="O135" s="1">
        <v>18343</v>
      </c>
      <c r="P135" s="1">
        <v>17486</v>
      </c>
      <c r="Q135" s="1">
        <v>18343</v>
      </c>
      <c r="R135" s="16">
        <f t="shared" si="3"/>
        <v>35829</v>
      </c>
      <c r="S135" s="16">
        <f t="shared" si="8"/>
        <v>0</v>
      </c>
      <c r="T135" s="16">
        <f t="shared" si="11"/>
        <v>156.71428571428572</v>
      </c>
      <c r="U135" s="16">
        <f t="shared" si="5"/>
        <v>1097</v>
      </c>
      <c r="V135" s="16">
        <f t="shared" si="6"/>
        <v>0.18231540565177756</v>
      </c>
      <c r="W135" s="1">
        <v>20.62</v>
      </c>
      <c r="X135" s="1">
        <f t="shared" si="0"/>
        <v>11.637142857142857</v>
      </c>
    </row>
    <row r="136" spans="1:24" ht="13" x14ac:dyDescent="0.15">
      <c r="A136" s="15">
        <v>44169</v>
      </c>
      <c r="B136" s="1">
        <v>327</v>
      </c>
      <c r="D136" s="1">
        <v>0</v>
      </c>
      <c r="E136" s="1">
        <v>0</v>
      </c>
      <c r="F136" s="21">
        <f t="shared" si="13"/>
        <v>0</v>
      </c>
      <c r="G136" s="21">
        <f t="shared" si="10"/>
        <v>0.2857142857142857</v>
      </c>
      <c r="H136" s="16">
        <f t="shared" si="12"/>
        <v>16.420361247947454</v>
      </c>
      <c r="I136" s="21">
        <f t="shared" si="9"/>
        <v>12</v>
      </c>
      <c r="J136" s="1"/>
      <c r="M136" s="1">
        <v>2</v>
      </c>
      <c r="N136" s="1">
        <v>17486</v>
      </c>
      <c r="O136" s="1">
        <v>18343</v>
      </c>
      <c r="P136" s="1">
        <v>17486</v>
      </c>
      <c r="Q136" s="1">
        <v>18343</v>
      </c>
      <c r="R136" s="16">
        <f t="shared" si="3"/>
        <v>35829</v>
      </c>
      <c r="S136" s="16">
        <f t="shared" si="8"/>
        <v>0</v>
      </c>
      <c r="T136" s="16">
        <f t="shared" si="11"/>
        <v>156.71428571428572</v>
      </c>
      <c r="U136" s="16">
        <f t="shared" si="5"/>
        <v>1097</v>
      </c>
      <c r="V136" s="16">
        <f t="shared" si="6"/>
        <v>0.18231540565177756</v>
      </c>
      <c r="W136" s="1">
        <v>13.4</v>
      </c>
      <c r="X136" s="1">
        <f t="shared" si="0"/>
        <v>13.551428571428572</v>
      </c>
    </row>
    <row r="137" spans="1:24" ht="13" x14ac:dyDescent="0.15">
      <c r="A137" s="15">
        <v>44170</v>
      </c>
      <c r="B137" s="1">
        <v>328</v>
      </c>
      <c r="D137" s="1">
        <v>0</v>
      </c>
      <c r="E137" s="1">
        <v>0</v>
      </c>
      <c r="F137" s="21">
        <f t="shared" si="13"/>
        <v>0</v>
      </c>
      <c r="G137" s="21">
        <f t="shared" si="10"/>
        <v>0.2857142857142857</v>
      </c>
      <c r="H137" s="16">
        <f t="shared" si="12"/>
        <v>16.420361247947454</v>
      </c>
      <c r="I137" s="21">
        <f t="shared" si="9"/>
        <v>12</v>
      </c>
      <c r="J137" s="1"/>
      <c r="M137" s="1">
        <v>2</v>
      </c>
      <c r="N137" s="1">
        <v>17486</v>
      </c>
      <c r="O137" s="1">
        <v>18343</v>
      </c>
      <c r="P137" s="1">
        <v>17486</v>
      </c>
      <c r="Q137" s="1">
        <v>18343</v>
      </c>
      <c r="R137" s="16">
        <f t="shared" si="3"/>
        <v>35829</v>
      </c>
      <c r="S137" s="16">
        <f t="shared" si="8"/>
        <v>0</v>
      </c>
      <c r="T137" s="16">
        <f t="shared" si="11"/>
        <v>156.71428571428572</v>
      </c>
      <c r="U137" s="16">
        <f t="shared" si="5"/>
        <v>1097</v>
      </c>
      <c r="V137" s="16">
        <f t="shared" si="6"/>
        <v>0.18231540565177756</v>
      </c>
      <c r="W137" s="20">
        <v>31.96</v>
      </c>
      <c r="X137" s="1">
        <f t="shared" si="0"/>
        <v>18.018571428571427</v>
      </c>
    </row>
    <row r="138" spans="1:24" ht="13" x14ac:dyDescent="0.15">
      <c r="A138" s="15">
        <v>44171</v>
      </c>
      <c r="B138" s="1">
        <v>329</v>
      </c>
      <c r="D138" s="1">
        <v>0</v>
      </c>
      <c r="E138" s="1">
        <v>0</v>
      </c>
      <c r="F138" s="21">
        <f t="shared" si="13"/>
        <v>0</v>
      </c>
      <c r="G138" s="21">
        <f t="shared" si="10"/>
        <v>0.2857142857142857</v>
      </c>
      <c r="H138" s="16">
        <f t="shared" si="12"/>
        <v>16.420361247947454</v>
      </c>
      <c r="I138" s="21">
        <f t="shared" si="9"/>
        <v>12</v>
      </c>
      <c r="J138" s="1"/>
      <c r="M138" s="1">
        <v>2</v>
      </c>
      <c r="N138" s="1">
        <v>17486</v>
      </c>
      <c r="O138" s="1">
        <v>18343</v>
      </c>
      <c r="P138" s="1">
        <v>17486</v>
      </c>
      <c r="Q138" s="1">
        <v>18343</v>
      </c>
      <c r="R138" s="16">
        <f t="shared" si="3"/>
        <v>35829</v>
      </c>
      <c r="S138" s="16">
        <f t="shared" si="8"/>
        <v>0</v>
      </c>
      <c r="T138" s="16">
        <f t="shared" si="11"/>
        <v>156.71428571428572</v>
      </c>
      <c r="U138" s="16">
        <f t="shared" si="5"/>
        <v>1097</v>
      </c>
      <c r="V138" s="16">
        <f t="shared" si="6"/>
        <v>0.18231540565177756</v>
      </c>
      <c r="W138" s="20">
        <v>26.12</v>
      </c>
      <c r="X138" s="1">
        <f t="shared" si="0"/>
        <v>19.932857142857141</v>
      </c>
    </row>
    <row r="139" spans="1:24" ht="13" x14ac:dyDescent="0.15">
      <c r="A139" s="15">
        <v>44172</v>
      </c>
      <c r="B139" s="1">
        <v>330</v>
      </c>
      <c r="D139" s="1">
        <v>0</v>
      </c>
      <c r="E139" s="1">
        <v>0</v>
      </c>
      <c r="F139" s="21">
        <f t="shared" si="13"/>
        <v>0</v>
      </c>
      <c r="G139" s="21">
        <f t="shared" si="10"/>
        <v>0.14285714285714285</v>
      </c>
      <c r="H139" s="16">
        <f t="shared" si="12"/>
        <v>8.2101806239737272</v>
      </c>
      <c r="I139" s="21">
        <f t="shared" si="9"/>
        <v>12</v>
      </c>
      <c r="J139" s="1"/>
      <c r="M139" s="1">
        <v>2</v>
      </c>
      <c r="N139" s="1">
        <v>17582</v>
      </c>
      <c r="O139" s="1">
        <v>18618</v>
      </c>
      <c r="P139" s="1">
        <v>17582</v>
      </c>
      <c r="Q139" s="1">
        <v>18618</v>
      </c>
      <c r="R139" s="16">
        <f t="shared" si="3"/>
        <v>36200</v>
      </c>
      <c r="S139" s="16">
        <f t="shared" si="8"/>
        <v>371</v>
      </c>
      <c r="T139" s="16">
        <f t="shared" si="11"/>
        <v>153.14285714285714</v>
      </c>
      <c r="U139" s="16">
        <f t="shared" si="5"/>
        <v>1072</v>
      </c>
      <c r="V139" s="16">
        <f t="shared" si="6"/>
        <v>9.3283582089552231E-2</v>
      </c>
      <c r="W139" s="20">
        <v>32.31</v>
      </c>
      <c r="X139" s="1">
        <f t="shared" si="0"/>
        <v>21.75</v>
      </c>
    </row>
    <row r="140" spans="1:24" ht="13" x14ac:dyDescent="0.15">
      <c r="A140" s="15">
        <v>44173</v>
      </c>
      <c r="B140" s="1">
        <v>331</v>
      </c>
      <c r="D140" s="1">
        <v>0</v>
      </c>
      <c r="E140" s="1">
        <v>0</v>
      </c>
      <c r="F140" s="21">
        <f t="shared" si="13"/>
        <v>0</v>
      </c>
      <c r="G140" s="21">
        <f t="shared" si="10"/>
        <v>0.14285714285714285</v>
      </c>
      <c r="H140" s="16">
        <f t="shared" si="12"/>
        <v>8.2101806239737272</v>
      </c>
      <c r="I140" s="21">
        <f t="shared" si="9"/>
        <v>12</v>
      </c>
      <c r="J140" s="1"/>
      <c r="M140" s="1">
        <v>2</v>
      </c>
      <c r="N140" s="1">
        <v>17582</v>
      </c>
      <c r="O140" s="1">
        <v>18618</v>
      </c>
      <c r="P140" s="1">
        <v>17582</v>
      </c>
      <c r="Q140" s="1">
        <v>18618</v>
      </c>
      <c r="R140" s="16">
        <f t="shared" si="3"/>
        <v>36200</v>
      </c>
      <c r="S140" s="16">
        <f t="shared" si="8"/>
        <v>0</v>
      </c>
      <c r="T140" s="16">
        <f t="shared" si="11"/>
        <v>153.14285714285714</v>
      </c>
      <c r="U140" s="16">
        <f t="shared" si="5"/>
        <v>1072</v>
      </c>
      <c r="V140" s="16">
        <f t="shared" si="6"/>
        <v>9.3283582089552231E-2</v>
      </c>
      <c r="W140" s="20">
        <v>30.93</v>
      </c>
      <c r="X140" s="1">
        <f t="shared" si="0"/>
        <v>23.958571428571428</v>
      </c>
    </row>
    <row r="141" spans="1:24" ht="13" x14ac:dyDescent="0.15">
      <c r="A141" s="15">
        <v>44174</v>
      </c>
      <c r="B141" s="1">
        <v>332</v>
      </c>
      <c r="D141" s="1">
        <v>0</v>
      </c>
      <c r="E141" s="1">
        <v>0</v>
      </c>
      <c r="F141" s="21">
        <f t="shared" si="13"/>
        <v>0</v>
      </c>
      <c r="G141" s="21">
        <f t="shared" si="10"/>
        <v>0</v>
      </c>
      <c r="H141" s="16">
        <f t="shared" si="12"/>
        <v>0</v>
      </c>
      <c r="I141" s="21">
        <f t="shared" si="9"/>
        <v>12</v>
      </c>
      <c r="J141" s="1"/>
      <c r="M141" s="1">
        <v>2</v>
      </c>
      <c r="N141" s="1">
        <v>17679</v>
      </c>
      <c r="O141" s="1">
        <v>19204</v>
      </c>
      <c r="P141" s="1">
        <v>17679</v>
      </c>
      <c r="Q141" s="1">
        <v>19204</v>
      </c>
      <c r="R141" s="16">
        <f t="shared" si="3"/>
        <v>36883</v>
      </c>
      <c r="S141" s="16">
        <f t="shared" si="8"/>
        <v>683</v>
      </c>
      <c r="T141" s="16">
        <f t="shared" si="11"/>
        <v>150.57142857142858</v>
      </c>
      <c r="U141" s="16">
        <f t="shared" si="5"/>
        <v>1054</v>
      </c>
      <c r="V141" s="16">
        <f t="shared" si="6"/>
        <v>0</v>
      </c>
      <c r="W141" s="20">
        <v>34.369999999999997</v>
      </c>
      <c r="X141" s="1">
        <f t="shared" si="0"/>
        <v>27.101428571428574</v>
      </c>
    </row>
    <row r="142" spans="1:24" ht="13" x14ac:dyDescent="0.15">
      <c r="A142" s="15">
        <v>44175</v>
      </c>
      <c r="B142" s="1">
        <v>333</v>
      </c>
      <c r="D142" s="1">
        <v>0</v>
      </c>
      <c r="E142" s="1">
        <v>0</v>
      </c>
      <c r="F142" s="21">
        <f t="shared" si="13"/>
        <v>0</v>
      </c>
      <c r="G142" s="21">
        <f t="shared" si="10"/>
        <v>0</v>
      </c>
      <c r="H142" s="16">
        <f t="shared" si="12"/>
        <v>0</v>
      </c>
      <c r="I142" s="21">
        <f t="shared" si="9"/>
        <v>12</v>
      </c>
      <c r="J142" s="1"/>
      <c r="M142" s="1">
        <v>2</v>
      </c>
      <c r="N142" s="1">
        <v>17679</v>
      </c>
      <c r="O142" s="1">
        <v>19204</v>
      </c>
      <c r="P142" s="1">
        <v>17679</v>
      </c>
      <c r="Q142" s="1">
        <v>19204</v>
      </c>
      <c r="R142" s="16">
        <f t="shared" si="3"/>
        <v>36883</v>
      </c>
      <c r="S142" s="16">
        <f t="shared" si="8"/>
        <v>0</v>
      </c>
      <c r="T142" s="16">
        <f t="shared" si="11"/>
        <v>150.57142857142858</v>
      </c>
      <c r="U142" s="16">
        <f t="shared" si="5"/>
        <v>1054</v>
      </c>
      <c r="V142" s="16">
        <f t="shared" si="6"/>
        <v>0</v>
      </c>
      <c r="W142" s="20">
        <v>39.869999999999997</v>
      </c>
      <c r="X142" s="1">
        <f t="shared" si="0"/>
        <v>29.851428571428574</v>
      </c>
    </row>
    <row r="143" spans="1:24" ht="13" x14ac:dyDescent="0.15">
      <c r="A143" s="15">
        <v>44176</v>
      </c>
      <c r="B143" s="1">
        <v>334</v>
      </c>
      <c r="D143" s="1">
        <v>0</v>
      </c>
      <c r="E143" s="1">
        <v>0</v>
      </c>
      <c r="F143" s="21">
        <f t="shared" si="13"/>
        <v>0</v>
      </c>
      <c r="G143" s="21">
        <f t="shared" si="10"/>
        <v>0</v>
      </c>
      <c r="H143" s="16">
        <f t="shared" si="12"/>
        <v>0</v>
      </c>
      <c r="I143" s="21">
        <f t="shared" si="9"/>
        <v>12</v>
      </c>
      <c r="J143" s="1"/>
      <c r="M143" s="1">
        <v>2</v>
      </c>
      <c r="N143" s="1">
        <v>17679</v>
      </c>
      <c r="O143" s="1">
        <v>19204</v>
      </c>
      <c r="P143" s="1">
        <v>17679</v>
      </c>
      <c r="Q143" s="1">
        <v>19204</v>
      </c>
      <c r="R143" s="16">
        <f t="shared" si="3"/>
        <v>36883</v>
      </c>
      <c r="S143" s="16">
        <f t="shared" si="8"/>
        <v>0</v>
      </c>
      <c r="T143" s="16">
        <f t="shared" si="11"/>
        <v>150.57142857142858</v>
      </c>
      <c r="U143" s="16">
        <f t="shared" si="5"/>
        <v>1054</v>
      </c>
      <c r="V143" s="16">
        <f t="shared" si="6"/>
        <v>0</v>
      </c>
      <c r="W143" s="20">
        <v>26.81</v>
      </c>
      <c r="X143" s="1">
        <f t="shared" si="0"/>
        <v>31.767142857142858</v>
      </c>
    </row>
    <row r="144" spans="1:24" ht="13" x14ac:dyDescent="0.15">
      <c r="A144" s="15">
        <v>44177</v>
      </c>
      <c r="B144" s="1">
        <v>335</v>
      </c>
      <c r="D144" s="1">
        <v>0</v>
      </c>
      <c r="E144" s="1">
        <v>0</v>
      </c>
      <c r="F144" s="21">
        <f t="shared" si="13"/>
        <v>0</v>
      </c>
      <c r="G144" s="21">
        <f t="shared" si="10"/>
        <v>0</v>
      </c>
      <c r="H144" s="16">
        <f t="shared" si="12"/>
        <v>0</v>
      </c>
      <c r="I144" s="21">
        <f t="shared" si="9"/>
        <v>12</v>
      </c>
      <c r="J144" s="1"/>
      <c r="M144" s="1">
        <v>2</v>
      </c>
      <c r="N144" s="1">
        <v>17679</v>
      </c>
      <c r="O144" s="1">
        <v>19204</v>
      </c>
      <c r="P144" s="1">
        <v>17679</v>
      </c>
      <c r="Q144" s="1">
        <v>19204</v>
      </c>
      <c r="R144" s="16">
        <f t="shared" si="3"/>
        <v>36883</v>
      </c>
      <c r="S144" s="16">
        <f t="shared" si="8"/>
        <v>0</v>
      </c>
      <c r="T144" s="16">
        <f t="shared" si="11"/>
        <v>150.57142857142858</v>
      </c>
      <c r="U144" s="16">
        <f t="shared" si="5"/>
        <v>1054</v>
      </c>
      <c r="V144" s="16">
        <f t="shared" si="6"/>
        <v>0</v>
      </c>
      <c r="W144" s="20">
        <v>49.15</v>
      </c>
      <c r="X144" s="1">
        <f t="shared" si="0"/>
        <v>34.222857142857144</v>
      </c>
    </row>
    <row r="145" spans="1:24" ht="13" x14ac:dyDescent="0.15">
      <c r="A145" s="15">
        <v>44178</v>
      </c>
      <c r="B145" s="1">
        <v>336</v>
      </c>
      <c r="D145" s="1">
        <v>0</v>
      </c>
      <c r="E145" s="1">
        <v>0</v>
      </c>
      <c r="F145" s="21">
        <f t="shared" si="13"/>
        <v>0</v>
      </c>
      <c r="G145" s="21">
        <f t="shared" si="10"/>
        <v>0</v>
      </c>
      <c r="H145" s="16">
        <f t="shared" si="12"/>
        <v>0</v>
      </c>
      <c r="I145" s="21">
        <f t="shared" si="9"/>
        <v>12</v>
      </c>
      <c r="J145" s="1"/>
      <c r="M145" s="1">
        <v>2</v>
      </c>
      <c r="N145" s="1">
        <v>17679</v>
      </c>
      <c r="O145" s="1">
        <v>19204</v>
      </c>
      <c r="P145" s="1">
        <v>17679</v>
      </c>
      <c r="Q145" s="1">
        <v>19204</v>
      </c>
      <c r="R145" s="16">
        <f t="shared" si="3"/>
        <v>36883</v>
      </c>
      <c r="S145" s="16">
        <f t="shared" si="8"/>
        <v>0</v>
      </c>
      <c r="T145" s="16">
        <f t="shared" si="11"/>
        <v>150.57142857142858</v>
      </c>
      <c r="U145" s="16">
        <f t="shared" si="5"/>
        <v>1054</v>
      </c>
      <c r="V145" s="16">
        <f t="shared" si="6"/>
        <v>0</v>
      </c>
      <c r="W145" s="20">
        <v>40.9</v>
      </c>
      <c r="X145" s="1">
        <f t="shared" si="0"/>
        <v>36.334285714285713</v>
      </c>
    </row>
    <row r="146" spans="1:24" ht="13" x14ac:dyDescent="0.15">
      <c r="A146" s="15">
        <v>44179</v>
      </c>
      <c r="B146" s="1">
        <v>337</v>
      </c>
      <c r="D146" s="1">
        <v>0</v>
      </c>
      <c r="E146" s="1">
        <v>0</v>
      </c>
      <c r="F146" s="21">
        <f t="shared" si="13"/>
        <v>0</v>
      </c>
      <c r="G146" s="21">
        <f t="shared" si="10"/>
        <v>0</v>
      </c>
      <c r="H146" s="16">
        <f t="shared" si="12"/>
        <v>0</v>
      </c>
      <c r="I146" s="21">
        <f t="shared" si="9"/>
        <v>12</v>
      </c>
      <c r="J146" s="1"/>
      <c r="M146" s="1">
        <v>0</v>
      </c>
      <c r="N146" s="1">
        <v>17760</v>
      </c>
      <c r="O146" s="1">
        <v>19476</v>
      </c>
      <c r="P146" s="1">
        <v>17760</v>
      </c>
      <c r="Q146" s="1">
        <v>19476</v>
      </c>
      <c r="R146" s="16">
        <f t="shared" si="3"/>
        <v>37236</v>
      </c>
      <c r="S146" s="16">
        <f t="shared" si="8"/>
        <v>353</v>
      </c>
      <c r="T146" s="16">
        <f t="shared" si="11"/>
        <v>148</v>
      </c>
      <c r="U146" s="16">
        <f t="shared" si="5"/>
        <v>1036</v>
      </c>
      <c r="V146" s="16">
        <f t="shared" si="6"/>
        <v>0</v>
      </c>
      <c r="W146" s="20">
        <v>23.72</v>
      </c>
      <c r="X146" s="1">
        <f t="shared" si="0"/>
        <v>35.107142857142854</v>
      </c>
    </row>
    <row r="147" spans="1:24" ht="13" x14ac:dyDescent="0.15">
      <c r="A147" s="15">
        <v>44180</v>
      </c>
      <c r="B147" s="1">
        <v>338</v>
      </c>
      <c r="D147" s="1">
        <v>0</v>
      </c>
      <c r="E147" s="1">
        <v>0</v>
      </c>
      <c r="F147" s="21">
        <f t="shared" si="13"/>
        <v>0</v>
      </c>
      <c r="G147" s="21">
        <f t="shared" si="10"/>
        <v>0</v>
      </c>
      <c r="H147" s="16">
        <f t="shared" si="12"/>
        <v>0</v>
      </c>
      <c r="I147" s="21">
        <f t="shared" si="9"/>
        <v>12</v>
      </c>
      <c r="J147" s="1"/>
      <c r="M147" s="1">
        <v>0</v>
      </c>
      <c r="N147" s="1">
        <v>17760</v>
      </c>
      <c r="O147" s="1">
        <v>19476</v>
      </c>
      <c r="P147" s="1">
        <v>17760</v>
      </c>
      <c r="Q147" s="1">
        <v>19476</v>
      </c>
      <c r="R147" s="16">
        <f t="shared" si="3"/>
        <v>37236</v>
      </c>
      <c r="S147" s="16">
        <f t="shared" si="8"/>
        <v>0</v>
      </c>
      <c r="T147" s="16">
        <f t="shared" si="11"/>
        <v>148</v>
      </c>
      <c r="U147" s="16">
        <f t="shared" si="5"/>
        <v>1036</v>
      </c>
      <c r="V147" s="16">
        <f t="shared" si="6"/>
        <v>0</v>
      </c>
      <c r="W147" s="20">
        <v>52.24</v>
      </c>
      <c r="X147" s="1">
        <f t="shared" si="0"/>
        <v>38.151428571428575</v>
      </c>
    </row>
    <row r="148" spans="1:24" ht="13" x14ac:dyDescent="0.15">
      <c r="A148" s="15">
        <v>44181</v>
      </c>
      <c r="B148" s="1">
        <v>339</v>
      </c>
      <c r="D148" s="1">
        <v>0</v>
      </c>
      <c r="E148" s="1">
        <v>1</v>
      </c>
      <c r="F148" s="21">
        <f t="shared" si="13"/>
        <v>1</v>
      </c>
      <c r="G148" s="21">
        <f t="shared" si="10"/>
        <v>0.14285714285714285</v>
      </c>
      <c r="H148" s="16">
        <f t="shared" si="12"/>
        <v>8.2101806239737272</v>
      </c>
      <c r="I148" s="21">
        <f t="shared" si="9"/>
        <v>13</v>
      </c>
      <c r="J148" s="1"/>
      <c r="M148" s="1">
        <v>1</v>
      </c>
      <c r="N148" s="1">
        <v>17852</v>
      </c>
      <c r="O148" s="1">
        <v>20045</v>
      </c>
      <c r="P148" s="1">
        <v>17852</v>
      </c>
      <c r="Q148" s="1">
        <v>20045</v>
      </c>
      <c r="R148" s="16">
        <f t="shared" si="3"/>
        <v>37897</v>
      </c>
      <c r="S148" s="16">
        <f t="shared" si="8"/>
        <v>661</v>
      </c>
      <c r="T148" s="16">
        <f t="shared" si="11"/>
        <v>144.85714285714286</v>
      </c>
      <c r="U148" s="16">
        <f t="shared" si="5"/>
        <v>1014</v>
      </c>
      <c r="V148" s="16">
        <f t="shared" si="6"/>
        <v>9.8619329388560134E-2</v>
      </c>
      <c r="W148" s="20">
        <v>50.53</v>
      </c>
      <c r="X148" s="1">
        <f t="shared" si="0"/>
        <v>40.46</v>
      </c>
    </row>
    <row r="149" spans="1:24" ht="13" x14ac:dyDescent="0.15">
      <c r="A149" s="15">
        <v>44182</v>
      </c>
      <c r="B149" s="1">
        <v>340</v>
      </c>
      <c r="D149" s="1">
        <v>0</v>
      </c>
      <c r="E149" s="1">
        <v>0</v>
      </c>
      <c r="F149" s="21">
        <f t="shared" si="13"/>
        <v>0</v>
      </c>
      <c r="G149" s="21">
        <f t="shared" si="10"/>
        <v>0.14285714285714285</v>
      </c>
      <c r="H149" s="16">
        <f t="shared" si="12"/>
        <v>8.2101806239737272</v>
      </c>
      <c r="I149" s="21">
        <f t="shared" si="9"/>
        <v>13</v>
      </c>
      <c r="J149" s="1"/>
      <c r="M149" s="1">
        <v>1</v>
      </c>
      <c r="N149" s="1">
        <v>17852</v>
      </c>
      <c r="O149" s="1">
        <v>20045</v>
      </c>
      <c r="P149" s="1">
        <v>17852</v>
      </c>
      <c r="Q149" s="1">
        <v>20045</v>
      </c>
      <c r="R149" s="16">
        <f t="shared" si="3"/>
        <v>37897</v>
      </c>
      <c r="S149" s="16">
        <f t="shared" si="8"/>
        <v>0</v>
      </c>
      <c r="T149" s="16">
        <f t="shared" si="11"/>
        <v>144.85714285714286</v>
      </c>
      <c r="U149" s="16">
        <f t="shared" si="5"/>
        <v>1014</v>
      </c>
      <c r="V149" s="16">
        <f t="shared" si="6"/>
        <v>9.8619329388560134E-2</v>
      </c>
      <c r="W149" s="20">
        <v>52.24</v>
      </c>
      <c r="X149" s="1">
        <f t="shared" si="0"/>
        <v>42.227142857142852</v>
      </c>
    </row>
    <row r="150" spans="1:24" ht="13" x14ac:dyDescent="0.15">
      <c r="A150" s="15">
        <v>44183</v>
      </c>
      <c r="B150" s="1">
        <v>341</v>
      </c>
      <c r="D150" s="1">
        <v>0</v>
      </c>
      <c r="E150" s="1">
        <v>0</v>
      </c>
      <c r="F150" s="21">
        <f t="shared" si="13"/>
        <v>0</v>
      </c>
      <c r="G150" s="21">
        <f t="shared" si="10"/>
        <v>0.14285714285714285</v>
      </c>
      <c r="H150" s="16">
        <f t="shared" si="12"/>
        <v>8.2101806239737272</v>
      </c>
      <c r="I150" s="21">
        <f t="shared" si="9"/>
        <v>13</v>
      </c>
      <c r="J150" s="1"/>
      <c r="M150" s="1">
        <v>1</v>
      </c>
      <c r="N150" s="1">
        <v>17852</v>
      </c>
      <c r="O150" s="1">
        <v>20045</v>
      </c>
      <c r="P150" s="1">
        <v>17852</v>
      </c>
      <c r="Q150" s="1">
        <v>20045</v>
      </c>
      <c r="R150" s="16">
        <f t="shared" si="3"/>
        <v>37897</v>
      </c>
      <c r="S150" s="16">
        <f t="shared" si="8"/>
        <v>0</v>
      </c>
      <c r="T150" s="16">
        <f t="shared" si="11"/>
        <v>144.85714285714286</v>
      </c>
      <c r="U150" s="16">
        <f t="shared" si="5"/>
        <v>1014</v>
      </c>
      <c r="V150" s="16">
        <f t="shared" si="6"/>
        <v>9.8619329388560134E-2</v>
      </c>
      <c r="W150" s="20">
        <v>38.5</v>
      </c>
      <c r="X150" s="1">
        <f t="shared" si="0"/>
        <v>43.897142857142853</v>
      </c>
    </row>
    <row r="151" spans="1:24" ht="13" x14ac:dyDescent="0.15">
      <c r="A151" s="15">
        <v>44184</v>
      </c>
      <c r="B151" s="1">
        <v>342</v>
      </c>
      <c r="D151" s="1">
        <v>0</v>
      </c>
      <c r="E151" s="1">
        <v>0</v>
      </c>
      <c r="F151" s="21">
        <f t="shared" si="13"/>
        <v>0</v>
      </c>
      <c r="G151" s="21">
        <f t="shared" si="10"/>
        <v>0.14285714285714285</v>
      </c>
      <c r="H151" s="16">
        <f t="shared" si="12"/>
        <v>8.2101806239737272</v>
      </c>
      <c r="I151" s="21">
        <f t="shared" si="9"/>
        <v>13</v>
      </c>
      <c r="J151" s="1"/>
      <c r="M151" s="1">
        <v>1</v>
      </c>
      <c r="N151" s="1">
        <v>17852</v>
      </c>
      <c r="O151" s="1">
        <v>20045</v>
      </c>
      <c r="P151" s="1">
        <v>17852</v>
      </c>
      <c r="Q151" s="1">
        <v>20045</v>
      </c>
      <c r="R151" s="16">
        <f t="shared" si="3"/>
        <v>37897</v>
      </c>
      <c r="S151" s="16">
        <f t="shared" si="8"/>
        <v>0</v>
      </c>
      <c r="T151" s="16">
        <f t="shared" si="11"/>
        <v>144.85714285714286</v>
      </c>
      <c r="U151" s="16">
        <f t="shared" si="5"/>
        <v>1014</v>
      </c>
      <c r="V151" s="16">
        <f t="shared" si="6"/>
        <v>9.8619329388560134E-2</v>
      </c>
      <c r="W151" s="20">
        <v>50.53</v>
      </c>
      <c r="X151" s="1">
        <f t="shared" si="0"/>
        <v>44.094285714285711</v>
      </c>
    </row>
    <row r="152" spans="1:24" ht="13" x14ac:dyDescent="0.15">
      <c r="A152" s="15">
        <v>44185</v>
      </c>
      <c r="B152" s="1">
        <v>343</v>
      </c>
      <c r="D152" s="1">
        <v>0</v>
      </c>
      <c r="E152" s="1">
        <v>0</v>
      </c>
      <c r="F152" s="21">
        <f t="shared" si="13"/>
        <v>0</v>
      </c>
      <c r="G152" s="21">
        <f t="shared" si="10"/>
        <v>0.14285714285714285</v>
      </c>
      <c r="H152" s="16">
        <f t="shared" si="12"/>
        <v>8.2101806239737272</v>
      </c>
      <c r="I152" s="21">
        <f t="shared" si="9"/>
        <v>13</v>
      </c>
      <c r="J152" s="1"/>
      <c r="M152" s="1">
        <v>1</v>
      </c>
      <c r="N152" s="1">
        <v>17852</v>
      </c>
      <c r="O152" s="1">
        <v>20045</v>
      </c>
      <c r="P152" s="1">
        <v>17852</v>
      </c>
      <c r="Q152" s="1">
        <v>20045</v>
      </c>
      <c r="R152" s="16">
        <f t="shared" si="3"/>
        <v>37897</v>
      </c>
      <c r="S152" s="16">
        <f t="shared" si="8"/>
        <v>0</v>
      </c>
      <c r="T152" s="16">
        <f t="shared" si="11"/>
        <v>144.85714285714286</v>
      </c>
      <c r="U152" s="16">
        <f t="shared" si="5"/>
        <v>1014</v>
      </c>
      <c r="V152" s="16">
        <f t="shared" si="6"/>
        <v>9.8619329388560134E-2</v>
      </c>
      <c r="W152" s="20">
        <v>18.22</v>
      </c>
      <c r="X152" s="1">
        <f t="shared" si="0"/>
        <v>40.854285714285716</v>
      </c>
    </row>
    <row r="153" spans="1:24" ht="13" x14ac:dyDescent="0.15">
      <c r="A153" s="15">
        <v>44186</v>
      </c>
      <c r="B153" s="1">
        <v>344</v>
      </c>
      <c r="D153" s="1">
        <v>0</v>
      </c>
      <c r="E153" s="1">
        <v>0</v>
      </c>
      <c r="F153" s="21">
        <f t="shared" si="13"/>
        <v>0</v>
      </c>
      <c r="G153" s="21">
        <f t="shared" si="10"/>
        <v>0.14285714285714285</v>
      </c>
      <c r="H153" s="16">
        <f t="shared" si="12"/>
        <v>8.2101806239737272</v>
      </c>
      <c r="I153" s="21">
        <f t="shared" si="9"/>
        <v>13</v>
      </c>
      <c r="J153" s="1"/>
      <c r="M153" s="1">
        <v>1</v>
      </c>
      <c r="N153" s="1">
        <v>17852</v>
      </c>
      <c r="O153" s="1">
        <v>20045</v>
      </c>
      <c r="P153" s="1">
        <v>17852</v>
      </c>
      <c r="Q153" s="1">
        <v>20045</v>
      </c>
      <c r="R153" s="16">
        <f t="shared" si="3"/>
        <v>37897</v>
      </c>
      <c r="S153" s="16">
        <f t="shared" si="8"/>
        <v>0</v>
      </c>
      <c r="T153" s="16">
        <f t="shared" si="11"/>
        <v>94.428571428571431</v>
      </c>
      <c r="U153" s="16">
        <f t="shared" si="5"/>
        <v>661</v>
      </c>
      <c r="V153" s="16">
        <f t="shared" si="6"/>
        <v>0.15128593040847199</v>
      </c>
      <c r="W153" s="20">
        <v>36.78</v>
      </c>
      <c r="X153" s="1">
        <f t="shared" si="0"/>
        <v>42.719999999999992</v>
      </c>
    </row>
    <row r="154" spans="1:24" ht="13" x14ac:dyDescent="0.15">
      <c r="A154" s="15">
        <v>44187</v>
      </c>
      <c r="B154" s="1">
        <v>345</v>
      </c>
      <c r="D154" s="1">
        <v>0</v>
      </c>
      <c r="E154" s="1">
        <v>0</v>
      </c>
      <c r="F154" s="21">
        <f t="shared" si="13"/>
        <v>0</v>
      </c>
      <c r="G154" s="21">
        <f t="shared" si="10"/>
        <v>0.14285714285714285</v>
      </c>
      <c r="H154" s="16">
        <f t="shared" si="12"/>
        <v>8.2101806239737272</v>
      </c>
      <c r="I154" s="21">
        <f t="shared" si="9"/>
        <v>13</v>
      </c>
      <c r="J154" s="1"/>
      <c r="M154" s="1">
        <v>1</v>
      </c>
      <c r="N154" s="1">
        <v>17888</v>
      </c>
      <c r="O154" s="1">
        <v>20535</v>
      </c>
      <c r="P154" s="1">
        <v>17888</v>
      </c>
      <c r="Q154" s="1">
        <v>20535</v>
      </c>
      <c r="R154" s="16">
        <f t="shared" si="3"/>
        <v>38423</v>
      </c>
      <c r="S154" s="16">
        <f t="shared" si="8"/>
        <v>526</v>
      </c>
      <c r="T154" s="16">
        <f t="shared" si="11"/>
        <v>169.57142857142858</v>
      </c>
      <c r="U154" s="16">
        <f t="shared" si="5"/>
        <v>1187</v>
      </c>
      <c r="V154" s="16">
        <f t="shared" si="6"/>
        <v>8.424599831508002E-2</v>
      </c>
      <c r="W154" s="20">
        <v>26.47</v>
      </c>
      <c r="X154" s="1">
        <f t="shared" si="0"/>
        <v>39.038571428571423</v>
      </c>
    </row>
    <row r="155" spans="1:24" ht="13" x14ac:dyDescent="0.15">
      <c r="A155" s="15">
        <v>44188</v>
      </c>
      <c r="B155" s="1">
        <v>346</v>
      </c>
      <c r="D155" s="1">
        <v>0</v>
      </c>
      <c r="E155" s="1">
        <v>0</v>
      </c>
      <c r="F155" s="21">
        <f t="shared" si="13"/>
        <v>0</v>
      </c>
      <c r="G155" s="21">
        <f t="shared" si="10"/>
        <v>0</v>
      </c>
      <c r="H155" s="16">
        <f t="shared" si="12"/>
        <v>0</v>
      </c>
      <c r="I155" s="21">
        <f t="shared" si="9"/>
        <v>13</v>
      </c>
      <c r="J155" s="1"/>
      <c r="M155" s="1">
        <v>1</v>
      </c>
      <c r="N155" s="1">
        <v>17888</v>
      </c>
      <c r="O155" s="1">
        <v>20535</v>
      </c>
      <c r="P155" s="1">
        <v>17888</v>
      </c>
      <c r="Q155" s="1">
        <v>20535</v>
      </c>
      <c r="R155" s="16">
        <f t="shared" si="3"/>
        <v>38423</v>
      </c>
      <c r="S155" s="16">
        <f t="shared" si="8"/>
        <v>0</v>
      </c>
      <c r="T155" s="16">
        <f t="shared" si="11"/>
        <v>75.142857142857139</v>
      </c>
      <c r="U155" s="16">
        <f t="shared" si="5"/>
        <v>526</v>
      </c>
      <c r="V155" s="16">
        <f t="shared" si="6"/>
        <v>0</v>
      </c>
      <c r="W155" s="20">
        <v>62.21</v>
      </c>
      <c r="X155" s="1">
        <f t="shared" si="0"/>
        <v>40.707142857142856</v>
      </c>
    </row>
    <row r="156" spans="1:24" ht="13" x14ac:dyDescent="0.15">
      <c r="A156" s="15">
        <v>44189</v>
      </c>
      <c r="B156" s="1">
        <v>347</v>
      </c>
      <c r="D156" s="1">
        <v>0</v>
      </c>
      <c r="E156" s="1">
        <v>0</v>
      </c>
      <c r="F156" s="21">
        <f t="shared" si="13"/>
        <v>0</v>
      </c>
      <c r="G156" s="21">
        <f t="shared" si="10"/>
        <v>0</v>
      </c>
      <c r="H156" s="16">
        <f t="shared" si="12"/>
        <v>0</v>
      </c>
      <c r="I156" s="21">
        <f t="shared" si="9"/>
        <v>13</v>
      </c>
      <c r="J156" s="1"/>
      <c r="M156" s="1">
        <v>1</v>
      </c>
      <c r="N156" s="1">
        <v>17888</v>
      </c>
      <c r="O156" s="1">
        <v>20535</v>
      </c>
      <c r="P156" s="1">
        <v>17888</v>
      </c>
      <c r="Q156" s="1">
        <v>20535</v>
      </c>
      <c r="R156" s="16">
        <f t="shared" si="3"/>
        <v>38423</v>
      </c>
      <c r="S156" s="16">
        <f t="shared" si="8"/>
        <v>0</v>
      </c>
      <c r="T156" s="16">
        <f t="shared" si="11"/>
        <v>75.142857142857139</v>
      </c>
      <c r="U156" s="16">
        <f t="shared" si="5"/>
        <v>526</v>
      </c>
      <c r="V156" s="16">
        <f t="shared" si="6"/>
        <v>0</v>
      </c>
      <c r="W156" s="20">
        <v>69.77</v>
      </c>
      <c r="X156" s="1">
        <f t="shared" si="0"/>
        <v>43.211428571428577</v>
      </c>
    </row>
    <row r="157" spans="1:24" ht="13" x14ac:dyDescent="0.15">
      <c r="A157" s="15">
        <v>44190</v>
      </c>
      <c r="B157" s="1">
        <v>348</v>
      </c>
      <c r="D157" s="1">
        <v>0</v>
      </c>
      <c r="E157" s="1">
        <v>0</v>
      </c>
      <c r="F157" s="21">
        <f t="shared" si="13"/>
        <v>0</v>
      </c>
      <c r="G157" s="21">
        <f t="shared" si="10"/>
        <v>0</v>
      </c>
      <c r="H157" s="16">
        <f t="shared" si="12"/>
        <v>0</v>
      </c>
      <c r="I157" s="21">
        <f t="shared" si="9"/>
        <v>13</v>
      </c>
      <c r="J157" s="1"/>
      <c r="M157" s="1">
        <v>1</v>
      </c>
      <c r="N157" s="1">
        <v>17888</v>
      </c>
      <c r="O157" s="1">
        <v>20535</v>
      </c>
      <c r="P157" s="1">
        <v>17888</v>
      </c>
      <c r="Q157" s="1">
        <v>20535</v>
      </c>
      <c r="R157" s="16">
        <f t="shared" si="3"/>
        <v>38423</v>
      </c>
      <c r="S157" s="16">
        <f t="shared" si="8"/>
        <v>0</v>
      </c>
      <c r="T157" s="16">
        <f t="shared" si="11"/>
        <v>75.142857142857139</v>
      </c>
      <c r="U157" s="16">
        <f t="shared" si="5"/>
        <v>526</v>
      </c>
      <c r="V157" s="16">
        <f t="shared" si="6"/>
        <v>0</v>
      </c>
      <c r="W157" s="20">
        <v>54.65</v>
      </c>
      <c r="X157" s="1">
        <f t="shared" si="0"/>
        <v>45.518571428571427</v>
      </c>
    </row>
    <row r="158" spans="1:24" ht="13" x14ac:dyDescent="0.15">
      <c r="A158" s="15">
        <v>44191</v>
      </c>
      <c r="B158" s="1">
        <v>349</v>
      </c>
      <c r="D158" s="1">
        <v>0</v>
      </c>
      <c r="E158" s="1">
        <v>0</v>
      </c>
      <c r="F158" s="21">
        <f t="shared" si="13"/>
        <v>0</v>
      </c>
      <c r="G158" s="21">
        <f t="shared" si="10"/>
        <v>0</v>
      </c>
      <c r="H158" s="16">
        <f t="shared" si="12"/>
        <v>0</v>
      </c>
      <c r="I158" s="21">
        <f t="shared" si="9"/>
        <v>13</v>
      </c>
      <c r="J158" s="1"/>
      <c r="M158" s="1">
        <v>1</v>
      </c>
      <c r="N158" s="1">
        <v>17888</v>
      </c>
      <c r="O158" s="1">
        <v>20535</v>
      </c>
      <c r="P158" s="1">
        <v>17888</v>
      </c>
      <c r="Q158" s="1">
        <v>20535</v>
      </c>
      <c r="R158" s="16">
        <f t="shared" si="3"/>
        <v>38423</v>
      </c>
      <c r="S158" s="16">
        <f t="shared" si="8"/>
        <v>0</v>
      </c>
      <c r="T158" s="16">
        <f t="shared" si="11"/>
        <v>75.142857142857139</v>
      </c>
      <c r="U158" s="16">
        <f t="shared" si="5"/>
        <v>526</v>
      </c>
      <c r="V158" s="16">
        <f t="shared" si="6"/>
        <v>0</v>
      </c>
      <c r="W158" s="20">
        <v>0</v>
      </c>
      <c r="X158" s="1">
        <f t="shared" si="0"/>
        <v>38.299999999999997</v>
      </c>
    </row>
    <row r="159" spans="1:24" ht="13" x14ac:dyDescent="0.15">
      <c r="A159" s="15">
        <v>44192</v>
      </c>
      <c r="B159" s="1">
        <v>350</v>
      </c>
      <c r="D159" s="1">
        <v>0</v>
      </c>
      <c r="E159" s="1">
        <v>0</v>
      </c>
      <c r="F159" s="21">
        <f t="shared" si="13"/>
        <v>0</v>
      </c>
      <c r="G159" s="21">
        <f t="shared" si="10"/>
        <v>0</v>
      </c>
      <c r="H159" s="16">
        <f t="shared" si="12"/>
        <v>0</v>
      </c>
      <c r="I159" s="21">
        <f t="shared" si="9"/>
        <v>13</v>
      </c>
      <c r="J159" s="1"/>
      <c r="M159" s="1">
        <v>1</v>
      </c>
      <c r="N159" s="1">
        <v>17888</v>
      </c>
      <c r="O159" s="1">
        <v>20535</v>
      </c>
      <c r="P159" s="1">
        <v>17888</v>
      </c>
      <c r="Q159" s="1">
        <v>20535</v>
      </c>
      <c r="R159" s="16">
        <f t="shared" si="3"/>
        <v>38423</v>
      </c>
      <c r="S159" s="16">
        <f t="shared" si="8"/>
        <v>0</v>
      </c>
      <c r="T159" s="16">
        <f t="shared" si="11"/>
        <v>75.142857142857139</v>
      </c>
      <c r="U159" s="16">
        <f t="shared" si="5"/>
        <v>526</v>
      </c>
      <c r="V159" s="16">
        <f t="shared" si="6"/>
        <v>0</v>
      </c>
      <c r="W159" s="20">
        <v>47.43</v>
      </c>
      <c r="X159" s="1">
        <f t="shared" si="0"/>
        <v>42.472857142857144</v>
      </c>
    </row>
    <row r="160" spans="1:24" ht="13" x14ac:dyDescent="0.15">
      <c r="A160" s="15">
        <v>44193</v>
      </c>
      <c r="B160" s="1">
        <v>351</v>
      </c>
      <c r="D160" s="1">
        <v>0</v>
      </c>
      <c r="E160" s="1">
        <v>0</v>
      </c>
      <c r="F160" s="21">
        <f t="shared" si="13"/>
        <v>0</v>
      </c>
      <c r="G160" s="21">
        <f t="shared" si="10"/>
        <v>0</v>
      </c>
      <c r="H160" s="16">
        <f t="shared" si="12"/>
        <v>0</v>
      </c>
      <c r="I160" s="21">
        <f t="shared" si="9"/>
        <v>13</v>
      </c>
      <c r="J160" s="1"/>
      <c r="M160" s="1">
        <v>1</v>
      </c>
      <c r="N160" s="1">
        <v>17888</v>
      </c>
      <c r="O160" s="1">
        <v>20535</v>
      </c>
      <c r="P160" s="1">
        <v>17888</v>
      </c>
      <c r="Q160" s="1">
        <v>20535</v>
      </c>
      <c r="R160" s="16">
        <f t="shared" si="3"/>
        <v>38423</v>
      </c>
      <c r="S160" s="16">
        <f t="shared" si="8"/>
        <v>0</v>
      </c>
      <c r="T160" s="16">
        <f t="shared" si="11"/>
        <v>75.142857142857139</v>
      </c>
      <c r="U160" s="16">
        <f t="shared" si="5"/>
        <v>526</v>
      </c>
      <c r="V160" s="16">
        <f t="shared" si="6"/>
        <v>0</v>
      </c>
      <c r="W160" s="20">
        <v>46.06</v>
      </c>
      <c r="X160" s="1">
        <f t="shared" si="0"/>
        <v>43.798571428571428</v>
      </c>
    </row>
    <row r="161" spans="1:24" ht="13" x14ac:dyDescent="0.15">
      <c r="A161" s="15">
        <v>44194</v>
      </c>
      <c r="B161" s="1">
        <v>352</v>
      </c>
      <c r="D161" s="1">
        <v>0</v>
      </c>
      <c r="E161" s="1">
        <v>0</v>
      </c>
      <c r="F161" s="21">
        <f t="shared" si="13"/>
        <v>0</v>
      </c>
      <c r="G161" s="21">
        <f t="shared" si="10"/>
        <v>0</v>
      </c>
      <c r="H161" s="16">
        <f t="shared" si="12"/>
        <v>0</v>
      </c>
      <c r="I161" s="21">
        <f t="shared" si="9"/>
        <v>13</v>
      </c>
      <c r="J161" s="1"/>
      <c r="M161" s="1">
        <v>1</v>
      </c>
      <c r="N161" s="1">
        <v>17888</v>
      </c>
      <c r="O161" s="1">
        <v>20535</v>
      </c>
      <c r="P161" s="1">
        <v>17888</v>
      </c>
      <c r="Q161" s="1">
        <v>20535</v>
      </c>
      <c r="R161" s="16">
        <f t="shared" si="3"/>
        <v>38423</v>
      </c>
      <c r="S161" s="16">
        <f t="shared" si="8"/>
        <v>0</v>
      </c>
      <c r="T161" s="16">
        <f t="shared" si="11"/>
        <v>0</v>
      </c>
      <c r="U161" s="16">
        <f t="shared" si="5"/>
        <v>0</v>
      </c>
      <c r="V161" s="16" t="e">
        <f t="shared" si="6"/>
        <v>#DIV/0!</v>
      </c>
      <c r="W161" s="20">
        <v>46.4</v>
      </c>
      <c r="X161" s="1">
        <f t="shared" si="0"/>
        <v>46.645714285714284</v>
      </c>
    </row>
    <row r="162" spans="1:24" ht="13" x14ac:dyDescent="0.15">
      <c r="A162" s="15">
        <v>44195</v>
      </c>
      <c r="B162" s="1">
        <v>353</v>
      </c>
      <c r="D162" s="1">
        <v>0</v>
      </c>
      <c r="E162" s="1">
        <v>0</v>
      </c>
      <c r="F162" s="21">
        <f t="shared" si="13"/>
        <v>0</v>
      </c>
      <c r="G162" s="21">
        <f t="shared" si="10"/>
        <v>0</v>
      </c>
      <c r="H162" s="16">
        <f t="shared" si="12"/>
        <v>0</v>
      </c>
      <c r="I162" s="21">
        <f t="shared" si="9"/>
        <v>13</v>
      </c>
      <c r="J162" s="1"/>
      <c r="M162" s="1">
        <v>1</v>
      </c>
      <c r="N162" s="1">
        <v>17888</v>
      </c>
      <c r="O162" s="1">
        <v>20535</v>
      </c>
      <c r="P162" s="1">
        <v>17888</v>
      </c>
      <c r="Q162" s="1">
        <v>20535</v>
      </c>
      <c r="R162" s="16">
        <f t="shared" si="3"/>
        <v>38423</v>
      </c>
      <c r="S162" s="16">
        <f t="shared" si="8"/>
        <v>0</v>
      </c>
      <c r="T162" s="16">
        <f t="shared" si="11"/>
        <v>0</v>
      </c>
      <c r="U162" s="16">
        <f t="shared" si="5"/>
        <v>0</v>
      </c>
      <c r="V162" s="16" t="e">
        <f t="shared" si="6"/>
        <v>#DIV/0!</v>
      </c>
      <c r="W162" s="20">
        <v>60.49</v>
      </c>
      <c r="X162" s="1">
        <f t="shared" si="0"/>
        <v>46.4</v>
      </c>
    </row>
    <row r="163" spans="1:24" ht="13" x14ac:dyDescent="0.15">
      <c r="A163" s="15">
        <v>44196</v>
      </c>
      <c r="B163" s="1">
        <v>354</v>
      </c>
      <c r="D163" s="1">
        <v>0</v>
      </c>
      <c r="E163" s="1">
        <v>0</v>
      </c>
      <c r="F163" s="21">
        <f t="shared" si="13"/>
        <v>0</v>
      </c>
      <c r="G163" s="21">
        <f t="shared" si="10"/>
        <v>0</v>
      </c>
      <c r="H163" s="16">
        <f t="shared" si="12"/>
        <v>0</v>
      </c>
      <c r="I163" s="21">
        <f t="shared" si="9"/>
        <v>13</v>
      </c>
      <c r="J163" s="1"/>
      <c r="M163" s="1">
        <v>1</v>
      </c>
      <c r="N163" s="1">
        <v>17888</v>
      </c>
      <c r="O163" s="1">
        <v>20535</v>
      </c>
      <c r="P163" s="1">
        <v>17888</v>
      </c>
      <c r="Q163" s="1">
        <v>20535</v>
      </c>
      <c r="R163" s="16">
        <f t="shared" si="3"/>
        <v>38423</v>
      </c>
      <c r="S163" s="16">
        <f t="shared" si="8"/>
        <v>0</v>
      </c>
      <c r="T163" s="16">
        <f t="shared" si="11"/>
        <v>0</v>
      </c>
      <c r="U163" s="16">
        <f t="shared" si="5"/>
        <v>0</v>
      </c>
      <c r="V163" s="16" t="e">
        <f t="shared" si="6"/>
        <v>#DIV/0!</v>
      </c>
      <c r="W163" s="20">
        <v>61.18</v>
      </c>
      <c r="X163" s="1">
        <f t="shared" si="0"/>
        <v>45.17285714285714</v>
      </c>
    </row>
    <row r="164" spans="1:24" ht="13" x14ac:dyDescent="0.15">
      <c r="A164" s="15">
        <v>44197</v>
      </c>
      <c r="B164" s="1">
        <f t="shared" ref="B164:B314" si="14">B163+1</f>
        <v>355</v>
      </c>
      <c r="D164" s="1">
        <v>0</v>
      </c>
      <c r="E164" s="1">
        <v>0</v>
      </c>
      <c r="F164" s="21">
        <f t="shared" si="13"/>
        <v>0</v>
      </c>
      <c r="G164" s="21">
        <f t="shared" si="10"/>
        <v>0</v>
      </c>
      <c r="H164" s="16">
        <f t="shared" ref="H164:H227" si="15">G164*100000/1740</f>
        <v>0</v>
      </c>
      <c r="I164" s="21">
        <f t="shared" si="9"/>
        <v>13</v>
      </c>
      <c r="J164" s="16">
        <f>F164</f>
        <v>0</v>
      </c>
      <c r="M164" s="1">
        <v>1</v>
      </c>
      <c r="N164" s="1">
        <v>17888</v>
      </c>
      <c r="O164" s="1">
        <v>20535</v>
      </c>
      <c r="P164" s="1">
        <v>17888</v>
      </c>
      <c r="Q164" s="1">
        <v>20535</v>
      </c>
      <c r="R164" s="16">
        <f t="shared" si="3"/>
        <v>38423</v>
      </c>
      <c r="S164" s="16">
        <f t="shared" si="8"/>
        <v>0</v>
      </c>
      <c r="T164" s="16">
        <f t="shared" si="11"/>
        <v>0</v>
      </c>
      <c r="U164" s="16">
        <f t="shared" si="5"/>
        <v>0</v>
      </c>
      <c r="V164" s="16" t="e">
        <f t="shared" si="6"/>
        <v>#DIV/0!</v>
      </c>
      <c r="W164" s="20">
        <v>76.989999999999995</v>
      </c>
      <c r="X164" s="1">
        <f t="shared" si="0"/>
        <v>48.364285714285714</v>
      </c>
    </row>
    <row r="165" spans="1:24" ht="13" x14ac:dyDescent="0.15">
      <c r="A165" s="15">
        <v>44198</v>
      </c>
      <c r="B165" s="1">
        <f t="shared" si="14"/>
        <v>356</v>
      </c>
      <c r="D165" s="1">
        <v>0</v>
      </c>
      <c r="E165" s="1">
        <v>0</v>
      </c>
      <c r="F165" s="21">
        <f t="shared" si="13"/>
        <v>0</v>
      </c>
      <c r="G165" s="21">
        <f t="shared" si="10"/>
        <v>0</v>
      </c>
      <c r="H165" s="16">
        <f t="shared" si="15"/>
        <v>0</v>
      </c>
      <c r="I165" s="21">
        <f t="shared" si="9"/>
        <v>13</v>
      </c>
      <c r="J165" s="22">
        <f t="shared" ref="J165:J309" si="16">F165+J164</f>
        <v>0</v>
      </c>
      <c r="M165" s="1">
        <v>1</v>
      </c>
      <c r="N165" s="1">
        <v>17888</v>
      </c>
      <c r="O165" s="1">
        <v>20535</v>
      </c>
      <c r="P165" s="1">
        <v>17888</v>
      </c>
      <c r="Q165" s="1">
        <v>20535</v>
      </c>
      <c r="R165" s="16">
        <f t="shared" si="3"/>
        <v>38423</v>
      </c>
      <c r="S165" s="16">
        <f t="shared" si="8"/>
        <v>0</v>
      </c>
      <c r="T165" s="16">
        <f t="shared" si="11"/>
        <v>0</v>
      </c>
      <c r="U165" s="16">
        <f t="shared" si="5"/>
        <v>0</v>
      </c>
      <c r="V165" s="16" t="e">
        <f t="shared" si="6"/>
        <v>#DIV/0!</v>
      </c>
      <c r="W165" s="20">
        <v>40.9</v>
      </c>
      <c r="X165" s="1">
        <f t="shared" si="0"/>
        <v>54.207142857142856</v>
      </c>
    </row>
    <row r="166" spans="1:24" ht="13" x14ac:dyDescent="0.15">
      <c r="A166" s="15">
        <v>44199</v>
      </c>
      <c r="B166" s="1">
        <f t="shared" si="14"/>
        <v>357</v>
      </c>
      <c r="D166" s="1">
        <v>0</v>
      </c>
      <c r="E166" s="1">
        <v>0</v>
      </c>
      <c r="F166" s="21">
        <f t="shared" si="13"/>
        <v>0</v>
      </c>
      <c r="G166" s="21">
        <f t="shared" si="10"/>
        <v>0</v>
      </c>
      <c r="H166" s="16">
        <f t="shared" si="15"/>
        <v>0</v>
      </c>
      <c r="I166" s="21">
        <f t="shared" si="9"/>
        <v>13</v>
      </c>
      <c r="J166" s="22">
        <f t="shared" si="16"/>
        <v>0</v>
      </c>
      <c r="M166" s="1">
        <v>1</v>
      </c>
      <c r="N166" s="1">
        <v>17888</v>
      </c>
      <c r="O166" s="1">
        <v>20535</v>
      </c>
      <c r="P166" s="1">
        <v>17888</v>
      </c>
      <c r="Q166" s="1">
        <v>20535</v>
      </c>
      <c r="R166" s="16">
        <f t="shared" si="3"/>
        <v>38423</v>
      </c>
      <c r="S166" s="16">
        <f t="shared" si="8"/>
        <v>0</v>
      </c>
      <c r="T166" s="16">
        <f t="shared" si="11"/>
        <v>0</v>
      </c>
      <c r="U166" s="16">
        <f t="shared" si="5"/>
        <v>0</v>
      </c>
      <c r="V166" s="16" t="e">
        <f t="shared" si="6"/>
        <v>#DIV/0!</v>
      </c>
      <c r="W166" s="20">
        <v>17.53</v>
      </c>
      <c r="X166" s="1">
        <f t="shared" si="0"/>
        <v>49.935714285714276</v>
      </c>
    </row>
    <row r="167" spans="1:24" ht="13" x14ac:dyDescent="0.15">
      <c r="A167" s="15">
        <v>44200</v>
      </c>
      <c r="B167" s="1">
        <f t="shared" si="14"/>
        <v>358</v>
      </c>
      <c r="D167" s="1">
        <v>0</v>
      </c>
      <c r="E167" s="1">
        <v>0</v>
      </c>
      <c r="F167" s="21">
        <f t="shared" si="13"/>
        <v>0</v>
      </c>
      <c r="G167" s="21">
        <f t="shared" si="10"/>
        <v>0</v>
      </c>
      <c r="H167" s="16">
        <f t="shared" si="15"/>
        <v>0</v>
      </c>
      <c r="I167" s="21">
        <f t="shared" si="9"/>
        <v>13</v>
      </c>
      <c r="J167" s="22">
        <f t="shared" si="16"/>
        <v>0</v>
      </c>
      <c r="M167" s="1">
        <v>1</v>
      </c>
      <c r="N167" s="1">
        <v>17888</v>
      </c>
      <c r="O167" s="1">
        <v>20535</v>
      </c>
      <c r="P167" s="1">
        <v>17888</v>
      </c>
      <c r="Q167" s="1">
        <v>20535</v>
      </c>
      <c r="R167" s="16">
        <f t="shared" si="3"/>
        <v>38423</v>
      </c>
      <c r="S167" s="16">
        <f t="shared" si="8"/>
        <v>0</v>
      </c>
      <c r="T167" s="16">
        <f t="shared" si="11"/>
        <v>0</v>
      </c>
      <c r="U167" s="16">
        <f t="shared" si="5"/>
        <v>0</v>
      </c>
      <c r="V167" s="16" t="e">
        <f t="shared" si="6"/>
        <v>#DIV/0!</v>
      </c>
      <c r="W167" s="20">
        <v>33.340000000000003</v>
      </c>
      <c r="X167" s="1">
        <f t="shared" si="0"/>
        <v>48.118571428571435</v>
      </c>
    </row>
    <row r="168" spans="1:24" ht="13" x14ac:dyDescent="0.15">
      <c r="A168" s="15">
        <v>44201</v>
      </c>
      <c r="B168" s="1">
        <f t="shared" si="14"/>
        <v>359</v>
      </c>
      <c r="D168" s="1">
        <v>0</v>
      </c>
      <c r="E168" s="1">
        <v>0</v>
      </c>
      <c r="F168" s="21">
        <f t="shared" si="13"/>
        <v>0</v>
      </c>
      <c r="G168" s="21">
        <f t="shared" si="10"/>
        <v>0</v>
      </c>
      <c r="H168" s="16">
        <f t="shared" si="15"/>
        <v>0</v>
      </c>
      <c r="I168" s="21">
        <f t="shared" si="9"/>
        <v>13</v>
      </c>
      <c r="J168" s="22">
        <f t="shared" si="16"/>
        <v>0</v>
      </c>
      <c r="M168" s="1">
        <v>0</v>
      </c>
      <c r="N168" s="1">
        <v>17903</v>
      </c>
      <c r="O168" s="1">
        <v>20675</v>
      </c>
      <c r="P168" s="1">
        <v>17903</v>
      </c>
      <c r="Q168" s="1">
        <v>20675</v>
      </c>
      <c r="R168" s="16">
        <f t="shared" si="3"/>
        <v>38578</v>
      </c>
      <c r="S168" s="16">
        <f t="shared" si="8"/>
        <v>155</v>
      </c>
      <c r="T168" s="16">
        <f t="shared" si="11"/>
        <v>22.142857142857142</v>
      </c>
      <c r="U168" s="16">
        <f t="shared" si="5"/>
        <v>155</v>
      </c>
      <c r="V168" s="16">
        <f t="shared" si="6"/>
        <v>0</v>
      </c>
      <c r="W168" s="20">
        <v>29.22</v>
      </c>
      <c r="X168" s="1">
        <f t="shared" si="0"/>
        <v>45.664285714285725</v>
      </c>
    </row>
    <row r="169" spans="1:24" ht="13" x14ac:dyDescent="0.15">
      <c r="A169" s="15">
        <v>44202</v>
      </c>
      <c r="B169" s="1">
        <f t="shared" si="14"/>
        <v>360</v>
      </c>
      <c r="D169" s="1">
        <v>0</v>
      </c>
      <c r="E169" s="1">
        <v>0</v>
      </c>
      <c r="F169" s="21">
        <f t="shared" si="13"/>
        <v>0</v>
      </c>
      <c r="G169" s="21">
        <f t="shared" si="10"/>
        <v>0</v>
      </c>
      <c r="H169" s="16">
        <f t="shared" si="15"/>
        <v>0</v>
      </c>
      <c r="I169" s="21">
        <f t="shared" si="9"/>
        <v>13</v>
      </c>
      <c r="J169" s="22">
        <f t="shared" si="16"/>
        <v>0</v>
      </c>
      <c r="M169" s="1">
        <v>0</v>
      </c>
      <c r="N169" s="1">
        <v>17903</v>
      </c>
      <c r="O169" s="1">
        <v>20675</v>
      </c>
      <c r="P169" s="1">
        <v>17903</v>
      </c>
      <c r="Q169" s="1">
        <v>20675</v>
      </c>
      <c r="R169" s="16">
        <f t="shared" si="3"/>
        <v>38578</v>
      </c>
      <c r="S169" s="16">
        <f t="shared" si="8"/>
        <v>0</v>
      </c>
      <c r="T169" s="16">
        <f t="shared" si="11"/>
        <v>22.142857142857142</v>
      </c>
      <c r="U169" s="16">
        <f t="shared" si="5"/>
        <v>155</v>
      </c>
      <c r="V169" s="16">
        <f t="shared" si="6"/>
        <v>0</v>
      </c>
      <c r="W169" s="20">
        <v>55.34</v>
      </c>
      <c r="X169" s="1">
        <f t="shared" si="0"/>
        <v>44.928571428571431</v>
      </c>
    </row>
    <row r="170" spans="1:24" ht="13" x14ac:dyDescent="0.15">
      <c r="A170" s="15">
        <v>44203</v>
      </c>
      <c r="B170" s="1">
        <f t="shared" si="14"/>
        <v>361</v>
      </c>
      <c r="D170" s="21">
        <v>0</v>
      </c>
      <c r="E170" s="21">
        <v>0</v>
      </c>
      <c r="F170" s="21">
        <f t="shared" si="13"/>
        <v>0</v>
      </c>
      <c r="G170" s="21">
        <f t="shared" si="10"/>
        <v>0</v>
      </c>
      <c r="H170" s="16">
        <f t="shared" si="15"/>
        <v>0</v>
      </c>
      <c r="I170" s="21">
        <f t="shared" si="9"/>
        <v>13</v>
      </c>
      <c r="J170" s="22">
        <f t="shared" si="16"/>
        <v>0</v>
      </c>
      <c r="K170" s="21"/>
      <c r="L170" s="21"/>
      <c r="M170" s="21">
        <v>0</v>
      </c>
      <c r="N170" s="21">
        <v>17903</v>
      </c>
      <c r="O170" s="21">
        <v>20675</v>
      </c>
      <c r="P170" s="21">
        <v>17903</v>
      </c>
      <c r="Q170" s="21">
        <v>20675</v>
      </c>
      <c r="R170" s="21">
        <f t="shared" si="3"/>
        <v>38578</v>
      </c>
      <c r="S170" s="21">
        <f t="shared" si="8"/>
        <v>0</v>
      </c>
      <c r="T170" s="21">
        <f t="shared" si="11"/>
        <v>22.142857142857142</v>
      </c>
      <c r="U170" s="16">
        <f t="shared" si="5"/>
        <v>155</v>
      </c>
      <c r="V170" s="16">
        <f t="shared" si="6"/>
        <v>0</v>
      </c>
      <c r="W170" s="20">
        <v>58.43</v>
      </c>
      <c r="X170" s="1">
        <f t="shared" si="0"/>
        <v>44.535714285714285</v>
      </c>
    </row>
    <row r="171" spans="1:24" ht="13" x14ac:dyDescent="0.15">
      <c r="A171" s="15">
        <v>44204</v>
      </c>
      <c r="B171" s="1">
        <f t="shared" si="14"/>
        <v>362</v>
      </c>
      <c r="D171" s="21">
        <v>0</v>
      </c>
      <c r="E171" s="21">
        <v>0</v>
      </c>
      <c r="F171" s="21">
        <f t="shared" si="13"/>
        <v>0</v>
      </c>
      <c r="G171" s="21">
        <f t="shared" si="10"/>
        <v>0</v>
      </c>
      <c r="H171" s="16">
        <f t="shared" si="15"/>
        <v>0</v>
      </c>
      <c r="I171" s="21">
        <f t="shared" si="9"/>
        <v>13</v>
      </c>
      <c r="J171" s="22">
        <f t="shared" si="16"/>
        <v>0</v>
      </c>
      <c r="K171" s="21"/>
      <c r="L171" s="21"/>
      <c r="M171" s="21">
        <v>0</v>
      </c>
      <c r="N171" s="21">
        <v>17903</v>
      </c>
      <c r="O171" s="21">
        <v>20675</v>
      </c>
      <c r="P171" s="21">
        <v>17903</v>
      </c>
      <c r="Q171" s="21">
        <v>20675</v>
      </c>
      <c r="R171" s="21">
        <f t="shared" si="3"/>
        <v>38578</v>
      </c>
      <c r="S171" s="21">
        <f t="shared" si="8"/>
        <v>0</v>
      </c>
      <c r="T171" s="21">
        <f t="shared" si="11"/>
        <v>22.142857142857142</v>
      </c>
      <c r="U171" s="16">
        <f t="shared" si="5"/>
        <v>155</v>
      </c>
      <c r="V171" s="16">
        <f t="shared" si="6"/>
        <v>0</v>
      </c>
      <c r="W171" s="20">
        <v>89.36</v>
      </c>
      <c r="X171" s="1">
        <f t="shared" si="0"/>
        <v>46.302857142857142</v>
      </c>
    </row>
    <row r="172" spans="1:24" ht="13" x14ac:dyDescent="0.15">
      <c r="A172" s="15">
        <v>44205</v>
      </c>
      <c r="B172" s="1">
        <f t="shared" si="14"/>
        <v>363</v>
      </c>
      <c r="D172" s="21">
        <v>0</v>
      </c>
      <c r="E172" s="21">
        <v>0</v>
      </c>
      <c r="F172" s="21">
        <f t="shared" si="13"/>
        <v>0</v>
      </c>
      <c r="G172" s="21">
        <f t="shared" si="10"/>
        <v>0</v>
      </c>
      <c r="H172" s="16">
        <f t="shared" si="15"/>
        <v>0</v>
      </c>
      <c r="I172" s="21">
        <f t="shared" si="9"/>
        <v>13</v>
      </c>
      <c r="J172" s="22">
        <f t="shared" si="16"/>
        <v>0</v>
      </c>
      <c r="K172" s="21"/>
      <c r="L172" s="21"/>
      <c r="M172" s="21">
        <v>0</v>
      </c>
      <c r="N172" s="21">
        <v>17903</v>
      </c>
      <c r="O172" s="21">
        <v>20675</v>
      </c>
      <c r="P172" s="21">
        <v>17903</v>
      </c>
      <c r="Q172" s="21">
        <v>20675</v>
      </c>
      <c r="R172" s="21">
        <f t="shared" si="3"/>
        <v>38578</v>
      </c>
      <c r="S172" s="21">
        <f t="shared" si="8"/>
        <v>0</v>
      </c>
      <c r="T172" s="21">
        <f t="shared" si="11"/>
        <v>22.142857142857142</v>
      </c>
      <c r="U172" s="16">
        <f t="shared" si="5"/>
        <v>155</v>
      </c>
      <c r="V172" s="16">
        <f t="shared" si="6"/>
        <v>0</v>
      </c>
      <c r="W172" s="20">
        <v>52.24</v>
      </c>
      <c r="X172" s="1">
        <f t="shared" si="0"/>
        <v>47.922857142857147</v>
      </c>
    </row>
    <row r="173" spans="1:24" ht="13" x14ac:dyDescent="0.15">
      <c r="A173" s="15">
        <v>44206</v>
      </c>
      <c r="B173" s="1">
        <f t="shared" si="14"/>
        <v>364</v>
      </c>
      <c r="D173" s="21">
        <v>0</v>
      </c>
      <c r="E173" s="21">
        <v>0</v>
      </c>
      <c r="F173" s="21">
        <f t="shared" si="13"/>
        <v>0</v>
      </c>
      <c r="G173" s="21">
        <f t="shared" si="10"/>
        <v>0</v>
      </c>
      <c r="H173" s="16">
        <f t="shared" si="15"/>
        <v>0</v>
      </c>
      <c r="I173" s="21">
        <f t="shared" si="9"/>
        <v>13</v>
      </c>
      <c r="J173" s="22">
        <f t="shared" si="16"/>
        <v>0</v>
      </c>
      <c r="K173" s="21"/>
      <c r="L173" s="21"/>
      <c r="M173" s="21">
        <v>0</v>
      </c>
      <c r="N173" s="21">
        <v>17903</v>
      </c>
      <c r="O173" s="21">
        <v>20675</v>
      </c>
      <c r="P173" s="21">
        <v>17903</v>
      </c>
      <c r="Q173" s="21">
        <v>20675</v>
      </c>
      <c r="R173" s="21">
        <f t="shared" si="3"/>
        <v>38578</v>
      </c>
      <c r="S173" s="21">
        <f t="shared" si="8"/>
        <v>0</v>
      </c>
      <c r="T173" s="21">
        <f t="shared" si="11"/>
        <v>22.142857142857142</v>
      </c>
      <c r="U173" s="16">
        <f t="shared" si="5"/>
        <v>155</v>
      </c>
      <c r="V173" s="16">
        <f t="shared" si="6"/>
        <v>0</v>
      </c>
      <c r="W173" s="20">
        <v>15.81</v>
      </c>
      <c r="X173" s="1">
        <f t="shared" si="0"/>
        <v>47.677142857142861</v>
      </c>
    </row>
    <row r="174" spans="1:24" ht="13" x14ac:dyDescent="0.15">
      <c r="A174" s="15">
        <v>44207</v>
      </c>
      <c r="B174" s="1">
        <f t="shared" si="14"/>
        <v>365</v>
      </c>
      <c r="D174" s="21">
        <v>0</v>
      </c>
      <c r="E174" s="19">
        <v>2</v>
      </c>
      <c r="F174" s="21">
        <f t="shared" si="13"/>
        <v>2</v>
      </c>
      <c r="G174" s="21">
        <f t="shared" si="10"/>
        <v>0.2857142857142857</v>
      </c>
      <c r="H174" s="16">
        <f t="shared" si="15"/>
        <v>16.420361247947454</v>
      </c>
      <c r="I174" s="21">
        <f t="shared" si="9"/>
        <v>15</v>
      </c>
      <c r="J174" s="22">
        <f t="shared" si="16"/>
        <v>2</v>
      </c>
      <c r="K174" s="21"/>
      <c r="L174" s="21"/>
      <c r="M174" s="19">
        <v>2</v>
      </c>
      <c r="N174" s="21">
        <f t="shared" ref="N174:N309" si="17">17903+P174</f>
        <v>17920</v>
      </c>
      <c r="O174" s="21">
        <f t="shared" ref="O174:O309" si="18">20675+Q174</f>
        <v>21378</v>
      </c>
      <c r="P174" s="19">
        <v>17</v>
      </c>
      <c r="Q174" s="19">
        <v>703</v>
      </c>
      <c r="R174" s="21">
        <f t="shared" si="3"/>
        <v>39298</v>
      </c>
      <c r="S174" s="21">
        <f t="shared" si="8"/>
        <v>720</v>
      </c>
      <c r="T174" s="21">
        <f t="shared" si="11"/>
        <v>125</v>
      </c>
      <c r="U174" s="16">
        <f t="shared" si="5"/>
        <v>875</v>
      </c>
      <c r="V174" s="16">
        <f t="shared" si="6"/>
        <v>0.22857142857142854</v>
      </c>
      <c r="W174" s="20">
        <v>31.96</v>
      </c>
      <c r="X174" s="1">
        <f t="shared" si="0"/>
        <v>47.480000000000004</v>
      </c>
    </row>
    <row r="175" spans="1:24" ht="13" x14ac:dyDescent="0.15">
      <c r="A175" s="15">
        <v>44208</v>
      </c>
      <c r="B175" s="1">
        <f t="shared" si="14"/>
        <v>366</v>
      </c>
      <c r="D175" s="21">
        <v>0</v>
      </c>
      <c r="E175" s="21">
        <v>0</v>
      </c>
      <c r="F175" s="21">
        <f t="shared" si="13"/>
        <v>0</v>
      </c>
      <c r="G175" s="21">
        <f t="shared" si="10"/>
        <v>0.2857142857142857</v>
      </c>
      <c r="H175" s="16">
        <f t="shared" si="15"/>
        <v>16.420361247947454</v>
      </c>
      <c r="I175" s="21">
        <f t="shared" si="9"/>
        <v>15</v>
      </c>
      <c r="J175" s="22">
        <f t="shared" si="16"/>
        <v>2</v>
      </c>
      <c r="K175" s="21"/>
      <c r="L175" s="21"/>
      <c r="M175" s="19">
        <v>2</v>
      </c>
      <c r="N175" s="21">
        <f t="shared" si="17"/>
        <v>17920</v>
      </c>
      <c r="O175" s="21">
        <f t="shared" si="18"/>
        <v>21378</v>
      </c>
      <c r="P175" s="19">
        <v>17</v>
      </c>
      <c r="Q175" s="19">
        <v>703</v>
      </c>
      <c r="R175" s="21">
        <f t="shared" si="3"/>
        <v>39298</v>
      </c>
      <c r="S175" s="21">
        <f t="shared" si="8"/>
        <v>0</v>
      </c>
      <c r="T175" s="21">
        <f t="shared" si="11"/>
        <v>102.85714285714286</v>
      </c>
      <c r="U175" s="16">
        <f t="shared" si="5"/>
        <v>720</v>
      </c>
      <c r="V175" s="16">
        <f t="shared" si="6"/>
        <v>0.27777777777777773</v>
      </c>
      <c r="W175" s="20">
        <v>42.28</v>
      </c>
      <c r="X175" s="1">
        <f t="shared" si="0"/>
        <v>49.34571428571428</v>
      </c>
    </row>
    <row r="176" spans="1:24" ht="13" x14ac:dyDescent="0.15">
      <c r="A176" s="15">
        <v>44209</v>
      </c>
      <c r="B176" s="1">
        <f t="shared" si="14"/>
        <v>367</v>
      </c>
      <c r="D176" s="21">
        <v>0</v>
      </c>
      <c r="E176" s="19">
        <v>0</v>
      </c>
      <c r="F176" s="21">
        <f t="shared" si="13"/>
        <v>0</v>
      </c>
      <c r="G176" s="21">
        <f t="shared" si="10"/>
        <v>0.2857142857142857</v>
      </c>
      <c r="H176" s="16">
        <f t="shared" si="15"/>
        <v>16.420361247947454</v>
      </c>
      <c r="I176" s="21">
        <f t="shared" si="9"/>
        <v>15</v>
      </c>
      <c r="J176" s="22">
        <f t="shared" si="16"/>
        <v>2</v>
      </c>
      <c r="K176" s="21"/>
      <c r="L176" s="21"/>
      <c r="M176" s="19">
        <v>2</v>
      </c>
      <c r="N176" s="21">
        <f t="shared" si="17"/>
        <v>17920</v>
      </c>
      <c r="O176" s="21">
        <f t="shared" si="18"/>
        <v>21378</v>
      </c>
      <c r="P176" s="19">
        <v>17</v>
      </c>
      <c r="Q176" s="19">
        <v>703</v>
      </c>
      <c r="R176" s="21">
        <f t="shared" si="3"/>
        <v>39298</v>
      </c>
      <c r="S176" s="21">
        <f t="shared" si="8"/>
        <v>0</v>
      </c>
      <c r="T176" s="21">
        <f t="shared" si="11"/>
        <v>102.85714285714286</v>
      </c>
      <c r="U176" s="16">
        <f t="shared" si="5"/>
        <v>720</v>
      </c>
      <c r="V176" s="16">
        <f t="shared" si="6"/>
        <v>0.27777777777777773</v>
      </c>
      <c r="W176" s="20">
        <v>57.74</v>
      </c>
      <c r="X176" s="1">
        <f t="shared" si="0"/>
        <v>49.688571428571436</v>
      </c>
    </row>
    <row r="177" spans="1:24" ht="13" x14ac:dyDescent="0.15">
      <c r="A177" s="15">
        <v>44210</v>
      </c>
      <c r="B177" s="1">
        <f t="shared" si="14"/>
        <v>368</v>
      </c>
      <c r="D177" s="21">
        <v>0</v>
      </c>
      <c r="E177" s="19">
        <v>0</v>
      </c>
      <c r="F177" s="21">
        <f t="shared" si="13"/>
        <v>0</v>
      </c>
      <c r="G177" s="21">
        <f t="shared" si="10"/>
        <v>0.2857142857142857</v>
      </c>
      <c r="H177" s="16">
        <f t="shared" si="15"/>
        <v>16.420361247947454</v>
      </c>
      <c r="I177" s="21">
        <f t="shared" si="9"/>
        <v>15</v>
      </c>
      <c r="J177" s="22">
        <f t="shared" si="16"/>
        <v>2</v>
      </c>
      <c r="K177" s="21"/>
      <c r="L177" s="21"/>
      <c r="M177" s="19">
        <v>2</v>
      </c>
      <c r="N177" s="21">
        <f t="shared" si="17"/>
        <v>17934</v>
      </c>
      <c r="O177" s="21">
        <f t="shared" si="18"/>
        <v>22071</v>
      </c>
      <c r="P177" s="19">
        <v>31</v>
      </c>
      <c r="Q177" s="19">
        <v>1396</v>
      </c>
      <c r="R177" s="21">
        <f t="shared" si="3"/>
        <v>40005</v>
      </c>
      <c r="S177" s="21">
        <f t="shared" si="8"/>
        <v>707</v>
      </c>
      <c r="T177" s="21">
        <f t="shared" si="11"/>
        <v>203.85714285714286</v>
      </c>
      <c r="U177" s="16">
        <f t="shared" si="5"/>
        <v>1427</v>
      </c>
      <c r="V177" s="16">
        <f t="shared" si="6"/>
        <v>0.1401541695865452</v>
      </c>
      <c r="W177" s="20">
        <v>156.04</v>
      </c>
      <c r="X177" s="1">
        <f t="shared" si="0"/>
        <v>63.632857142857134</v>
      </c>
    </row>
    <row r="178" spans="1:24" ht="13" x14ac:dyDescent="0.15">
      <c r="A178" s="15">
        <v>44211</v>
      </c>
      <c r="B178" s="1">
        <f t="shared" si="14"/>
        <v>369</v>
      </c>
      <c r="D178" s="21">
        <v>0</v>
      </c>
      <c r="E178" s="19">
        <v>0</v>
      </c>
      <c r="F178" s="21">
        <f t="shared" si="13"/>
        <v>0</v>
      </c>
      <c r="G178" s="21">
        <f t="shared" si="10"/>
        <v>0.2857142857142857</v>
      </c>
      <c r="H178" s="16">
        <f t="shared" si="15"/>
        <v>16.420361247947454</v>
      </c>
      <c r="I178" s="21">
        <f t="shared" si="9"/>
        <v>15</v>
      </c>
      <c r="J178" s="22">
        <f t="shared" si="16"/>
        <v>2</v>
      </c>
      <c r="K178" s="21"/>
      <c r="L178" s="21"/>
      <c r="M178" s="19">
        <v>2</v>
      </c>
      <c r="N178" s="21">
        <f t="shared" si="17"/>
        <v>17934</v>
      </c>
      <c r="O178" s="21">
        <f t="shared" si="18"/>
        <v>22071</v>
      </c>
      <c r="P178" s="1">
        <v>31</v>
      </c>
      <c r="Q178" s="1">
        <v>1396</v>
      </c>
      <c r="R178" s="21">
        <f t="shared" si="3"/>
        <v>40005</v>
      </c>
      <c r="S178" s="21">
        <f t="shared" si="8"/>
        <v>0</v>
      </c>
      <c r="T178" s="21">
        <f t="shared" si="11"/>
        <v>203.85714285714286</v>
      </c>
      <c r="U178" s="16">
        <f t="shared" si="5"/>
        <v>1427</v>
      </c>
      <c r="V178" s="16">
        <f t="shared" si="6"/>
        <v>0.1401541695865452</v>
      </c>
      <c r="W178" s="20">
        <v>73.55</v>
      </c>
      <c r="X178" s="1">
        <f t="shared" si="0"/>
        <v>61.374285714285712</v>
      </c>
    </row>
    <row r="179" spans="1:24" ht="13" x14ac:dyDescent="0.15">
      <c r="A179" s="15">
        <v>44212</v>
      </c>
      <c r="B179" s="1">
        <f t="shared" si="14"/>
        <v>370</v>
      </c>
      <c r="D179" s="21">
        <v>0</v>
      </c>
      <c r="E179" s="19">
        <v>0</v>
      </c>
      <c r="F179" s="21">
        <f t="shared" si="13"/>
        <v>0</v>
      </c>
      <c r="G179" s="21">
        <f t="shared" si="10"/>
        <v>0.2857142857142857</v>
      </c>
      <c r="H179" s="16">
        <f t="shared" si="15"/>
        <v>16.420361247947454</v>
      </c>
      <c r="I179" s="21">
        <f t="shared" si="9"/>
        <v>15</v>
      </c>
      <c r="J179" s="22">
        <f t="shared" si="16"/>
        <v>2</v>
      </c>
      <c r="K179" s="21"/>
      <c r="L179" s="21"/>
      <c r="M179" s="19">
        <v>2</v>
      </c>
      <c r="N179" s="21">
        <f t="shared" si="17"/>
        <v>17934</v>
      </c>
      <c r="O179" s="21">
        <f t="shared" si="18"/>
        <v>22071</v>
      </c>
      <c r="P179" s="1">
        <v>31</v>
      </c>
      <c r="Q179" s="1">
        <v>1396</v>
      </c>
      <c r="R179" s="21">
        <f t="shared" si="3"/>
        <v>40005</v>
      </c>
      <c r="S179" s="21">
        <f t="shared" si="8"/>
        <v>0</v>
      </c>
      <c r="T179" s="21">
        <f t="shared" si="11"/>
        <v>203.85714285714286</v>
      </c>
      <c r="U179" s="16">
        <f t="shared" si="5"/>
        <v>1427</v>
      </c>
      <c r="V179" s="16">
        <f t="shared" si="6"/>
        <v>0.1401541695865452</v>
      </c>
      <c r="W179" s="20">
        <v>29.22</v>
      </c>
      <c r="X179" s="1">
        <f t="shared" si="0"/>
        <v>58.085714285714289</v>
      </c>
    </row>
    <row r="180" spans="1:24" ht="13" x14ac:dyDescent="0.15">
      <c r="A180" s="15">
        <v>44213</v>
      </c>
      <c r="B180" s="1">
        <f t="shared" si="14"/>
        <v>371</v>
      </c>
      <c r="D180" s="21">
        <v>0</v>
      </c>
      <c r="E180" s="19">
        <v>0</v>
      </c>
      <c r="F180" s="21">
        <f t="shared" si="13"/>
        <v>0</v>
      </c>
      <c r="G180" s="21">
        <f t="shared" si="10"/>
        <v>0.2857142857142857</v>
      </c>
      <c r="H180" s="16">
        <f t="shared" si="15"/>
        <v>16.420361247947454</v>
      </c>
      <c r="I180" s="21">
        <f t="shared" si="9"/>
        <v>15</v>
      </c>
      <c r="J180" s="22">
        <f t="shared" si="16"/>
        <v>2</v>
      </c>
      <c r="K180" s="21"/>
      <c r="L180" s="21"/>
      <c r="M180" s="19">
        <v>2</v>
      </c>
      <c r="N180" s="21">
        <f t="shared" si="17"/>
        <v>17934</v>
      </c>
      <c r="O180" s="21">
        <f t="shared" si="18"/>
        <v>22071</v>
      </c>
      <c r="P180" s="1">
        <v>31</v>
      </c>
      <c r="Q180" s="1">
        <v>1396</v>
      </c>
      <c r="R180" s="21">
        <f t="shared" si="3"/>
        <v>40005</v>
      </c>
      <c r="S180" s="21">
        <f t="shared" si="8"/>
        <v>0</v>
      </c>
      <c r="T180" s="21">
        <f t="shared" si="11"/>
        <v>203.85714285714286</v>
      </c>
      <c r="U180" s="16">
        <f t="shared" si="5"/>
        <v>1427</v>
      </c>
      <c r="V180" s="16">
        <f t="shared" si="6"/>
        <v>0.1401541695865452</v>
      </c>
      <c r="W180" s="20">
        <v>20.28</v>
      </c>
      <c r="X180" s="1">
        <f t="shared" si="0"/>
        <v>58.724285714285706</v>
      </c>
    </row>
    <row r="181" spans="1:24" ht="13" x14ac:dyDescent="0.15">
      <c r="A181" s="15">
        <v>44214</v>
      </c>
      <c r="B181" s="1">
        <f t="shared" si="14"/>
        <v>372</v>
      </c>
      <c r="D181" s="21">
        <v>0</v>
      </c>
      <c r="E181" s="19">
        <v>0</v>
      </c>
      <c r="F181" s="21">
        <f t="shared" si="13"/>
        <v>0</v>
      </c>
      <c r="G181" s="21">
        <f t="shared" si="10"/>
        <v>0</v>
      </c>
      <c r="H181" s="16">
        <f t="shared" si="15"/>
        <v>0</v>
      </c>
      <c r="I181" s="21">
        <f t="shared" si="9"/>
        <v>15</v>
      </c>
      <c r="J181" s="22">
        <f t="shared" si="16"/>
        <v>2</v>
      </c>
      <c r="K181" s="21"/>
      <c r="L181" s="21"/>
      <c r="M181" s="19">
        <v>2</v>
      </c>
      <c r="N181" s="21">
        <f t="shared" si="17"/>
        <v>17934</v>
      </c>
      <c r="O181" s="21">
        <f t="shared" si="18"/>
        <v>22071</v>
      </c>
      <c r="P181" s="1">
        <v>31</v>
      </c>
      <c r="Q181" s="1">
        <v>1396</v>
      </c>
      <c r="R181" s="21">
        <f t="shared" si="3"/>
        <v>40005</v>
      </c>
      <c r="S181" s="21">
        <f t="shared" si="8"/>
        <v>0</v>
      </c>
      <c r="T181" s="21">
        <f t="shared" si="11"/>
        <v>101</v>
      </c>
      <c r="U181" s="16">
        <f t="shared" si="5"/>
        <v>707</v>
      </c>
      <c r="V181" s="16">
        <f t="shared" si="6"/>
        <v>0</v>
      </c>
      <c r="W181" s="20">
        <v>30.93</v>
      </c>
      <c r="X181" s="1">
        <f t="shared" si="0"/>
        <v>58.57714285714286</v>
      </c>
    </row>
    <row r="182" spans="1:24" ht="13" x14ac:dyDescent="0.15">
      <c r="A182" s="15">
        <v>44215</v>
      </c>
      <c r="B182" s="1">
        <f t="shared" si="14"/>
        <v>373</v>
      </c>
      <c r="D182" s="21">
        <v>0</v>
      </c>
      <c r="E182" s="19">
        <v>2</v>
      </c>
      <c r="F182" s="21">
        <f t="shared" si="13"/>
        <v>2</v>
      </c>
      <c r="G182" s="21">
        <f t="shared" si="10"/>
        <v>0.2857142857142857</v>
      </c>
      <c r="H182" s="16">
        <f t="shared" si="15"/>
        <v>16.420361247947454</v>
      </c>
      <c r="I182" s="21">
        <f t="shared" si="9"/>
        <v>17</v>
      </c>
      <c r="J182" s="22">
        <f t="shared" si="16"/>
        <v>4</v>
      </c>
      <c r="K182" s="21"/>
      <c r="L182" s="21"/>
      <c r="M182" s="19">
        <v>4</v>
      </c>
      <c r="N182" s="21">
        <f t="shared" si="17"/>
        <v>17950</v>
      </c>
      <c r="O182" s="21">
        <f t="shared" si="18"/>
        <v>22651</v>
      </c>
      <c r="P182" s="1">
        <v>47</v>
      </c>
      <c r="Q182" s="1">
        <v>1976</v>
      </c>
      <c r="R182" s="21">
        <f t="shared" si="3"/>
        <v>40601</v>
      </c>
      <c r="S182" s="21">
        <f t="shared" si="8"/>
        <v>596</v>
      </c>
      <c r="T182" s="21">
        <f t="shared" si="11"/>
        <v>186.14285714285714</v>
      </c>
      <c r="U182" s="16">
        <f t="shared" si="5"/>
        <v>1303</v>
      </c>
      <c r="V182" s="16">
        <f t="shared" si="6"/>
        <v>0.15349194167306215</v>
      </c>
      <c r="W182" s="20">
        <v>26.12</v>
      </c>
      <c r="X182" s="1">
        <f t="shared" si="0"/>
        <v>56.26857142857142</v>
      </c>
    </row>
    <row r="183" spans="1:24" ht="13" x14ac:dyDescent="0.15">
      <c r="A183" s="15">
        <v>44216</v>
      </c>
      <c r="B183" s="1">
        <f t="shared" si="14"/>
        <v>374</v>
      </c>
      <c r="D183" s="21">
        <v>0</v>
      </c>
      <c r="E183" s="19">
        <v>0</v>
      </c>
      <c r="F183" s="21">
        <f t="shared" si="13"/>
        <v>0</v>
      </c>
      <c r="G183" s="21">
        <f t="shared" si="10"/>
        <v>0.2857142857142857</v>
      </c>
      <c r="H183" s="16">
        <f t="shared" si="15"/>
        <v>16.420361247947454</v>
      </c>
      <c r="I183" s="21">
        <f t="shared" si="9"/>
        <v>17</v>
      </c>
      <c r="J183" s="22">
        <f t="shared" si="16"/>
        <v>4</v>
      </c>
      <c r="K183" s="21"/>
      <c r="L183" s="21"/>
      <c r="M183" s="19">
        <v>4</v>
      </c>
      <c r="N183" s="21">
        <f t="shared" si="17"/>
        <v>17950</v>
      </c>
      <c r="O183" s="21">
        <f t="shared" si="18"/>
        <v>22651</v>
      </c>
      <c r="P183" s="1">
        <v>47</v>
      </c>
      <c r="Q183" s="1">
        <v>1976</v>
      </c>
      <c r="R183" s="21">
        <f t="shared" si="3"/>
        <v>40601</v>
      </c>
      <c r="S183" s="21">
        <f t="shared" si="8"/>
        <v>0</v>
      </c>
      <c r="T183" s="21">
        <f t="shared" si="11"/>
        <v>186.14285714285714</v>
      </c>
      <c r="U183" s="16">
        <f t="shared" si="5"/>
        <v>1303</v>
      </c>
      <c r="V183" s="16">
        <f t="shared" si="6"/>
        <v>0.15349194167306215</v>
      </c>
      <c r="W183" s="20">
        <v>57.74</v>
      </c>
      <c r="X183" s="1">
        <f t="shared" si="0"/>
        <v>56.26857142857142</v>
      </c>
    </row>
    <row r="184" spans="1:24" ht="13" x14ac:dyDescent="0.15">
      <c r="A184" s="15">
        <v>44217</v>
      </c>
      <c r="B184" s="1">
        <f t="shared" si="14"/>
        <v>375</v>
      </c>
      <c r="D184" s="21">
        <v>0</v>
      </c>
      <c r="E184" s="19">
        <v>0</v>
      </c>
      <c r="F184" s="21">
        <f t="shared" si="13"/>
        <v>0</v>
      </c>
      <c r="G184" s="21">
        <f t="shared" si="10"/>
        <v>0.2857142857142857</v>
      </c>
      <c r="H184" s="16">
        <f t="shared" si="15"/>
        <v>16.420361247947454</v>
      </c>
      <c r="I184" s="21">
        <f t="shared" si="9"/>
        <v>17</v>
      </c>
      <c r="J184" s="22">
        <f t="shared" si="16"/>
        <v>4</v>
      </c>
      <c r="K184" s="21"/>
      <c r="L184" s="21"/>
      <c r="M184" s="21">
        <v>4</v>
      </c>
      <c r="N184" s="21">
        <f t="shared" si="17"/>
        <v>17968</v>
      </c>
      <c r="O184" s="21">
        <f t="shared" si="18"/>
        <v>23199</v>
      </c>
      <c r="P184" s="19">
        <v>65</v>
      </c>
      <c r="Q184" s="19">
        <v>2524</v>
      </c>
      <c r="R184" s="21">
        <f t="shared" si="3"/>
        <v>41167</v>
      </c>
      <c r="S184" s="21">
        <f t="shared" si="8"/>
        <v>566</v>
      </c>
      <c r="T184" s="21">
        <f t="shared" si="11"/>
        <v>166</v>
      </c>
      <c r="U184" s="16">
        <f t="shared" si="5"/>
        <v>1162</v>
      </c>
      <c r="V184" s="16">
        <f t="shared" si="6"/>
        <v>0.1721170395869191</v>
      </c>
      <c r="W184" s="20">
        <v>50.87</v>
      </c>
      <c r="X184" s="1">
        <f t="shared" si="0"/>
        <v>41.244285714285709</v>
      </c>
    </row>
    <row r="185" spans="1:24" ht="13" x14ac:dyDescent="0.15">
      <c r="A185" s="15">
        <v>44218</v>
      </c>
      <c r="B185" s="1">
        <f t="shared" si="14"/>
        <v>376</v>
      </c>
      <c r="D185" s="21">
        <v>0</v>
      </c>
      <c r="E185" s="19">
        <v>0</v>
      </c>
      <c r="F185" s="21">
        <f t="shared" si="13"/>
        <v>0</v>
      </c>
      <c r="G185" s="21">
        <f t="shared" si="10"/>
        <v>0.2857142857142857</v>
      </c>
      <c r="H185" s="16">
        <f t="shared" si="15"/>
        <v>16.420361247947454</v>
      </c>
      <c r="I185" s="21">
        <f t="shared" si="9"/>
        <v>17</v>
      </c>
      <c r="J185" s="22">
        <f t="shared" si="16"/>
        <v>4</v>
      </c>
      <c r="K185" s="21"/>
      <c r="L185" s="21"/>
      <c r="M185" s="21">
        <v>4</v>
      </c>
      <c r="N185" s="21">
        <f t="shared" si="17"/>
        <v>17968</v>
      </c>
      <c r="O185" s="21">
        <f t="shared" si="18"/>
        <v>23199</v>
      </c>
      <c r="P185" s="19">
        <v>65</v>
      </c>
      <c r="Q185" s="19">
        <v>2524</v>
      </c>
      <c r="R185" s="21">
        <f t="shared" si="3"/>
        <v>41167</v>
      </c>
      <c r="S185" s="21">
        <f t="shared" si="8"/>
        <v>0</v>
      </c>
      <c r="T185" s="21">
        <f t="shared" si="11"/>
        <v>166</v>
      </c>
      <c r="U185" s="16">
        <f t="shared" si="5"/>
        <v>1162</v>
      </c>
      <c r="V185" s="16">
        <f t="shared" si="6"/>
        <v>0.1721170395869191</v>
      </c>
      <c r="W185" s="20">
        <v>69.77</v>
      </c>
      <c r="X185" s="1">
        <f t="shared" si="0"/>
        <v>40.704285714285717</v>
      </c>
    </row>
    <row r="186" spans="1:24" ht="13" x14ac:dyDescent="0.15">
      <c r="A186" s="15">
        <v>44219</v>
      </c>
      <c r="B186" s="1">
        <f t="shared" si="14"/>
        <v>377</v>
      </c>
      <c r="D186" s="21">
        <v>0</v>
      </c>
      <c r="E186" s="19">
        <v>0</v>
      </c>
      <c r="F186" s="21">
        <f t="shared" si="13"/>
        <v>0</v>
      </c>
      <c r="G186" s="21">
        <f t="shared" si="10"/>
        <v>0.2857142857142857</v>
      </c>
      <c r="H186" s="16">
        <f t="shared" si="15"/>
        <v>16.420361247947454</v>
      </c>
      <c r="I186" s="21">
        <f t="shared" si="9"/>
        <v>17</v>
      </c>
      <c r="J186" s="22">
        <f t="shared" si="16"/>
        <v>4</v>
      </c>
      <c r="K186" s="21"/>
      <c r="L186" s="21"/>
      <c r="M186" s="21">
        <v>4</v>
      </c>
      <c r="N186" s="21">
        <f t="shared" si="17"/>
        <v>17968</v>
      </c>
      <c r="O186" s="21">
        <f t="shared" si="18"/>
        <v>23199</v>
      </c>
      <c r="P186" s="19">
        <v>65</v>
      </c>
      <c r="Q186" s="19">
        <v>2524</v>
      </c>
      <c r="R186" s="21">
        <f t="shared" si="3"/>
        <v>41167</v>
      </c>
      <c r="S186" s="21">
        <f t="shared" si="8"/>
        <v>0</v>
      </c>
      <c r="T186" s="21">
        <f t="shared" si="11"/>
        <v>166</v>
      </c>
      <c r="U186" s="16">
        <f t="shared" si="5"/>
        <v>1162</v>
      </c>
      <c r="V186" s="16">
        <f t="shared" si="6"/>
        <v>0.1721170395869191</v>
      </c>
      <c r="W186" s="20">
        <v>28.87</v>
      </c>
      <c r="X186" s="1">
        <f t="shared" si="0"/>
        <v>40.654285714285713</v>
      </c>
    </row>
    <row r="187" spans="1:24" ht="13" x14ac:dyDescent="0.15">
      <c r="A187" s="15">
        <v>44220</v>
      </c>
      <c r="B187" s="1">
        <f t="shared" si="14"/>
        <v>378</v>
      </c>
      <c r="D187" s="21">
        <v>0</v>
      </c>
      <c r="E187" s="19">
        <v>0</v>
      </c>
      <c r="F187" s="21">
        <f t="shared" si="13"/>
        <v>0</v>
      </c>
      <c r="G187" s="21">
        <f t="shared" si="10"/>
        <v>0.2857142857142857</v>
      </c>
      <c r="H187" s="16">
        <f t="shared" si="15"/>
        <v>16.420361247947454</v>
      </c>
      <c r="I187" s="21">
        <f t="shared" si="9"/>
        <v>17</v>
      </c>
      <c r="J187" s="22">
        <f t="shared" si="16"/>
        <v>4</v>
      </c>
      <c r="K187" s="21"/>
      <c r="L187" s="21"/>
      <c r="M187" s="21">
        <v>4</v>
      </c>
      <c r="N187" s="21">
        <f t="shared" si="17"/>
        <v>17968</v>
      </c>
      <c r="O187" s="21">
        <f t="shared" si="18"/>
        <v>23199</v>
      </c>
      <c r="P187" s="19">
        <v>65</v>
      </c>
      <c r="Q187" s="19">
        <v>2524</v>
      </c>
      <c r="R187" s="21">
        <f t="shared" si="3"/>
        <v>41167</v>
      </c>
      <c r="S187" s="21">
        <f t="shared" si="8"/>
        <v>0</v>
      </c>
      <c r="T187" s="21">
        <f t="shared" si="11"/>
        <v>166</v>
      </c>
      <c r="U187" s="16">
        <f t="shared" si="5"/>
        <v>1162</v>
      </c>
      <c r="V187" s="16">
        <f t="shared" si="6"/>
        <v>0.1721170395869191</v>
      </c>
      <c r="W187" s="20">
        <v>0</v>
      </c>
      <c r="X187" s="1">
        <f t="shared" si="0"/>
        <v>37.75714285714286</v>
      </c>
    </row>
    <row r="188" spans="1:24" ht="13" x14ac:dyDescent="0.15">
      <c r="A188" s="15">
        <v>44221</v>
      </c>
      <c r="B188" s="1">
        <f t="shared" si="14"/>
        <v>379</v>
      </c>
      <c r="D188" s="21">
        <v>0</v>
      </c>
      <c r="E188" s="19">
        <v>0</v>
      </c>
      <c r="F188" s="21">
        <f t="shared" si="13"/>
        <v>0</v>
      </c>
      <c r="G188" s="21">
        <f t="shared" si="10"/>
        <v>0.2857142857142857</v>
      </c>
      <c r="H188" s="16">
        <f t="shared" si="15"/>
        <v>16.420361247947454</v>
      </c>
      <c r="I188" s="21">
        <f t="shared" si="9"/>
        <v>17</v>
      </c>
      <c r="J188" s="22">
        <f t="shared" si="16"/>
        <v>4</v>
      </c>
      <c r="K188" s="21"/>
      <c r="L188" s="21"/>
      <c r="M188" s="21">
        <v>4</v>
      </c>
      <c r="N188" s="21">
        <f t="shared" si="17"/>
        <v>17968</v>
      </c>
      <c r="O188" s="21">
        <f t="shared" si="18"/>
        <v>23199</v>
      </c>
      <c r="P188" s="19">
        <v>65</v>
      </c>
      <c r="Q188" s="19">
        <v>2524</v>
      </c>
      <c r="R188" s="21">
        <f t="shared" si="3"/>
        <v>41167</v>
      </c>
      <c r="S188" s="21">
        <f t="shared" si="8"/>
        <v>0</v>
      </c>
      <c r="T188" s="21">
        <f t="shared" si="11"/>
        <v>166</v>
      </c>
      <c r="U188" s="16">
        <f t="shared" si="5"/>
        <v>1162</v>
      </c>
      <c r="V188" s="16">
        <f t="shared" si="6"/>
        <v>0.1721170395869191</v>
      </c>
      <c r="W188" s="1">
        <v>33</v>
      </c>
      <c r="X188" s="1">
        <f t="shared" si="0"/>
        <v>38.052857142857142</v>
      </c>
    </row>
    <row r="189" spans="1:24" ht="13" x14ac:dyDescent="0.15">
      <c r="A189" s="15">
        <v>44222</v>
      </c>
      <c r="B189" s="1">
        <f t="shared" si="14"/>
        <v>380</v>
      </c>
      <c r="D189" s="21">
        <v>0</v>
      </c>
      <c r="E189" s="19">
        <v>1</v>
      </c>
      <c r="F189" s="21">
        <f t="shared" si="13"/>
        <v>1</v>
      </c>
      <c r="G189" s="21">
        <f t="shared" si="10"/>
        <v>0.14285714285714285</v>
      </c>
      <c r="H189" s="16">
        <f t="shared" si="15"/>
        <v>8.2101806239737272</v>
      </c>
      <c r="I189" s="21">
        <f t="shared" si="9"/>
        <v>18</v>
      </c>
      <c r="J189" s="22">
        <f t="shared" si="16"/>
        <v>5</v>
      </c>
      <c r="K189" s="19"/>
      <c r="L189" s="19"/>
      <c r="M189" s="19">
        <v>3</v>
      </c>
      <c r="N189" s="21">
        <f t="shared" si="17"/>
        <v>17983</v>
      </c>
      <c r="O189" s="21">
        <f t="shared" si="18"/>
        <v>23851</v>
      </c>
      <c r="P189" s="19">
        <v>80</v>
      </c>
      <c r="Q189" s="19">
        <v>3176</v>
      </c>
      <c r="R189" s="21">
        <f t="shared" si="3"/>
        <v>41834</v>
      </c>
      <c r="S189" s="21">
        <f t="shared" si="8"/>
        <v>667</v>
      </c>
      <c r="T189" s="21">
        <f t="shared" si="11"/>
        <v>176.14285714285714</v>
      </c>
      <c r="U189" s="16">
        <f t="shared" si="5"/>
        <v>1233</v>
      </c>
      <c r="V189" s="16">
        <f t="shared" si="6"/>
        <v>8.1103000811030015E-2</v>
      </c>
      <c r="W189" s="1">
        <v>40.21</v>
      </c>
      <c r="X189" s="1">
        <f t="shared" si="0"/>
        <v>40.065714285714286</v>
      </c>
    </row>
    <row r="190" spans="1:24" ht="13" x14ac:dyDescent="0.15">
      <c r="A190" s="15">
        <v>44223</v>
      </c>
      <c r="B190" s="1">
        <f t="shared" si="14"/>
        <v>381</v>
      </c>
      <c r="D190" s="21">
        <v>0</v>
      </c>
      <c r="E190" s="19">
        <v>0</v>
      </c>
      <c r="F190" s="21">
        <f t="shared" si="13"/>
        <v>0</v>
      </c>
      <c r="G190" s="21">
        <f t="shared" si="10"/>
        <v>0.14285714285714285</v>
      </c>
      <c r="H190" s="16">
        <f t="shared" si="15"/>
        <v>8.2101806239737272</v>
      </c>
      <c r="I190" s="21">
        <f t="shared" si="9"/>
        <v>18</v>
      </c>
      <c r="J190" s="22">
        <f t="shared" si="16"/>
        <v>5</v>
      </c>
      <c r="K190" s="19"/>
      <c r="L190" s="19"/>
      <c r="M190" s="19">
        <v>3</v>
      </c>
      <c r="N190" s="21">
        <f t="shared" si="17"/>
        <v>17983</v>
      </c>
      <c r="O190" s="21">
        <f t="shared" si="18"/>
        <v>23851</v>
      </c>
      <c r="P190" s="19">
        <v>80</v>
      </c>
      <c r="Q190" s="19">
        <v>3176</v>
      </c>
      <c r="R190" s="21">
        <f t="shared" si="3"/>
        <v>41834</v>
      </c>
      <c r="S190" s="21">
        <f t="shared" si="8"/>
        <v>0</v>
      </c>
      <c r="T190" s="21">
        <f t="shared" si="11"/>
        <v>176.14285714285714</v>
      </c>
      <c r="U190" s="16">
        <f t="shared" si="5"/>
        <v>1233</v>
      </c>
      <c r="V190" s="16">
        <f t="shared" si="6"/>
        <v>8.1103000811030015E-2</v>
      </c>
      <c r="W190" s="1">
        <v>49.49</v>
      </c>
      <c r="X190" s="1">
        <f t="shared" si="0"/>
        <v>38.887142857142855</v>
      </c>
    </row>
    <row r="191" spans="1:24" ht="13" x14ac:dyDescent="0.15">
      <c r="A191" s="15">
        <v>44224</v>
      </c>
      <c r="B191" s="1">
        <f t="shared" si="14"/>
        <v>382</v>
      </c>
      <c r="D191" s="21">
        <v>0</v>
      </c>
      <c r="E191" s="21">
        <v>0</v>
      </c>
      <c r="F191" s="21">
        <f t="shared" si="13"/>
        <v>0</v>
      </c>
      <c r="G191" s="21">
        <f t="shared" si="10"/>
        <v>0.14285714285714285</v>
      </c>
      <c r="H191" s="16">
        <f t="shared" si="15"/>
        <v>8.2101806239737272</v>
      </c>
      <c r="I191" s="21">
        <f t="shared" si="9"/>
        <v>18</v>
      </c>
      <c r="J191" s="21">
        <f t="shared" si="16"/>
        <v>5</v>
      </c>
      <c r="K191" s="19"/>
      <c r="L191" s="19"/>
      <c r="M191" s="19">
        <v>1</v>
      </c>
      <c r="N191" s="21">
        <f t="shared" si="17"/>
        <v>17997</v>
      </c>
      <c r="O191" s="21">
        <f t="shared" si="18"/>
        <v>24479</v>
      </c>
      <c r="P191" s="19">
        <v>94</v>
      </c>
      <c r="Q191" s="19">
        <v>3804</v>
      </c>
      <c r="R191" s="21">
        <f t="shared" si="3"/>
        <v>42476</v>
      </c>
      <c r="S191" s="21">
        <f t="shared" si="8"/>
        <v>642</v>
      </c>
      <c r="T191" s="21">
        <f t="shared" si="11"/>
        <v>187</v>
      </c>
      <c r="U191" s="16">
        <f t="shared" si="5"/>
        <v>1309</v>
      </c>
      <c r="V191" s="16">
        <f t="shared" si="6"/>
        <v>7.6394194041252861E-2</v>
      </c>
      <c r="W191" s="1">
        <v>25.09</v>
      </c>
      <c r="X191" s="1">
        <f t="shared" si="0"/>
        <v>35.204285714285717</v>
      </c>
    </row>
    <row r="192" spans="1:24" ht="13" x14ac:dyDescent="0.15">
      <c r="A192" s="15">
        <v>44225</v>
      </c>
      <c r="B192" s="1">
        <f t="shared" si="14"/>
        <v>383</v>
      </c>
      <c r="D192" s="21">
        <v>0</v>
      </c>
      <c r="E192" s="21">
        <v>0</v>
      </c>
      <c r="F192" s="21">
        <f t="shared" si="13"/>
        <v>0</v>
      </c>
      <c r="G192" s="21">
        <f t="shared" si="10"/>
        <v>0.14285714285714285</v>
      </c>
      <c r="H192" s="16">
        <f t="shared" si="15"/>
        <v>8.2101806239737272</v>
      </c>
      <c r="I192" s="21">
        <f t="shared" si="9"/>
        <v>18</v>
      </c>
      <c r="J192" s="21">
        <f t="shared" si="16"/>
        <v>5</v>
      </c>
      <c r="K192" s="19"/>
      <c r="L192" s="19"/>
      <c r="M192" s="19">
        <v>1</v>
      </c>
      <c r="N192" s="21">
        <f t="shared" si="17"/>
        <v>17997</v>
      </c>
      <c r="O192" s="21">
        <f t="shared" si="18"/>
        <v>24479</v>
      </c>
      <c r="P192" s="19">
        <v>94</v>
      </c>
      <c r="Q192" s="19">
        <v>3804</v>
      </c>
      <c r="R192" s="21">
        <f t="shared" si="3"/>
        <v>42476</v>
      </c>
      <c r="S192" s="21">
        <f t="shared" si="8"/>
        <v>0</v>
      </c>
      <c r="T192" s="21">
        <f t="shared" si="11"/>
        <v>187</v>
      </c>
      <c r="U192" s="16">
        <f t="shared" si="5"/>
        <v>1309</v>
      </c>
      <c r="V192" s="16">
        <f t="shared" si="6"/>
        <v>7.6394194041252861E-2</v>
      </c>
      <c r="W192" s="1">
        <v>24.06</v>
      </c>
      <c r="X192" s="1">
        <f t="shared" si="0"/>
        <v>28.67428571428572</v>
      </c>
    </row>
    <row r="193" spans="1:24" ht="13" x14ac:dyDescent="0.15">
      <c r="A193" s="15">
        <v>44226</v>
      </c>
      <c r="B193" s="1">
        <f t="shared" si="14"/>
        <v>384</v>
      </c>
      <c r="D193" s="21">
        <v>0</v>
      </c>
      <c r="E193" s="21">
        <v>0</v>
      </c>
      <c r="F193" s="21">
        <f t="shared" si="13"/>
        <v>0</v>
      </c>
      <c r="G193" s="21">
        <f t="shared" si="10"/>
        <v>0.14285714285714285</v>
      </c>
      <c r="H193" s="16">
        <f t="shared" si="15"/>
        <v>8.2101806239737272</v>
      </c>
      <c r="I193" s="21">
        <f t="shared" si="9"/>
        <v>18</v>
      </c>
      <c r="J193" s="21">
        <f t="shared" si="16"/>
        <v>5</v>
      </c>
      <c r="K193" s="19"/>
      <c r="L193" s="19"/>
      <c r="M193" s="19">
        <v>1</v>
      </c>
      <c r="N193" s="21">
        <f t="shared" si="17"/>
        <v>17997</v>
      </c>
      <c r="O193" s="21">
        <f t="shared" si="18"/>
        <v>24479</v>
      </c>
      <c r="P193" s="19">
        <v>94</v>
      </c>
      <c r="Q193" s="19">
        <v>3804</v>
      </c>
      <c r="R193" s="21">
        <f t="shared" si="3"/>
        <v>42476</v>
      </c>
      <c r="S193" s="21">
        <f t="shared" si="8"/>
        <v>0</v>
      </c>
      <c r="T193" s="21">
        <f t="shared" si="11"/>
        <v>187</v>
      </c>
      <c r="U193" s="16">
        <f t="shared" si="5"/>
        <v>1309</v>
      </c>
      <c r="V193" s="16">
        <f t="shared" si="6"/>
        <v>7.6394194041252861E-2</v>
      </c>
      <c r="W193" s="1">
        <v>33.340000000000003</v>
      </c>
      <c r="X193" s="1">
        <f t="shared" si="0"/>
        <v>29.312857142857148</v>
      </c>
    </row>
    <row r="194" spans="1:24" ht="13" x14ac:dyDescent="0.15">
      <c r="A194" s="15">
        <v>44227</v>
      </c>
      <c r="B194" s="1">
        <f t="shared" si="14"/>
        <v>385</v>
      </c>
      <c r="D194" s="21">
        <v>0</v>
      </c>
      <c r="E194" s="21">
        <v>0</v>
      </c>
      <c r="F194" s="21">
        <f t="shared" si="13"/>
        <v>0</v>
      </c>
      <c r="G194" s="21">
        <f t="shared" si="10"/>
        <v>0.14285714285714285</v>
      </c>
      <c r="H194" s="16">
        <f t="shared" si="15"/>
        <v>8.2101806239737272</v>
      </c>
      <c r="I194" s="21">
        <f t="shared" si="9"/>
        <v>18</v>
      </c>
      <c r="J194" s="21">
        <f t="shared" si="16"/>
        <v>5</v>
      </c>
      <c r="K194" s="19"/>
      <c r="L194" s="19"/>
      <c r="M194" s="19">
        <v>1</v>
      </c>
      <c r="N194" s="21">
        <f t="shared" si="17"/>
        <v>17997</v>
      </c>
      <c r="O194" s="21">
        <f t="shared" si="18"/>
        <v>24479</v>
      </c>
      <c r="P194" s="19">
        <v>94</v>
      </c>
      <c r="Q194" s="19">
        <v>3804</v>
      </c>
      <c r="R194" s="21">
        <f t="shared" si="3"/>
        <v>42476</v>
      </c>
      <c r="S194" s="21">
        <f t="shared" si="8"/>
        <v>0</v>
      </c>
      <c r="T194" s="21">
        <f t="shared" si="11"/>
        <v>187</v>
      </c>
      <c r="U194" s="16">
        <f t="shared" si="5"/>
        <v>1309</v>
      </c>
      <c r="V194" s="16">
        <f t="shared" si="6"/>
        <v>7.6394194041252861E-2</v>
      </c>
      <c r="W194" s="1">
        <v>12.72</v>
      </c>
      <c r="X194" s="1">
        <f t="shared" si="0"/>
        <v>31.130000000000003</v>
      </c>
    </row>
    <row r="195" spans="1:24" ht="13" x14ac:dyDescent="0.15">
      <c r="A195" s="15">
        <v>44228</v>
      </c>
      <c r="B195" s="1">
        <f t="shared" si="14"/>
        <v>386</v>
      </c>
      <c r="D195" s="21">
        <v>0</v>
      </c>
      <c r="E195" s="19">
        <v>1</v>
      </c>
      <c r="F195" s="21">
        <f t="shared" si="13"/>
        <v>1</v>
      </c>
      <c r="G195" s="21">
        <f t="shared" si="10"/>
        <v>0.2857142857142857</v>
      </c>
      <c r="H195" s="16">
        <f t="shared" si="15"/>
        <v>16.420361247947454</v>
      </c>
      <c r="I195" s="21">
        <f t="shared" si="9"/>
        <v>19</v>
      </c>
      <c r="J195" s="21">
        <f t="shared" si="16"/>
        <v>6</v>
      </c>
      <c r="K195" s="19"/>
      <c r="L195" s="19"/>
      <c r="M195" s="19">
        <v>2</v>
      </c>
      <c r="N195" s="21">
        <f t="shared" si="17"/>
        <v>18014</v>
      </c>
      <c r="O195" s="21">
        <f t="shared" si="18"/>
        <v>25166</v>
      </c>
      <c r="P195" s="19">
        <v>111</v>
      </c>
      <c r="Q195" s="19">
        <v>4491</v>
      </c>
      <c r="R195" s="21">
        <f t="shared" si="3"/>
        <v>43180</v>
      </c>
      <c r="S195" s="21">
        <f t="shared" si="8"/>
        <v>704</v>
      </c>
      <c r="T195" s="21">
        <f t="shared" si="11"/>
        <v>287.57142857142856</v>
      </c>
      <c r="U195" s="16">
        <f t="shared" si="5"/>
        <v>2013</v>
      </c>
      <c r="V195" s="16">
        <f t="shared" si="6"/>
        <v>9.9354197714853459E-2</v>
      </c>
      <c r="W195" s="1">
        <v>22.68</v>
      </c>
      <c r="X195" s="1">
        <f t="shared" si="0"/>
        <v>29.655714285714286</v>
      </c>
    </row>
    <row r="196" spans="1:24" ht="13" x14ac:dyDescent="0.15">
      <c r="A196" s="15">
        <v>44229</v>
      </c>
      <c r="B196" s="1">
        <f t="shared" si="14"/>
        <v>387</v>
      </c>
      <c r="D196" s="21">
        <v>0</v>
      </c>
      <c r="E196" s="19">
        <v>0</v>
      </c>
      <c r="F196" s="21">
        <f t="shared" si="13"/>
        <v>0</v>
      </c>
      <c r="G196" s="21">
        <f t="shared" si="10"/>
        <v>0.14285714285714285</v>
      </c>
      <c r="H196" s="16">
        <f t="shared" si="15"/>
        <v>8.2101806239737272</v>
      </c>
      <c r="I196" s="21">
        <f t="shared" si="9"/>
        <v>19</v>
      </c>
      <c r="J196" s="21">
        <f t="shared" si="16"/>
        <v>6</v>
      </c>
      <c r="K196" s="19"/>
      <c r="L196" s="19"/>
      <c r="M196" s="19">
        <v>2</v>
      </c>
      <c r="N196" s="21">
        <f t="shared" si="17"/>
        <v>18014</v>
      </c>
      <c r="O196" s="21">
        <f t="shared" si="18"/>
        <v>25166</v>
      </c>
      <c r="P196" s="19">
        <v>111</v>
      </c>
      <c r="Q196" s="19">
        <v>4491</v>
      </c>
      <c r="R196" s="21">
        <f t="shared" si="3"/>
        <v>43180</v>
      </c>
      <c r="S196" s="21">
        <f t="shared" si="8"/>
        <v>0</v>
      </c>
      <c r="T196" s="21">
        <f t="shared" si="11"/>
        <v>192.28571428571428</v>
      </c>
      <c r="U196" s="16">
        <f t="shared" si="5"/>
        <v>1346</v>
      </c>
      <c r="V196" s="16">
        <f t="shared" si="6"/>
        <v>7.4294205052005943E-2</v>
      </c>
      <c r="W196" s="1">
        <v>23.03</v>
      </c>
      <c r="X196" s="1">
        <f t="shared" si="0"/>
        <v>27.201428571428576</v>
      </c>
    </row>
    <row r="197" spans="1:24" ht="13" x14ac:dyDescent="0.15">
      <c r="A197" s="15">
        <v>44230</v>
      </c>
      <c r="B197" s="1">
        <f t="shared" si="14"/>
        <v>388</v>
      </c>
      <c r="D197" s="21">
        <v>0</v>
      </c>
      <c r="E197" s="19">
        <v>0</v>
      </c>
      <c r="F197" s="21">
        <f t="shared" si="13"/>
        <v>0</v>
      </c>
      <c r="G197" s="21">
        <f t="shared" si="10"/>
        <v>0.14285714285714285</v>
      </c>
      <c r="H197" s="16">
        <f t="shared" si="15"/>
        <v>8.2101806239737272</v>
      </c>
      <c r="I197" s="21">
        <f t="shared" si="9"/>
        <v>19</v>
      </c>
      <c r="J197" s="21">
        <f t="shared" si="16"/>
        <v>6</v>
      </c>
      <c r="K197" s="19"/>
      <c r="L197" s="19"/>
      <c r="M197" s="19">
        <v>2</v>
      </c>
      <c r="N197" s="21">
        <f t="shared" si="17"/>
        <v>18014</v>
      </c>
      <c r="O197" s="21">
        <f t="shared" si="18"/>
        <v>25166</v>
      </c>
      <c r="P197" s="19">
        <v>111</v>
      </c>
      <c r="Q197" s="19">
        <v>4491</v>
      </c>
      <c r="R197" s="21">
        <f t="shared" si="3"/>
        <v>43180</v>
      </c>
      <c r="S197" s="21">
        <f t="shared" si="8"/>
        <v>0</v>
      </c>
      <c r="T197" s="21">
        <f t="shared" si="11"/>
        <v>192.28571428571428</v>
      </c>
      <c r="U197" s="16">
        <f t="shared" si="5"/>
        <v>1346</v>
      </c>
      <c r="V197" s="16">
        <f t="shared" si="6"/>
        <v>7.4294205052005943E-2</v>
      </c>
      <c r="W197" s="1">
        <v>33.340000000000003</v>
      </c>
      <c r="X197" s="1">
        <f t="shared" si="0"/>
        <v>24.894285714285719</v>
      </c>
    </row>
    <row r="198" spans="1:24" ht="13" x14ac:dyDescent="0.15">
      <c r="A198" s="15">
        <v>44231</v>
      </c>
      <c r="B198" s="1">
        <f t="shared" si="14"/>
        <v>389</v>
      </c>
      <c r="D198" s="21">
        <v>0</v>
      </c>
      <c r="E198" s="19">
        <v>0</v>
      </c>
      <c r="F198" s="21">
        <f t="shared" si="13"/>
        <v>0</v>
      </c>
      <c r="G198" s="21">
        <f t="shared" si="10"/>
        <v>0.14285714285714285</v>
      </c>
      <c r="H198" s="16">
        <f t="shared" si="15"/>
        <v>8.2101806239737272</v>
      </c>
      <c r="I198" s="21">
        <f t="shared" si="9"/>
        <v>19</v>
      </c>
      <c r="J198" s="21">
        <f t="shared" si="16"/>
        <v>6</v>
      </c>
      <c r="K198" s="19"/>
      <c r="L198" s="19"/>
      <c r="M198" s="19">
        <v>2</v>
      </c>
      <c r="N198" s="21">
        <f t="shared" si="17"/>
        <v>18014</v>
      </c>
      <c r="O198" s="21">
        <f t="shared" si="18"/>
        <v>25166</v>
      </c>
      <c r="P198" s="19">
        <v>111</v>
      </c>
      <c r="Q198" s="19">
        <v>4491</v>
      </c>
      <c r="R198" s="21">
        <f t="shared" si="3"/>
        <v>43180</v>
      </c>
      <c r="S198" s="21">
        <f t="shared" si="8"/>
        <v>0</v>
      </c>
      <c r="T198" s="21">
        <f t="shared" si="11"/>
        <v>100.57142857142857</v>
      </c>
      <c r="U198" s="16">
        <f t="shared" si="5"/>
        <v>704</v>
      </c>
      <c r="V198" s="16">
        <f t="shared" si="6"/>
        <v>0.14204545454545456</v>
      </c>
      <c r="W198" s="1">
        <v>22.68</v>
      </c>
      <c r="X198" s="1">
        <f t="shared" si="0"/>
        <v>24.550000000000004</v>
      </c>
    </row>
    <row r="199" spans="1:24" ht="13" x14ac:dyDescent="0.15">
      <c r="A199" s="15">
        <v>44232</v>
      </c>
      <c r="B199" s="1">
        <f t="shared" si="14"/>
        <v>390</v>
      </c>
      <c r="C199" s="1" t="s">
        <v>122</v>
      </c>
      <c r="D199" s="21">
        <v>0</v>
      </c>
      <c r="E199" s="19">
        <v>0</v>
      </c>
      <c r="F199" s="21">
        <f t="shared" si="13"/>
        <v>0</v>
      </c>
      <c r="G199" s="21">
        <f t="shared" si="10"/>
        <v>0.14285714285714285</v>
      </c>
      <c r="H199" s="16">
        <f t="shared" si="15"/>
        <v>8.2101806239737272</v>
      </c>
      <c r="I199" s="21">
        <f t="shared" si="9"/>
        <v>19</v>
      </c>
      <c r="J199" s="21">
        <f t="shared" si="16"/>
        <v>6</v>
      </c>
      <c r="K199" s="19"/>
      <c r="L199" s="19"/>
      <c r="M199" s="19">
        <v>3</v>
      </c>
      <c r="N199" s="21">
        <f t="shared" si="17"/>
        <v>18389</v>
      </c>
      <c r="O199" s="21">
        <f t="shared" si="18"/>
        <v>25815</v>
      </c>
      <c r="P199" s="19">
        <v>486</v>
      </c>
      <c r="Q199" s="19">
        <v>5140</v>
      </c>
      <c r="R199" s="21">
        <f t="shared" si="3"/>
        <v>44204</v>
      </c>
      <c r="S199" s="21">
        <f t="shared" si="8"/>
        <v>1024</v>
      </c>
      <c r="T199" s="21">
        <f t="shared" si="11"/>
        <v>246.85714285714286</v>
      </c>
      <c r="U199" s="16">
        <f t="shared" si="5"/>
        <v>1728</v>
      </c>
      <c r="V199" s="16">
        <f t="shared" si="6"/>
        <v>5.7870370370370364E-2</v>
      </c>
      <c r="W199" s="1">
        <v>21.65</v>
      </c>
      <c r="X199" s="1">
        <f t="shared" si="0"/>
        <v>24.20571428571429</v>
      </c>
    </row>
    <row r="200" spans="1:24" ht="13" x14ac:dyDescent="0.15">
      <c r="A200" s="15">
        <v>44233</v>
      </c>
      <c r="B200" s="1">
        <f t="shared" si="14"/>
        <v>391</v>
      </c>
      <c r="D200" s="19">
        <v>2</v>
      </c>
      <c r="E200" s="19">
        <v>0</v>
      </c>
      <c r="F200" s="21">
        <f t="shared" si="13"/>
        <v>2</v>
      </c>
      <c r="G200" s="21">
        <f t="shared" si="10"/>
        <v>0.42857142857142855</v>
      </c>
      <c r="H200" s="16">
        <f t="shared" si="15"/>
        <v>24.630541871921181</v>
      </c>
      <c r="I200" s="21">
        <f t="shared" si="9"/>
        <v>21</v>
      </c>
      <c r="J200" s="21">
        <f t="shared" si="16"/>
        <v>8</v>
      </c>
      <c r="K200" s="19"/>
      <c r="L200" s="19"/>
      <c r="M200" s="19">
        <v>5</v>
      </c>
      <c r="N200" s="21">
        <f t="shared" si="17"/>
        <v>19041</v>
      </c>
      <c r="O200" s="21">
        <f t="shared" si="18"/>
        <v>25815</v>
      </c>
      <c r="P200" s="19">
        <v>1138</v>
      </c>
      <c r="Q200" s="19">
        <v>5140</v>
      </c>
      <c r="R200" s="21">
        <f t="shared" si="3"/>
        <v>44856</v>
      </c>
      <c r="S200" s="21">
        <f t="shared" si="8"/>
        <v>652</v>
      </c>
      <c r="T200" s="21">
        <f t="shared" si="11"/>
        <v>340</v>
      </c>
      <c r="U200" s="16">
        <f t="shared" si="5"/>
        <v>2380</v>
      </c>
      <c r="V200" s="16">
        <f t="shared" si="6"/>
        <v>0.12605042016806722</v>
      </c>
      <c r="W200" s="1">
        <v>19.940000000000001</v>
      </c>
      <c r="X200" s="1">
        <f t="shared" si="0"/>
        <v>22.291428571428575</v>
      </c>
    </row>
    <row r="201" spans="1:24" ht="13" x14ac:dyDescent="0.15">
      <c r="A201" s="15">
        <v>44234</v>
      </c>
      <c r="B201" s="1">
        <f t="shared" si="14"/>
        <v>392</v>
      </c>
      <c r="D201" s="1">
        <v>0</v>
      </c>
      <c r="E201" s="1">
        <v>0</v>
      </c>
      <c r="F201" s="21">
        <f t="shared" si="13"/>
        <v>0</v>
      </c>
      <c r="G201" s="21">
        <f t="shared" si="10"/>
        <v>0.42857142857142855</v>
      </c>
      <c r="H201" s="16">
        <f t="shared" si="15"/>
        <v>24.630541871921181</v>
      </c>
      <c r="I201" s="21">
        <f t="shared" si="9"/>
        <v>21</v>
      </c>
      <c r="J201" s="21">
        <f t="shared" si="16"/>
        <v>8</v>
      </c>
      <c r="K201" s="19"/>
      <c r="L201" s="19"/>
      <c r="M201" s="19">
        <v>5</v>
      </c>
      <c r="N201" s="21">
        <f t="shared" si="17"/>
        <v>19065</v>
      </c>
      <c r="O201" s="21">
        <f t="shared" si="18"/>
        <v>25815</v>
      </c>
      <c r="P201" s="19">
        <v>1162</v>
      </c>
      <c r="Q201" s="19">
        <v>5140</v>
      </c>
      <c r="R201" s="21">
        <f t="shared" si="3"/>
        <v>44880</v>
      </c>
      <c r="S201" s="21">
        <f t="shared" si="8"/>
        <v>24</v>
      </c>
      <c r="T201" s="21">
        <f t="shared" si="11"/>
        <v>343.42857142857144</v>
      </c>
      <c r="U201" s="16">
        <f t="shared" si="5"/>
        <v>2404</v>
      </c>
      <c r="V201" s="16">
        <f t="shared" si="6"/>
        <v>0.12479201331114809</v>
      </c>
      <c r="W201" s="1">
        <v>12.03</v>
      </c>
      <c r="X201" s="1">
        <f t="shared" si="0"/>
        <v>22.192857142857147</v>
      </c>
    </row>
    <row r="202" spans="1:24" ht="13" x14ac:dyDescent="0.15">
      <c r="A202" s="15">
        <v>44235</v>
      </c>
      <c r="B202" s="1">
        <f t="shared" si="14"/>
        <v>393</v>
      </c>
      <c r="D202" s="1">
        <v>0</v>
      </c>
      <c r="E202" s="1">
        <v>0</v>
      </c>
      <c r="F202" s="21">
        <f t="shared" si="13"/>
        <v>0</v>
      </c>
      <c r="G202" s="21">
        <f t="shared" si="10"/>
        <v>0.2857142857142857</v>
      </c>
      <c r="H202" s="16">
        <f t="shared" si="15"/>
        <v>16.420361247947454</v>
      </c>
      <c r="I202" s="21">
        <f t="shared" si="9"/>
        <v>21</v>
      </c>
      <c r="J202" s="21">
        <f t="shared" si="16"/>
        <v>8</v>
      </c>
      <c r="K202" s="19"/>
      <c r="L202" s="19"/>
      <c r="M202" s="19">
        <v>5</v>
      </c>
      <c r="N202" s="21">
        <f t="shared" si="17"/>
        <v>20101</v>
      </c>
      <c r="O202" s="21">
        <f t="shared" si="18"/>
        <v>25826</v>
      </c>
      <c r="P202" s="19">
        <v>2198</v>
      </c>
      <c r="Q202" s="19">
        <v>5151</v>
      </c>
      <c r="R202" s="21">
        <f t="shared" si="3"/>
        <v>45927</v>
      </c>
      <c r="S202" s="21">
        <f t="shared" si="8"/>
        <v>1047</v>
      </c>
      <c r="T202" s="21">
        <f t="shared" si="11"/>
        <v>392.42857142857144</v>
      </c>
      <c r="U202" s="16">
        <f t="shared" si="5"/>
        <v>2747</v>
      </c>
      <c r="V202" s="16">
        <f t="shared" si="6"/>
        <v>7.2806698216235893E-2</v>
      </c>
      <c r="W202" s="1">
        <v>19.25</v>
      </c>
      <c r="X202" s="1">
        <f t="shared" si="0"/>
        <v>21.702857142857145</v>
      </c>
    </row>
    <row r="203" spans="1:24" ht="13" x14ac:dyDescent="0.15">
      <c r="A203" s="15">
        <v>44236</v>
      </c>
      <c r="B203" s="1">
        <f t="shared" si="14"/>
        <v>394</v>
      </c>
      <c r="D203" s="1">
        <v>0</v>
      </c>
      <c r="E203" s="1">
        <v>0</v>
      </c>
      <c r="F203" s="21">
        <f t="shared" si="13"/>
        <v>0</v>
      </c>
      <c r="G203" s="21">
        <f t="shared" si="10"/>
        <v>0.2857142857142857</v>
      </c>
      <c r="H203" s="16">
        <f t="shared" si="15"/>
        <v>16.420361247947454</v>
      </c>
      <c r="I203" s="21">
        <f t="shared" si="9"/>
        <v>21</v>
      </c>
      <c r="J203" s="21">
        <f t="shared" si="16"/>
        <v>8</v>
      </c>
      <c r="K203" s="19"/>
      <c r="L203" s="19"/>
      <c r="M203" s="19">
        <v>5</v>
      </c>
      <c r="N203" s="21">
        <f t="shared" si="17"/>
        <v>20101</v>
      </c>
      <c r="O203" s="21">
        <f t="shared" si="18"/>
        <v>25826</v>
      </c>
      <c r="P203" s="19">
        <v>2198</v>
      </c>
      <c r="Q203" s="19">
        <v>5151</v>
      </c>
      <c r="R203" s="21">
        <f t="shared" si="3"/>
        <v>45927</v>
      </c>
      <c r="S203" s="21">
        <f t="shared" si="8"/>
        <v>0</v>
      </c>
      <c r="T203" s="21">
        <f t="shared" si="11"/>
        <v>392.42857142857144</v>
      </c>
      <c r="U203" s="16">
        <f t="shared" si="5"/>
        <v>2747</v>
      </c>
      <c r="V203" s="16">
        <f t="shared" si="6"/>
        <v>7.2806698216235893E-2</v>
      </c>
      <c r="W203" s="1">
        <v>17.53</v>
      </c>
      <c r="X203" s="1">
        <f t="shared" si="0"/>
        <v>20.917142857142856</v>
      </c>
    </row>
    <row r="204" spans="1:24" ht="13" x14ac:dyDescent="0.15">
      <c r="A204" s="15">
        <v>44237</v>
      </c>
      <c r="B204" s="1">
        <f t="shared" si="14"/>
        <v>395</v>
      </c>
      <c r="D204" s="1">
        <v>0</v>
      </c>
      <c r="E204" s="1">
        <v>0</v>
      </c>
      <c r="F204" s="21">
        <f t="shared" si="13"/>
        <v>0</v>
      </c>
      <c r="G204" s="21">
        <f t="shared" si="10"/>
        <v>0.2857142857142857</v>
      </c>
      <c r="H204" s="16">
        <f t="shared" si="15"/>
        <v>16.420361247947454</v>
      </c>
      <c r="I204" s="21">
        <f t="shared" si="9"/>
        <v>21</v>
      </c>
      <c r="J204" s="21">
        <f t="shared" si="16"/>
        <v>8</v>
      </c>
      <c r="K204" s="19"/>
      <c r="L204" s="19"/>
      <c r="M204" s="19">
        <v>5</v>
      </c>
      <c r="N204" s="21">
        <f t="shared" si="17"/>
        <v>20143</v>
      </c>
      <c r="O204" s="21">
        <f t="shared" si="18"/>
        <v>26496</v>
      </c>
      <c r="P204" s="19">
        <v>2240</v>
      </c>
      <c r="Q204" s="19">
        <v>5821</v>
      </c>
      <c r="R204" s="21">
        <f t="shared" si="3"/>
        <v>46639</v>
      </c>
      <c r="S204" s="21">
        <f t="shared" si="8"/>
        <v>712</v>
      </c>
      <c r="T204" s="21">
        <f t="shared" si="11"/>
        <v>494.14285714285717</v>
      </c>
      <c r="U204" s="16">
        <f t="shared" si="5"/>
        <v>3459</v>
      </c>
      <c r="V204" s="16">
        <f t="shared" si="6"/>
        <v>5.7820179242555649E-2</v>
      </c>
      <c r="W204" s="1">
        <v>16.84</v>
      </c>
      <c r="X204" s="1">
        <f t="shared" si="0"/>
        <v>18.559999999999999</v>
      </c>
    </row>
    <row r="205" spans="1:24" ht="13" x14ac:dyDescent="0.15">
      <c r="A205" s="15">
        <v>44238</v>
      </c>
      <c r="B205" s="1">
        <f t="shared" si="14"/>
        <v>396</v>
      </c>
      <c r="D205" s="1">
        <v>0</v>
      </c>
      <c r="E205" s="1">
        <v>0</v>
      </c>
      <c r="F205" s="21">
        <f t="shared" si="13"/>
        <v>0</v>
      </c>
      <c r="G205" s="21">
        <f t="shared" si="10"/>
        <v>0.2857142857142857</v>
      </c>
      <c r="H205" s="16">
        <f t="shared" si="15"/>
        <v>16.420361247947454</v>
      </c>
      <c r="I205" s="21">
        <f t="shared" si="9"/>
        <v>21</v>
      </c>
      <c r="J205" s="21">
        <f t="shared" si="16"/>
        <v>8</v>
      </c>
      <c r="K205" s="19"/>
      <c r="L205" s="19"/>
      <c r="M205" s="19">
        <v>5</v>
      </c>
      <c r="N205" s="21">
        <f t="shared" si="17"/>
        <v>21187</v>
      </c>
      <c r="O205" s="21">
        <f t="shared" si="18"/>
        <v>26510</v>
      </c>
      <c r="P205" s="19">
        <v>3284</v>
      </c>
      <c r="Q205" s="19">
        <v>5835</v>
      </c>
      <c r="R205" s="21">
        <f t="shared" si="3"/>
        <v>47697</v>
      </c>
      <c r="S205" s="21">
        <f t="shared" si="8"/>
        <v>1058</v>
      </c>
      <c r="T205" s="21">
        <f t="shared" si="11"/>
        <v>645.28571428571433</v>
      </c>
      <c r="U205" s="16">
        <f t="shared" si="5"/>
        <v>4517</v>
      </c>
      <c r="V205" s="16">
        <f t="shared" si="6"/>
        <v>4.4277175116227578E-2</v>
      </c>
      <c r="W205" s="1">
        <v>12.37</v>
      </c>
      <c r="X205" s="1">
        <f t="shared" si="0"/>
        <v>17.087142857142858</v>
      </c>
    </row>
    <row r="206" spans="1:24" ht="13" x14ac:dyDescent="0.15">
      <c r="A206" s="15">
        <v>44239</v>
      </c>
      <c r="B206" s="1">
        <f t="shared" si="14"/>
        <v>397</v>
      </c>
      <c r="D206" s="1">
        <v>0</v>
      </c>
      <c r="E206" s="1">
        <v>0</v>
      </c>
      <c r="F206" s="21">
        <f t="shared" si="13"/>
        <v>0</v>
      </c>
      <c r="G206" s="21">
        <f t="shared" si="10"/>
        <v>0.2857142857142857</v>
      </c>
      <c r="H206" s="16">
        <f t="shared" si="15"/>
        <v>16.420361247947454</v>
      </c>
      <c r="I206" s="21">
        <f t="shared" si="9"/>
        <v>21</v>
      </c>
      <c r="J206" s="21">
        <f t="shared" si="16"/>
        <v>8</v>
      </c>
      <c r="K206" s="19"/>
      <c r="L206" s="19"/>
      <c r="M206" s="19">
        <v>3</v>
      </c>
      <c r="N206" s="21">
        <f t="shared" si="17"/>
        <v>21239</v>
      </c>
      <c r="O206" s="21">
        <f t="shared" si="18"/>
        <v>27148</v>
      </c>
      <c r="P206" s="19">
        <v>3336</v>
      </c>
      <c r="Q206" s="19">
        <v>6473</v>
      </c>
      <c r="R206" s="21">
        <f t="shared" si="3"/>
        <v>48387</v>
      </c>
      <c r="S206" s="21">
        <f t="shared" si="8"/>
        <v>690</v>
      </c>
      <c r="T206" s="21">
        <f t="shared" si="11"/>
        <v>597.57142857142856</v>
      </c>
      <c r="U206" s="16">
        <f t="shared" si="5"/>
        <v>4183</v>
      </c>
      <c r="V206" s="16">
        <f t="shared" si="6"/>
        <v>4.7812574707147983E-2</v>
      </c>
      <c r="W206" s="1">
        <v>18.559999999999999</v>
      </c>
      <c r="X206" s="1">
        <f t="shared" si="0"/>
        <v>16.645714285714288</v>
      </c>
    </row>
    <row r="207" spans="1:24" ht="13" x14ac:dyDescent="0.15">
      <c r="A207" s="15">
        <v>44240</v>
      </c>
      <c r="B207" s="1">
        <f t="shared" si="14"/>
        <v>398</v>
      </c>
      <c r="D207" s="1">
        <v>0</v>
      </c>
      <c r="E207" s="1">
        <v>0</v>
      </c>
      <c r="F207" s="21">
        <f t="shared" si="13"/>
        <v>0</v>
      </c>
      <c r="G207" s="21">
        <f t="shared" si="10"/>
        <v>0</v>
      </c>
      <c r="H207" s="16">
        <f t="shared" si="15"/>
        <v>0</v>
      </c>
      <c r="I207" s="21">
        <f t="shared" si="9"/>
        <v>21</v>
      </c>
      <c r="J207" s="21">
        <f t="shared" si="16"/>
        <v>8</v>
      </c>
      <c r="K207" s="19"/>
      <c r="L207" s="19"/>
      <c r="M207" s="19">
        <v>3</v>
      </c>
      <c r="N207" s="21">
        <f t="shared" si="17"/>
        <v>21239</v>
      </c>
      <c r="O207" s="21">
        <f t="shared" si="18"/>
        <v>27148</v>
      </c>
      <c r="P207" s="19">
        <v>3336</v>
      </c>
      <c r="Q207" s="19">
        <v>6473</v>
      </c>
      <c r="R207" s="21">
        <f t="shared" si="3"/>
        <v>48387</v>
      </c>
      <c r="S207" s="21">
        <f t="shared" si="8"/>
        <v>0</v>
      </c>
      <c r="T207" s="21">
        <f t="shared" si="11"/>
        <v>504.42857142857144</v>
      </c>
      <c r="U207" s="16">
        <f t="shared" si="5"/>
        <v>3531</v>
      </c>
      <c r="V207" s="16">
        <f t="shared" si="6"/>
        <v>0</v>
      </c>
      <c r="W207" s="1">
        <v>13.4</v>
      </c>
      <c r="X207" s="1">
        <f t="shared" si="0"/>
        <v>15.711428571428574</v>
      </c>
    </row>
    <row r="208" spans="1:24" ht="13" x14ac:dyDescent="0.15">
      <c r="A208" s="15">
        <v>44241</v>
      </c>
      <c r="B208" s="1">
        <f t="shared" si="14"/>
        <v>399</v>
      </c>
      <c r="D208" s="1">
        <v>0</v>
      </c>
      <c r="E208" s="1">
        <v>0</v>
      </c>
      <c r="F208" s="21">
        <f t="shared" si="13"/>
        <v>0</v>
      </c>
      <c r="G208" s="21">
        <f t="shared" si="10"/>
        <v>0</v>
      </c>
      <c r="H208" s="16">
        <f t="shared" si="15"/>
        <v>0</v>
      </c>
      <c r="I208" s="21">
        <f t="shared" si="9"/>
        <v>21</v>
      </c>
      <c r="J208" s="21">
        <f t="shared" si="16"/>
        <v>8</v>
      </c>
      <c r="K208" s="19"/>
      <c r="L208" s="19"/>
      <c r="M208" s="19">
        <v>3</v>
      </c>
      <c r="N208" s="21">
        <f t="shared" si="17"/>
        <v>21239</v>
      </c>
      <c r="O208" s="21">
        <f t="shared" si="18"/>
        <v>27148</v>
      </c>
      <c r="P208" s="19">
        <v>3336</v>
      </c>
      <c r="Q208" s="19">
        <v>6473</v>
      </c>
      <c r="R208" s="21">
        <f t="shared" si="3"/>
        <v>48387</v>
      </c>
      <c r="S208" s="21">
        <f t="shared" si="8"/>
        <v>0</v>
      </c>
      <c r="T208" s="21">
        <f t="shared" si="11"/>
        <v>501</v>
      </c>
      <c r="U208" s="16">
        <f t="shared" si="5"/>
        <v>3507</v>
      </c>
      <c r="V208" s="16">
        <f t="shared" si="6"/>
        <v>0</v>
      </c>
      <c r="W208" s="1">
        <v>4.8099999999999996</v>
      </c>
      <c r="X208" s="1">
        <f t="shared" si="0"/>
        <v>14.680000000000003</v>
      </c>
    </row>
    <row r="209" spans="1:24" ht="13" x14ac:dyDescent="0.15">
      <c r="A209" s="15">
        <v>44242</v>
      </c>
      <c r="B209" s="1">
        <f t="shared" si="14"/>
        <v>400</v>
      </c>
      <c r="D209" s="1">
        <v>0</v>
      </c>
      <c r="E209" s="1">
        <v>0</v>
      </c>
      <c r="F209" s="21">
        <f t="shared" si="13"/>
        <v>0</v>
      </c>
      <c r="G209" s="21">
        <f t="shared" si="10"/>
        <v>0</v>
      </c>
      <c r="H209" s="16">
        <f t="shared" si="15"/>
        <v>0</v>
      </c>
      <c r="I209" s="21">
        <f t="shared" si="9"/>
        <v>21</v>
      </c>
      <c r="J209" s="21">
        <f t="shared" si="16"/>
        <v>8</v>
      </c>
      <c r="K209" s="19"/>
      <c r="L209" s="19"/>
      <c r="M209" s="19">
        <v>0</v>
      </c>
      <c r="N209" s="21">
        <f t="shared" si="17"/>
        <v>22292</v>
      </c>
      <c r="O209" s="21">
        <f t="shared" si="18"/>
        <v>27631</v>
      </c>
      <c r="P209" s="19">
        <v>4389</v>
      </c>
      <c r="Q209" s="19">
        <v>6956</v>
      </c>
      <c r="R209" s="21">
        <f t="shared" si="3"/>
        <v>49923</v>
      </c>
      <c r="S209" s="21">
        <f t="shared" si="8"/>
        <v>1536</v>
      </c>
      <c r="T209" s="21">
        <f t="shared" si="11"/>
        <v>570.85714285714289</v>
      </c>
      <c r="U209" s="16">
        <f t="shared" si="5"/>
        <v>3996</v>
      </c>
      <c r="V209" s="16">
        <f t="shared" si="6"/>
        <v>0</v>
      </c>
      <c r="W209" s="1">
        <v>15.47</v>
      </c>
      <c r="X209" s="1">
        <f t="shared" si="0"/>
        <v>14.14</v>
      </c>
    </row>
    <row r="210" spans="1:24" ht="13" x14ac:dyDescent="0.15">
      <c r="A210" s="15">
        <v>44243</v>
      </c>
      <c r="B210" s="1">
        <f t="shared" si="14"/>
        <v>401</v>
      </c>
      <c r="D210" s="1">
        <v>0</v>
      </c>
      <c r="E210" s="1">
        <v>0</v>
      </c>
      <c r="F210" s="21">
        <f t="shared" si="13"/>
        <v>0</v>
      </c>
      <c r="G210" s="21">
        <f t="shared" si="10"/>
        <v>0</v>
      </c>
      <c r="H210" s="16">
        <f t="shared" si="15"/>
        <v>0</v>
      </c>
      <c r="I210" s="21">
        <f t="shared" si="9"/>
        <v>21</v>
      </c>
      <c r="J210" s="21">
        <f t="shared" si="16"/>
        <v>8</v>
      </c>
      <c r="K210" s="19"/>
      <c r="L210" s="19"/>
      <c r="M210" s="19">
        <v>0</v>
      </c>
      <c r="N210" s="21">
        <f t="shared" si="17"/>
        <v>22292</v>
      </c>
      <c r="O210" s="21">
        <f t="shared" si="18"/>
        <v>27631</v>
      </c>
      <c r="P210" s="19">
        <v>4389</v>
      </c>
      <c r="Q210" s="19">
        <v>6956</v>
      </c>
      <c r="R210" s="21">
        <f t="shared" si="3"/>
        <v>49923</v>
      </c>
      <c r="S210" s="21">
        <f t="shared" si="8"/>
        <v>0</v>
      </c>
      <c r="T210" s="21">
        <f t="shared" si="11"/>
        <v>570.85714285714289</v>
      </c>
      <c r="U210" s="16">
        <f t="shared" si="5"/>
        <v>3996</v>
      </c>
      <c r="V210" s="16">
        <f t="shared" si="6"/>
        <v>0</v>
      </c>
      <c r="W210" s="1">
        <v>9.6199999999999992</v>
      </c>
      <c r="X210" s="1">
        <f t="shared" si="0"/>
        <v>13.01</v>
      </c>
    </row>
    <row r="211" spans="1:24" ht="13" x14ac:dyDescent="0.15">
      <c r="A211" s="15">
        <v>44244</v>
      </c>
      <c r="B211" s="1">
        <f t="shared" si="14"/>
        <v>402</v>
      </c>
      <c r="D211" s="1">
        <v>0</v>
      </c>
      <c r="E211" s="1">
        <v>0</v>
      </c>
      <c r="F211" s="21">
        <f t="shared" si="13"/>
        <v>0</v>
      </c>
      <c r="G211" s="21">
        <f t="shared" si="10"/>
        <v>0</v>
      </c>
      <c r="H211" s="16">
        <f t="shared" si="15"/>
        <v>0</v>
      </c>
      <c r="I211" s="21">
        <f t="shared" si="9"/>
        <v>21</v>
      </c>
      <c r="J211" s="21">
        <f t="shared" si="16"/>
        <v>8</v>
      </c>
      <c r="K211" s="19"/>
      <c r="L211" s="19"/>
      <c r="M211" s="19">
        <v>0</v>
      </c>
      <c r="N211" s="21">
        <f t="shared" si="17"/>
        <v>23346</v>
      </c>
      <c r="O211" s="21">
        <f t="shared" si="18"/>
        <v>27830</v>
      </c>
      <c r="P211" s="19">
        <v>5443</v>
      </c>
      <c r="Q211" s="19">
        <v>7155</v>
      </c>
      <c r="R211" s="21">
        <f t="shared" si="3"/>
        <v>51176</v>
      </c>
      <c r="S211" s="21">
        <f t="shared" si="8"/>
        <v>1253</v>
      </c>
      <c r="T211" s="21">
        <f t="shared" si="11"/>
        <v>648.14285714285711</v>
      </c>
      <c r="U211" s="16">
        <f t="shared" si="5"/>
        <v>4537</v>
      </c>
      <c r="V211" s="16">
        <f t="shared" si="6"/>
        <v>0</v>
      </c>
      <c r="W211" s="1">
        <v>6.19</v>
      </c>
      <c r="X211" s="1">
        <f t="shared" si="0"/>
        <v>11.488571428571429</v>
      </c>
    </row>
    <row r="212" spans="1:24" ht="13" x14ac:dyDescent="0.15">
      <c r="A212" s="15">
        <v>44245</v>
      </c>
      <c r="B212" s="1">
        <f t="shared" si="14"/>
        <v>403</v>
      </c>
      <c r="D212" s="1">
        <v>0</v>
      </c>
      <c r="E212" s="1">
        <v>0</v>
      </c>
      <c r="F212" s="21">
        <f t="shared" si="13"/>
        <v>0</v>
      </c>
      <c r="G212" s="21">
        <f t="shared" si="10"/>
        <v>0</v>
      </c>
      <c r="H212" s="16">
        <f t="shared" si="15"/>
        <v>0</v>
      </c>
      <c r="I212" s="21">
        <f t="shared" si="9"/>
        <v>21</v>
      </c>
      <c r="J212" s="21">
        <f t="shared" si="16"/>
        <v>8</v>
      </c>
      <c r="K212" s="19"/>
      <c r="L212" s="19"/>
      <c r="M212" s="19">
        <v>0</v>
      </c>
      <c r="N212" s="21">
        <f t="shared" si="17"/>
        <v>23366</v>
      </c>
      <c r="O212" s="21">
        <f t="shared" si="18"/>
        <v>28326</v>
      </c>
      <c r="P212" s="19">
        <v>5463</v>
      </c>
      <c r="Q212" s="19">
        <v>7651</v>
      </c>
      <c r="R212" s="21">
        <f t="shared" si="3"/>
        <v>51692</v>
      </c>
      <c r="S212" s="21">
        <f t="shared" si="8"/>
        <v>516</v>
      </c>
      <c r="T212" s="21">
        <f t="shared" si="11"/>
        <v>570.71428571428567</v>
      </c>
      <c r="U212" s="16">
        <f t="shared" si="5"/>
        <v>3995</v>
      </c>
      <c r="V212" s="16">
        <f t="shared" si="6"/>
        <v>0</v>
      </c>
      <c r="W212" s="1">
        <v>27.84</v>
      </c>
      <c r="X212" s="1">
        <f t="shared" si="0"/>
        <v>13.698571428571428</v>
      </c>
    </row>
    <row r="213" spans="1:24" ht="13" x14ac:dyDescent="0.15">
      <c r="A213" s="15">
        <v>44246</v>
      </c>
      <c r="B213" s="1">
        <f t="shared" si="14"/>
        <v>404</v>
      </c>
      <c r="D213" s="1">
        <v>0</v>
      </c>
      <c r="E213" s="1">
        <v>0</v>
      </c>
      <c r="F213" s="21">
        <f t="shared" si="13"/>
        <v>0</v>
      </c>
      <c r="G213" s="21">
        <f t="shared" si="10"/>
        <v>0</v>
      </c>
      <c r="H213" s="16">
        <f t="shared" si="15"/>
        <v>0</v>
      </c>
      <c r="I213" s="21">
        <f t="shared" si="9"/>
        <v>21</v>
      </c>
      <c r="J213" s="21">
        <f t="shared" si="16"/>
        <v>8</v>
      </c>
      <c r="K213" s="19"/>
      <c r="L213" s="19"/>
      <c r="M213" s="19">
        <v>0</v>
      </c>
      <c r="N213" s="21">
        <f t="shared" si="17"/>
        <v>24420</v>
      </c>
      <c r="O213" s="21">
        <f t="shared" si="18"/>
        <v>28346</v>
      </c>
      <c r="P213" s="19">
        <v>6517</v>
      </c>
      <c r="Q213" s="19">
        <v>7671</v>
      </c>
      <c r="R213" s="21">
        <f t="shared" si="3"/>
        <v>52766</v>
      </c>
      <c r="S213" s="21">
        <f t="shared" si="8"/>
        <v>1074</v>
      </c>
      <c r="T213" s="21">
        <f t="shared" si="11"/>
        <v>625.57142857142856</v>
      </c>
      <c r="U213" s="16">
        <f t="shared" si="5"/>
        <v>4379</v>
      </c>
      <c r="V213" s="16">
        <f t="shared" si="6"/>
        <v>0</v>
      </c>
      <c r="W213" s="1">
        <v>13.75</v>
      </c>
      <c r="X213" s="1">
        <f t="shared" si="0"/>
        <v>13.011428571428571</v>
      </c>
    </row>
    <row r="214" spans="1:24" ht="13" x14ac:dyDescent="0.15">
      <c r="A214" s="15">
        <v>44247</v>
      </c>
      <c r="B214" s="1">
        <f t="shared" si="14"/>
        <v>405</v>
      </c>
      <c r="D214" s="1">
        <v>0</v>
      </c>
      <c r="E214" s="1">
        <v>0</v>
      </c>
      <c r="F214" s="21">
        <f t="shared" si="13"/>
        <v>0</v>
      </c>
      <c r="G214" s="21">
        <f t="shared" si="10"/>
        <v>0</v>
      </c>
      <c r="H214" s="16">
        <f t="shared" si="15"/>
        <v>0</v>
      </c>
      <c r="I214" s="21">
        <f t="shared" si="9"/>
        <v>21</v>
      </c>
      <c r="J214" s="21">
        <f t="shared" si="16"/>
        <v>8</v>
      </c>
      <c r="K214" s="19"/>
      <c r="L214" s="19"/>
      <c r="M214" s="19">
        <v>0</v>
      </c>
      <c r="N214" s="21">
        <f t="shared" si="17"/>
        <v>24420</v>
      </c>
      <c r="O214" s="21">
        <f t="shared" si="18"/>
        <v>28346</v>
      </c>
      <c r="P214" s="19">
        <v>6517</v>
      </c>
      <c r="Q214" s="19">
        <v>7671</v>
      </c>
      <c r="R214" s="21">
        <f t="shared" si="3"/>
        <v>52766</v>
      </c>
      <c r="S214" s="21">
        <f t="shared" si="8"/>
        <v>0</v>
      </c>
      <c r="T214" s="21">
        <f t="shared" si="11"/>
        <v>625.57142857142856</v>
      </c>
      <c r="U214" s="16">
        <f t="shared" si="5"/>
        <v>4379</v>
      </c>
      <c r="V214" s="16">
        <f t="shared" si="6"/>
        <v>0</v>
      </c>
      <c r="W214" s="1">
        <v>12.72</v>
      </c>
      <c r="X214" s="1">
        <f t="shared" si="0"/>
        <v>12.914285714285713</v>
      </c>
    </row>
    <row r="215" spans="1:24" ht="13" x14ac:dyDescent="0.15">
      <c r="A215" s="15">
        <v>44248</v>
      </c>
      <c r="B215" s="1">
        <f t="shared" si="14"/>
        <v>406</v>
      </c>
      <c r="D215" s="1">
        <v>0</v>
      </c>
      <c r="E215" s="1">
        <v>0</v>
      </c>
      <c r="F215" s="21">
        <f t="shared" si="13"/>
        <v>0</v>
      </c>
      <c r="G215" s="21">
        <f t="shared" si="10"/>
        <v>0</v>
      </c>
      <c r="H215" s="16">
        <f t="shared" si="15"/>
        <v>0</v>
      </c>
      <c r="I215" s="21">
        <f t="shared" si="9"/>
        <v>21</v>
      </c>
      <c r="J215" s="21">
        <f t="shared" si="16"/>
        <v>8</v>
      </c>
      <c r="K215" s="19"/>
      <c r="L215" s="19"/>
      <c r="M215" s="19">
        <v>0</v>
      </c>
      <c r="N215" s="21">
        <f t="shared" si="17"/>
        <v>24420</v>
      </c>
      <c r="O215" s="21">
        <f t="shared" si="18"/>
        <v>28346</v>
      </c>
      <c r="P215" s="19">
        <v>6517</v>
      </c>
      <c r="Q215" s="19">
        <v>7671</v>
      </c>
      <c r="R215" s="21">
        <f t="shared" si="3"/>
        <v>52766</v>
      </c>
      <c r="S215" s="21">
        <f t="shared" si="8"/>
        <v>0</v>
      </c>
      <c r="T215" s="21">
        <f t="shared" si="11"/>
        <v>625.57142857142856</v>
      </c>
      <c r="U215" s="16">
        <f t="shared" si="5"/>
        <v>4379</v>
      </c>
      <c r="V215" s="16">
        <f t="shared" si="6"/>
        <v>0</v>
      </c>
      <c r="W215" s="1">
        <v>10.65</v>
      </c>
      <c r="X215" s="1">
        <f t="shared" si="0"/>
        <v>13.748571428571429</v>
      </c>
    </row>
    <row r="216" spans="1:24" ht="13" x14ac:dyDescent="0.15">
      <c r="A216" s="15">
        <v>44249</v>
      </c>
      <c r="B216" s="1">
        <f t="shared" si="14"/>
        <v>407</v>
      </c>
      <c r="D216" s="1">
        <v>0</v>
      </c>
      <c r="E216" s="1">
        <v>0</v>
      </c>
      <c r="F216" s="21">
        <f t="shared" si="13"/>
        <v>0</v>
      </c>
      <c r="G216" s="21">
        <f t="shared" si="10"/>
        <v>0</v>
      </c>
      <c r="H216" s="16">
        <f t="shared" si="15"/>
        <v>0</v>
      </c>
      <c r="I216" s="21">
        <f t="shared" si="9"/>
        <v>21</v>
      </c>
      <c r="J216" s="21">
        <f t="shared" si="16"/>
        <v>8</v>
      </c>
      <c r="K216" s="19"/>
      <c r="L216" s="19"/>
      <c r="M216" s="19">
        <v>0</v>
      </c>
      <c r="N216" s="21">
        <f t="shared" si="17"/>
        <v>25479</v>
      </c>
      <c r="O216" s="21">
        <f t="shared" si="18"/>
        <v>28359</v>
      </c>
      <c r="P216" s="19">
        <v>7576</v>
      </c>
      <c r="Q216" s="19">
        <v>7684</v>
      </c>
      <c r="R216" s="21">
        <f t="shared" si="3"/>
        <v>53838</v>
      </c>
      <c r="S216" s="21">
        <f t="shared" si="8"/>
        <v>1072</v>
      </c>
      <c r="T216" s="21">
        <f t="shared" si="11"/>
        <v>559.28571428571433</v>
      </c>
      <c r="U216" s="16">
        <f t="shared" si="5"/>
        <v>3915</v>
      </c>
      <c r="V216" s="16">
        <f t="shared" si="6"/>
        <v>0</v>
      </c>
      <c r="W216" s="1">
        <v>8.25</v>
      </c>
      <c r="X216" s="1">
        <f t="shared" si="0"/>
        <v>12.717142857142859</v>
      </c>
    </row>
    <row r="217" spans="1:24" ht="13" x14ac:dyDescent="0.15">
      <c r="A217" s="15">
        <v>44250</v>
      </c>
      <c r="B217" s="1">
        <f t="shared" si="14"/>
        <v>408</v>
      </c>
      <c r="D217" s="1">
        <v>0</v>
      </c>
      <c r="E217" s="1">
        <v>1</v>
      </c>
      <c r="F217" s="21">
        <f t="shared" si="13"/>
        <v>1</v>
      </c>
      <c r="G217" s="21">
        <f t="shared" si="10"/>
        <v>0.14285714285714285</v>
      </c>
      <c r="H217" s="16">
        <f t="shared" si="15"/>
        <v>8.2101806239737272</v>
      </c>
      <c r="I217" s="21">
        <f t="shared" si="9"/>
        <v>22</v>
      </c>
      <c r="J217" s="21">
        <f t="shared" si="16"/>
        <v>9</v>
      </c>
      <c r="K217" s="19"/>
      <c r="L217" s="19"/>
      <c r="M217" s="19">
        <v>1</v>
      </c>
      <c r="N217" s="21">
        <f t="shared" si="17"/>
        <v>25502</v>
      </c>
      <c r="O217" s="21">
        <f t="shared" si="18"/>
        <v>29038</v>
      </c>
      <c r="P217" s="19">
        <v>7599</v>
      </c>
      <c r="Q217" s="19">
        <v>8363</v>
      </c>
      <c r="R217" s="21">
        <f t="shared" si="3"/>
        <v>54540</v>
      </c>
      <c r="S217" s="21">
        <f t="shared" si="8"/>
        <v>702</v>
      </c>
      <c r="T217" s="21">
        <f t="shared" si="11"/>
        <v>659.57142857142856</v>
      </c>
      <c r="U217" s="16">
        <f t="shared" si="5"/>
        <v>4617</v>
      </c>
      <c r="V217" s="16">
        <f t="shared" si="6"/>
        <v>2.1659085986571368E-2</v>
      </c>
      <c r="W217" s="1">
        <v>12.72</v>
      </c>
      <c r="X217" s="1">
        <f t="shared" si="0"/>
        <v>13.16</v>
      </c>
    </row>
    <row r="218" spans="1:24" ht="13" x14ac:dyDescent="0.15">
      <c r="A218" s="15">
        <v>44251</v>
      </c>
      <c r="B218" s="1">
        <f t="shared" si="14"/>
        <v>409</v>
      </c>
      <c r="D218" s="1">
        <v>0</v>
      </c>
      <c r="E218" s="1">
        <v>0</v>
      </c>
      <c r="F218" s="21">
        <f t="shared" si="13"/>
        <v>0</v>
      </c>
      <c r="G218" s="21">
        <f t="shared" si="10"/>
        <v>0.14285714285714285</v>
      </c>
      <c r="H218" s="16">
        <f t="shared" si="15"/>
        <v>8.2101806239737272</v>
      </c>
      <c r="I218" s="21">
        <f t="shared" si="9"/>
        <v>22</v>
      </c>
      <c r="J218" s="21">
        <f t="shared" si="16"/>
        <v>9</v>
      </c>
      <c r="K218" s="19"/>
      <c r="L218" s="19"/>
      <c r="M218" s="19">
        <v>1</v>
      </c>
      <c r="N218" s="21">
        <f t="shared" si="17"/>
        <v>26553</v>
      </c>
      <c r="O218" s="21">
        <f t="shared" si="18"/>
        <v>29062</v>
      </c>
      <c r="P218" s="19">
        <v>8650</v>
      </c>
      <c r="Q218" s="19">
        <v>8387</v>
      </c>
      <c r="R218" s="21">
        <f t="shared" si="3"/>
        <v>55615</v>
      </c>
      <c r="S218" s="21">
        <f t="shared" si="8"/>
        <v>1075</v>
      </c>
      <c r="T218" s="21">
        <f t="shared" si="11"/>
        <v>634.14285714285711</v>
      </c>
      <c r="U218" s="16">
        <f t="shared" si="5"/>
        <v>4439</v>
      </c>
      <c r="V218" s="16">
        <f t="shared" si="6"/>
        <v>2.2527596305474205E-2</v>
      </c>
      <c r="W218" s="1">
        <v>13.75</v>
      </c>
      <c r="X218" s="1">
        <f t="shared" si="0"/>
        <v>14.24</v>
      </c>
    </row>
    <row r="219" spans="1:24" ht="13" x14ac:dyDescent="0.15">
      <c r="A219" s="15">
        <v>44252</v>
      </c>
      <c r="B219" s="1">
        <f t="shared" si="14"/>
        <v>410</v>
      </c>
      <c r="D219" s="1">
        <v>0</v>
      </c>
      <c r="E219" s="1">
        <v>0</v>
      </c>
      <c r="F219" s="21">
        <f t="shared" si="13"/>
        <v>0</v>
      </c>
      <c r="G219" s="21">
        <f t="shared" si="10"/>
        <v>0.14285714285714285</v>
      </c>
      <c r="H219" s="16">
        <f t="shared" si="15"/>
        <v>8.2101806239737272</v>
      </c>
      <c r="I219" s="21">
        <f t="shared" si="9"/>
        <v>22</v>
      </c>
      <c r="J219" s="21">
        <f t="shared" si="16"/>
        <v>9</v>
      </c>
      <c r="K219" s="19"/>
      <c r="L219" s="19"/>
      <c r="M219" s="19">
        <v>1</v>
      </c>
      <c r="N219" s="21">
        <f t="shared" si="17"/>
        <v>26581</v>
      </c>
      <c r="O219" s="21">
        <f t="shared" si="18"/>
        <v>29687</v>
      </c>
      <c r="P219" s="19">
        <v>8678</v>
      </c>
      <c r="Q219" s="19">
        <v>9012</v>
      </c>
      <c r="R219" s="21">
        <f t="shared" si="3"/>
        <v>56268</v>
      </c>
      <c r="S219" s="21">
        <f t="shared" si="8"/>
        <v>653</v>
      </c>
      <c r="T219" s="21">
        <f t="shared" si="11"/>
        <v>653.71428571428567</v>
      </c>
      <c r="U219" s="16">
        <f t="shared" si="5"/>
        <v>4576</v>
      </c>
      <c r="V219" s="16">
        <f t="shared" si="6"/>
        <v>2.1853146853146852E-2</v>
      </c>
      <c r="W219" s="1">
        <v>18.22</v>
      </c>
      <c r="X219" s="1">
        <f t="shared" si="0"/>
        <v>12.865714285714287</v>
      </c>
    </row>
    <row r="220" spans="1:24" ht="13" x14ac:dyDescent="0.15">
      <c r="A220" s="15">
        <v>44253</v>
      </c>
      <c r="B220" s="1">
        <f t="shared" si="14"/>
        <v>411</v>
      </c>
      <c r="D220" s="1">
        <v>0</v>
      </c>
      <c r="E220" s="1">
        <v>0</v>
      </c>
      <c r="F220" s="21">
        <f t="shared" si="13"/>
        <v>0</v>
      </c>
      <c r="G220" s="21">
        <f t="shared" si="10"/>
        <v>0.14285714285714285</v>
      </c>
      <c r="H220" s="16">
        <f t="shared" si="15"/>
        <v>8.2101806239737272</v>
      </c>
      <c r="I220" s="21">
        <f t="shared" si="9"/>
        <v>22</v>
      </c>
      <c r="J220" s="21">
        <f t="shared" si="16"/>
        <v>9</v>
      </c>
      <c r="K220" s="19"/>
      <c r="L220" s="19"/>
      <c r="M220" s="19">
        <v>1</v>
      </c>
      <c r="N220" s="21">
        <f t="shared" si="17"/>
        <v>27637</v>
      </c>
      <c r="O220" s="21">
        <f t="shared" si="18"/>
        <v>29720</v>
      </c>
      <c r="P220" s="19">
        <v>9734</v>
      </c>
      <c r="Q220" s="19">
        <v>9045</v>
      </c>
      <c r="R220" s="21">
        <f t="shared" si="3"/>
        <v>57357</v>
      </c>
      <c r="S220" s="21">
        <f t="shared" si="8"/>
        <v>1089</v>
      </c>
      <c r="T220" s="21">
        <f t="shared" si="11"/>
        <v>655.85714285714289</v>
      </c>
      <c r="U220" s="16">
        <f t="shared" si="5"/>
        <v>4591</v>
      </c>
      <c r="V220" s="16">
        <f t="shared" si="6"/>
        <v>2.1781746896101066E-2</v>
      </c>
      <c r="W220" s="1">
        <v>15.81</v>
      </c>
      <c r="X220" s="1">
        <f t="shared" si="0"/>
        <v>13.16</v>
      </c>
    </row>
    <row r="221" spans="1:24" ht="13" x14ac:dyDescent="0.15">
      <c r="A221" s="15">
        <v>44254</v>
      </c>
      <c r="B221" s="1">
        <f t="shared" si="14"/>
        <v>412</v>
      </c>
      <c r="D221" s="1">
        <v>0</v>
      </c>
      <c r="E221" s="1">
        <v>0</v>
      </c>
      <c r="F221" s="21">
        <f t="shared" si="13"/>
        <v>0</v>
      </c>
      <c r="G221" s="21">
        <f t="shared" si="10"/>
        <v>0.14285714285714285</v>
      </c>
      <c r="H221" s="16">
        <f t="shared" si="15"/>
        <v>8.2101806239737272</v>
      </c>
      <c r="I221" s="21">
        <f t="shared" si="9"/>
        <v>22</v>
      </c>
      <c r="J221" s="21">
        <f t="shared" si="16"/>
        <v>9</v>
      </c>
      <c r="K221" s="19"/>
      <c r="L221" s="19"/>
      <c r="M221" s="19">
        <v>1</v>
      </c>
      <c r="N221" s="21">
        <f t="shared" si="17"/>
        <v>27637</v>
      </c>
      <c r="O221" s="21">
        <f t="shared" si="18"/>
        <v>29720</v>
      </c>
      <c r="P221" s="19">
        <v>9734</v>
      </c>
      <c r="Q221" s="19">
        <v>9045</v>
      </c>
      <c r="R221" s="21">
        <f t="shared" si="3"/>
        <v>57357</v>
      </c>
      <c r="S221" s="21">
        <f t="shared" si="8"/>
        <v>0</v>
      </c>
      <c r="T221" s="21">
        <f t="shared" si="11"/>
        <v>655.85714285714289</v>
      </c>
      <c r="U221" s="16">
        <f t="shared" si="5"/>
        <v>4591</v>
      </c>
      <c r="V221" s="16">
        <f t="shared" si="6"/>
        <v>2.1781746896101066E-2</v>
      </c>
      <c r="W221" s="1">
        <v>19.25</v>
      </c>
      <c r="X221" s="1">
        <f t="shared" si="0"/>
        <v>14.092857142857142</v>
      </c>
    </row>
    <row r="222" spans="1:24" ht="13" x14ac:dyDescent="0.15">
      <c r="A222" s="15">
        <v>44255</v>
      </c>
      <c r="B222" s="1">
        <f t="shared" si="14"/>
        <v>413</v>
      </c>
      <c r="D222" s="1">
        <v>0</v>
      </c>
      <c r="E222" s="1">
        <v>0</v>
      </c>
      <c r="F222" s="21">
        <f t="shared" si="13"/>
        <v>0</v>
      </c>
      <c r="G222" s="21">
        <f t="shared" si="10"/>
        <v>0.14285714285714285</v>
      </c>
      <c r="H222" s="16">
        <f t="shared" si="15"/>
        <v>8.2101806239737272</v>
      </c>
      <c r="I222" s="21">
        <f t="shared" si="9"/>
        <v>22</v>
      </c>
      <c r="J222" s="21">
        <f t="shared" si="16"/>
        <v>9</v>
      </c>
      <c r="K222" s="19"/>
      <c r="L222" s="19"/>
      <c r="M222" s="19">
        <v>1</v>
      </c>
      <c r="N222" s="21">
        <f t="shared" si="17"/>
        <v>27637</v>
      </c>
      <c r="O222" s="21">
        <f t="shared" si="18"/>
        <v>29720</v>
      </c>
      <c r="P222" s="19">
        <v>9734</v>
      </c>
      <c r="Q222" s="19">
        <v>9045</v>
      </c>
      <c r="R222" s="21">
        <f t="shared" si="3"/>
        <v>57357</v>
      </c>
      <c r="S222" s="21">
        <f t="shared" si="8"/>
        <v>0</v>
      </c>
      <c r="T222" s="21">
        <f t="shared" si="11"/>
        <v>655.85714285714289</v>
      </c>
      <c r="U222" s="16">
        <f t="shared" si="5"/>
        <v>4591</v>
      </c>
      <c r="V222" s="16">
        <f t="shared" si="6"/>
        <v>2.1781746896101066E-2</v>
      </c>
      <c r="W222" s="1">
        <v>12.72</v>
      </c>
      <c r="X222" s="1">
        <f t="shared" si="0"/>
        <v>14.388571428571428</v>
      </c>
    </row>
    <row r="223" spans="1:24" ht="13" x14ac:dyDescent="0.15">
      <c r="A223" s="15">
        <v>44256</v>
      </c>
      <c r="B223" s="1">
        <f t="shared" si="14"/>
        <v>414</v>
      </c>
      <c r="D223" s="1">
        <v>0</v>
      </c>
      <c r="E223" s="1">
        <v>0</v>
      </c>
      <c r="F223" s="21">
        <f t="shared" si="13"/>
        <v>0</v>
      </c>
      <c r="G223" s="21">
        <f t="shared" si="10"/>
        <v>0.14285714285714285</v>
      </c>
      <c r="H223" s="16">
        <f t="shared" si="15"/>
        <v>8.2101806239737272</v>
      </c>
      <c r="I223" s="21">
        <f t="shared" si="9"/>
        <v>22</v>
      </c>
      <c r="J223" s="21">
        <f t="shared" si="16"/>
        <v>9</v>
      </c>
      <c r="K223" s="19"/>
      <c r="L223" s="19"/>
      <c r="M223" s="19">
        <v>1</v>
      </c>
      <c r="N223" s="21">
        <f t="shared" si="17"/>
        <v>28202</v>
      </c>
      <c r="O223" s="21">
        <f t="shared" si="18"/>
        <v>29966</v>
      </c>
      <c r="P223" s="19">
        <v>10299</v>
      </c>
      <c r="Q223" s="19">
        <v>9291</v>
      </c>
      <c r="R223" s="21">
        <f t="shared" si="3"/>
        <v>58168</v>
      </c>
      <c r="S223" s="21">
        <f t="shared" si="8"/>
        <v>811</v>
      </c>
      <c r="T223" s="21">
        <f t="shared" si="11"/>
        <v>618.57142857142856</v>
      </c>
      <c r="U223" s="16">
        <f t="shared" si="5"/>
        <v>4330</v>
      </c>
      <c r="V223" s="16">
        <f t="shared" si="6"/>
        <v>2.3094688221709007E-2</v>
      </c>
      <c r="W223" s="1">
        <v>14.44</v>
      </c>
      <c r="X223" s="1">
        <f t="shared" si="0"/>
        <v>15.272857142857143</v>
      </c>
    </row>
    <row r="224" spans="1:24" ht="13" x14ac:dyDescent="0.15">
      <c r="A224" s="15">
        <v>44257</v>
      </c>
      <c r="B224" s="1">
        <f t="shared" si="14"/>
        <v>415</v>
      </c>
      <c r="D224" s="1">
        <v>0</v>
      </c>
      <c r="E224" s="1">
        <v>0</v>
      </c>
      <c r="F224" s="21">
        <f t="shared" si="13"/>
        <v>0</v>
      </c>
      <c r="G224" s="21">
        <f t="shared" si="10"/>
        <v>0</v>
      </c>
      <c r="H224" s="16">
        <f t="shared" si="15"/>
        <v>0</v>
      </c>
      <c r="I224" s="21">
        <f t="shared" si="9"/>
        <v>22</v>
      </c>
      <c r="J224" s="21">
        <f t="shared" si="16"/>
        <v>9</v>
      </c>
      <c r="K224" s="19"/>
      <c r="L224" s="19"/>
      <c r="M224" s="19">
        <v>1</v>
      </c>
      <c r="N224" s="21">
        <f t="shared" si="17"/>
        <v>28717</v>
      </c>
      <c r="O224" s="21">
        <f t="shared" si="18"/>
        <v>30252</v>
      </c>
      <c r="P224" s="19">
        <v>10814</v>
      </c>
      <c r="Q224" s="19">
        <v>9577</v>
      </c>
      <c r="R224" s="21">
        <f t="shared" si="3"/>
        <v>58969</v>
      </c>
      <c r="S224" s="21">
        <f t="shared" si="8"/>
        <v>801</v>
      </c>
      <c r="T224" s="21">
        <f t="shared" si="11"/>
        <v>632.71428571428567</v>
      </c>
      <c r="U224" s="16">
        <f t="shared" si="5"/>
        <v>4429</v>
      </c>
      <c r="V224" s="16">
        <f t="shared" si="6"/>
        <v>0</v>
      </c>
      <c r="W224" s="1">
        <v>19.59</v>
      </c>
      <c r="X224" s="1">
        <f t="shared" si="0"/>
        <v>16.254285714285714</v>
      </c>
    </row>
    <row r="225" spans="1:24" ht="13" x14ac:dyDescent="0.15">
      <c r="A225" s="15">
        <v>44258</v>
      </c>
      <c r="B225" s="1">
        <f t="shared" si="14"/>
        <v>416</v>
      </c>
      <c r="D225" s="1">
        <v>0</v>
      </c>
      <c r="E225" s="1">
        <v>0</v>
      </c>
      <c r="F225" s="21">
        <f t="shared" si="13"/>
        <v>0</v>
      </c>
      <c r="G225" s="21">
        <f t="shared" si="10"/>
        <v>0</v>
      </c>
      <c r="H225" s="16">
        <f t="shared" si="15"/>
        <v>0</v>
      </c>
      <c r="I225" s="21">
        <f t="shared" si="9"/>
        <v>22</v>
      </c>
      <c r="J225" s="21">
        <f t="shared" si="16"/>
        <v>9</v>
      </c>
      <c r="K225" s="19"/>
      <c r="L225" s="19"/>
      <c r="M225" s="19">
        <v>0</v>
      </c>
      <c r="N225" s="21">
        <f t="shared" si="17"/>
        <v>28728</v>
      </c>
      <c r="O225" s="21">
        <f t="shared" si="18"/>
        <v>30527</v>
      </c>
      <c r="P225" s="19">
        <v>10825</v>
      </c>
      <c r="Q225" s="19">
        <v>9852</v>
      </c>
      <c r="R225" s="21">
        <f t="shared" si="3"/>
        <v>59255</v>
      </c>
      <c r="S225" s="21">
        <f t="shared" si="8"/>
        <v>286</v>
      </c>
      <c r="T225" s="21">
        <f t="shared" si="11"/>
        <v>520</v>
      </c>
      <c r="U225" s="16">
        <f t="shared" si="5"/>
        <v>3640</v>
      </c>
      <c r="V225" s="16">
        <f t="shared" si="6"/>
        <v>0</v>
      </c>
      <c r="W225" s="1">
        <v>9.2799999999999994</v>
      </c>
      <c r="X225" s="1">
        <f t="shared" si="0"/>
        <v>15.615714285714287</v>
      </c>
    </row>
    <row r="226" spans="1:24" ht="13" x14ac:dyDescent="0.15">
      <c r="A226" s="15">
        <v>44259</v>
      </c>
      <c r="B226" s="1">
        <f t="shared" si="14"/>
        <v>417</v>
      </c>
      <c r="D226" s="1">
        <v>0</v>
      </c>
      <c r="E226" s="1">
        <v>0</v>
      </c>
      <c r="F226" s="21">
        <f t="shared" si="13"/>
        <v>0</v>
      </c>
      <c r="G226" s="21">
        <f t="shared" si="10"/>
        <v>0</v>
      </c>
      <c r="H226" s="16">
        <f t="shared" si="15"/>
        <v>0</v>
      </c>
      <c r="I226" s="21">
        <f t="shared" si="9"/>
        <v>22</v>
      </c>
      <c r="J226" s="21">
        <f t="shared" si="16"/>
        <v>9</v>
      </c>
      <c r="K226" s="19"/>
      <c r="L226" s="19"/>
      <c r="M226" s="19">
        <v>0</v>
      </c>
      <c r="N226" s="21">
        <f t="shared" si="17"/>
        <v>29276</v>
      </c>
      <c r="O226" s="21">
        <f t="shared" si="18"/>
        <v>30839</v>
      </c>
      <c r="P226" s="19">
        <v>11373</v>
      </c>
      <c r="Q226" s="19">
        <v>10164</v>
      </c>
      <c r="R226" s="21">
        <f t="shared" si="3"/>
        <v>60115</v>
      </c>
      <c r="S226" s="21">
        <f t="shared" si="8"/>
        <v>860</v>
      </c>
      <c r="T226" s="21">
        <f t="shared" si="11"/>
        <v>549.57142857142856</v>
      </c>
      <c r="U226" s="16">
        <f t="shared" si="5"/>
        <v>3847</v>
      </c>
      <c r="V226" s="16">
        <f t="shared" si="6"/>
        <v>0</v>
      </c>
      <c r="W226" s="1">
        <v>13.4</v>
      </c>
      <c r="X226" s="1">
        <f t="shared" si="0"/>
        <v>14.927142857142858</v>
      </c>
    </row>
    <row r="227" spans="1:24" ht="13" x14ac:dyDescent="0.15">
      <c r="A227" s="15">
        <v>44260</v>
      </c>
      <c r="B227" s="1">
        <f t="shared" si="14"/>
        <v>418</v>
      </c>
      <c r="D227" s="1">
        <v>0</v>
      </c>
      <c r="E227" s="1">
        <v>1</v>
      </c>
      <c r="F227" s="21">
        <f t="shared" si="13"/>
        <v>1</v>
      </c>
      <c r="G227" s="21">
        <f t="shared" si="10"/>
        <v>0.14285714285714285</v>
      </c>
      <c r="H227" s="16">
        <f t="shared" si="15"/>
        <v>8.2101806239737272</v>
      </c>
      <c r="I227" s="21">
        <f t="shared" si="9"/>
        <v>23</v>
      </c>
      <c r="J227" s="21">
        <f t="shared" si="16"/>
        <v>10</v>
      </c>
      <c r="K227" s="19"/>
      <c r="L227" s="19"/>
      <c r="M227" s="19">
        <v>1</v>
      </c>
      <c r="N227" s="21">
        <f t="shared" si="17"/>
        <v>29789</v>
      </c>
      <c r="O227" s="21">
        <f t="shared" si="18"/>
        <v>31078</v>
      </c>
      <c r="P227" s="19">
        <v>11886</v>
      </c>
      <c r="Q227" s="19">
        <v>10403</v>
      </c>
      <c r="R227" s="21">
        <f t="shared" si="3"/>
        <v>60867</v>
      </c>
      <c r="S227" s="21">
        <f t="shared" si="8"/>
        <v>752</v>
      </c>
      <c r="T227" s="21">
        <f t="shared" si="11"/>
        <v>501.42857142857144</v>
      </c>
      <c r="U227" s="16">
        <f t="shared" si="5"/>
        <v>3510</v>
      </c>
      <c r="V227" s="16">
        <f t="shared" si="6"/>
        <v>2.8490028490028487E-2</v>
      </c>
      <c r="W227" s="1">
        <v>18.899999999999999</v>
      </c>
      <c r="X227" s="1">
        <f t="shared" si="0"/>
        <v>15.36857142857143</v>
      </c>
    </row>
    <row r="228" spans="1:24" ht="13" x14ac:dyDescent="0.15">
      <c r="A228" s="15">
        <v>44261</v>
      </c>
      <c r="B228" s="1">
        <f t="shared" si="14"/>
        <v>419</v>
      </c>
      <c r="D228" s="1">
        <v>0</v>
      </c>
      <c r="E228" s="1">
        <v>0</v>
      </c>
      <c r="F228" s="21">
        <f t="shared" si="13"/>
        <v>0</v>
      </c>
      <c r="G228" s="21">
        <f t="shared" si="10"/>
        <v>0.14285714285714285</v>
      </c>
      <c r="H228" s="16">
        <f t="shared" ref="H228:H291" si="19">G228*100000/1740</f>
        <v>8.2101806239737272</v>
      </c>
      <c r="I228" s="21">
        <f t="shared" si="9"/>
        <v>23</v>
      </c>
      <c r="J228" s="21">
        <f t="shared" si="16"/>
        <v>10</v>
      </c>
      <c r="K228" s="19"/>
      <c r="L228" s="19"/>
      <c r="M228" s="19">
        <v>1</v>
      </c>
      <c r="N228" s="21">
        <f t="shared" si="17"/>
        <v>29789</v>
      </c>
      <c r="O228" s="21">
        <f t="shared" si="18"/>
        <v>31078</v>
      </c>
      <c r="P228" s="19">
        <v>11886</v>
      </c>
      <c r="Q228" s="19">
        <v>10403</v>
      </c>
      <c r="R228" s="21">
        <f t="shared" si="3"/>
        <v>60867</v>
      </c>
      <c r="S228" s="21">
        <f t="shared" si="8"/>
        <v>0</v>
      </c>
      <c r="T228" s="21">
        <f t="shared" si="11"/>
        <v>501.42857142857144</v>
      </c>
      <c r="U228" s="16">
        <f t="shared" si="5"/>
        <v>3510</v>
      </c>
      <c r="V228" s="16">
        <f t="shared" si="6"/>
        <v>2.8490028490028487E-2</v>
      </c>
      <c r="W228" s="1">
        <v>21.31</v>
      </c>
      <c r="X228" s="1">
        <f t="shared" si="0"/>
        <v>15.662857142857145</v>
      </c>
    </row>
    <row r="229" spans="1:24" ht="13" x14ac:dyDescent="0.15">
      <c r="A229" s="15">
        <v>44262</v>
      </c>
      <c r="B229" s="1">
        <f t="shared" si="14"/>
        <v>420</v>
      </c>
      <c r="D229" s="1">
        <v>0</v>
      </c>
      <c r="E229" s="1">
        <v>0</v>
      </c>
      <c r="F229" s="21">
        <f t="shared" si="13"/>
        <v>0</v>
      </c>
      <c r="G229" s="21">
        <f t="shared" si="10"/>
        <v>0.14285714285714285</v>
      </c>
      <c r="H229" s="16">
        <f t="shared" si="19"/>
        <v>8.2101806239737272</v>
      </c>
      <c r="I229" s="21">
        <f t="shared" si="9"/>
        <v>23</v>
      </c>
      <c r="J229" s="21">
        <f t="shared" si="16"/>
        <v>10</v>
      </c>
      <c r="K229" s="19"/>
      <c r="L229" s="19"/>
      <c r="M229" s="19">
        <v>1</v>
      </c>
      <c r="N229" s="21">
        <f t="shared" si="17"/>
        <v>29789</v>
      </c>
      <c r="O229" s="21">
        <f t="shared" si="18"/>
        <v>31078</v>
      </c>
      <c r="P229" s="19">
        <v>11886</v>
      </c>
      <c r="Q229" s="19">
        <v>10403</v>
      </c>
      <c r="R229" s="21">
        <f t="shared" si="3"/>
        <v>60867</v>
      </c>
      <c r="S229" s="21">
        <f t="shared" si="8"/>
        <v>0</v>
      </c>
      <c r="T229" s="21">
        <f t="shared" si="11"/>
        <v>501.42857142857144</v>
      </c>
      <c r="U229" s="16">
        <f t="shared" si="5"/>
        <v>3510</v>
      </c>
      <c r="V229" s="16">
        <f t="shared" si="6"/>
        <v>2.8490028490028487E-2</v>
      </c>
      <c r="W229" s="1">
        <v>18.559999999999999</v>
      </c>
      <c r="X229" s="1">
        <f t="shared" si="0"/>
        <v>16.497142857142858</v>
      </c>
    </row>
    <row r="230" spans="1:24" ht="13" x14ac:dyDescent="0.15">
      <c r="A230" s="15">
        <v>44263</v>
      </c>
      <c r="B230" s="1">
        <f t="shared" si="14"/>
        <v>421</v>
      </c>
      <c r="D230" s="1">
        <v>0</v>
      </c>
      <c r="E230" s="1">
        <v>0</v>
      </c>
      <c r="F230" s="21">
        <f t="shared" si="13"/>
        <v>0</v>
      </c>
      <c r="G230" s="21">
        <f t="shared" si="10"/>
        <v>0.14285714285714285</v>
      </c>
      <c r="H230" s="16">
        <f t="shared" si="19"/>
        <v>8.2101806239737272</v>
      </c>
      <c r="I230" s="21">
        <f t="shared" si="9"/>
        <v>23</v>
      </c>
      <c r="J230" s="21">
        <f t="shared" si="16"/>
        <v>10</v>
      </c>
      <c r="K230" s="19"/>
      <c r="L230" s="19"/>
      <c r="M230" s="19">
        <v>1</v>
      </c>
      <c r="N230" s="21">
        <f t="shared" si="17"/>
        <v>30340</v>
      </c>
      <c r="O230" s="21">
        <f t="shared" si="18"/>
        <v>31365</v>
      </c>
      <c r="P230" s="19">
        <v>12437</v>
      </c>
      <c r="Q230" s="19">
        <v>10690</v>
      </c>
      <c r="R230" s="21">
        <f t="shared" si="3"/>
        <v>61705</v>
      </c>
      <c r="S230" s="21">
        <f t="shared" si="8"/>
        <v>838</v>
      </c>
      <c r="T230" s="21">
        <f t="shared" si="11"/>
        <v>505.28571428571428</v>
      </c>
      <c r="U230" s="16">
        <f t="shared" si="5"/>
        <v>3537</v>
      </c>
      <c r="V230" s="16">
        <f t="shared" si="6"/>
        <v>2.8272547356516822E-2</v>
      </c>
      <c r="W230" s="1">
        <v>16.84</v>
      </c>
      <c r="X230" s="1">
        <f t="shared" si="0"/>
        <v>16.84</v>
      </c>
    </row>
    <row r="231" spans="1:24" ht="13" x14ac:dyDescent="0.15">
      <c r="A231" s="15">
        <v>44264</v>
      </c>
      <c r="B231" s="1">
        <f t="shared" si="14"/>
        <v>422</v>
      </c>
      <c r="D231" s="1">
        <v>0</v>
      </c>
      <c r="E231" s="1">
        <v>0</v>
      </c>
      <c r="F231" s="21">
        <f t="shared" si="13"/>
        <v>0</v>
      </c>
      <c r="G231" s="21">
        <f t="shared" si="10"/>
        <v>0.14285714285714285</v>
      </c>
      <c r="H231" s="16">
        <f t="shared" si="19"/>
        <v>8.2101806239737272</v>
      </c>
      <c r="I231" s="21">
        <f t="shared" si="9"/>
        <v>23</v>
      </c>
      <c r="J231" s="21">
        <f t="shared" si="16"/>
        <v>10</v>
      </c>
      <c r="K231" s="19"/>
      <c r="L231" s="19"/>
      <c r="M231" s="19">
        <v>1</v>
      </c>
      <c r="N231" s="21">
        <f t="shared" si="17"/>
        <v>30857</v>
      </c>
      <c r="O231" s="21">
        <f t="shared" si="18"/>
        <v>31622</v>
      </c>
      <c r="P231" s="19">
        <v>12954</v>
      </c>
      <c r="Q231" s="19">
        <v>10947</v>
      </c>
      <c r="R231" s="21">
        <f t="shared" si="3"/>
        <v>62479</v>
      </c>
      <c r="S231" s="21">
        <f t="shared" si="8"/>
        <v>774</v>
      </c>
      <c r="T231" s="21">
        <f t="shared" si="11"/>
        <v>501.42857142857144</v>
      </c>
      <c r="U231" s="16">
        <f t="shared" si="5"/>
        <v>3510</v>
      </c>
      <c r="V231" s="16">
        <f t="shared" si="6"/>
        <v>2.8490028490028487E-2</v>
      </c>
      <c r="W231" s="1">
        <v>17.53</v>
      </c>
      <c r="X231" s="1">
        <f t="shared" si="0"/>
        <v>16.545714285714286</v>
      </c>
    </row>
    <row r="232" spans="1:24" ht="13" x14ac:dyDescent="0.15">
      <c r="A232" s="15">
        <v>44265</v>
      </c>
      <c r="B232" s="1">
        <f t="shared" si="14"/>
        <v>423</v>
      </c>
      <c r="D232" s="1">
        <v>0</v>
      </c>
      <c r="E232" s="1">
        <v>0</v>
      </c>
      <c r="F232" s="21">
        <f t="shared" si="13"/>
        <v>0</v>
      </c>
      <c r="G232" s="21">
        <f t="shared" si="10"/>
        <v>0.14285714285714285</v>
      </c>
      <c r="H232" s="16">
        <f t="shared" si="19"/>
        <v>8.2101806239737272</v>
      </c>
      <c r="I232" s="21">
        <f t="shared" si="9"/>
        <v>23</v>
      </c>
      <c r="J232" s="21">
        <f t="shared" si="16"/>
        <v>10</v>
      </c>
      <c r="K232" s="19"/>
      <c r="L232" s="19"/>
      <c r="M232" s="19">
        <v>1</v>
      </c>
      <c r="N232" s="21">
        <f t="shared" si="17"/>
        <v>30869</v>
      </c>
      <c r="O232" s="21">
        <f t="shared" si="18"/>
        <v>31912</v>
      </c>
      <c r="P232" s="19">
        <v>12966</v>
      </c>
      <c r="Q232" s="19">
        <v>11237</v>
      </c>
      <c r="R232" s="21">
        <f t="shared" si="3"/>
        <v>62781</v>
      </c>
      <c r="S232" s="21">
        <f t="shared" si="8"/>
        <v>302</v>
      </c>
      <c r="T232" s="21">
        <f t="shared" si="11"/>
        <v>503.71428571428572</v>
      </c>
      <c r="U232" s="16">
        <f t="shared" si="5"/>
        <v>3526</v>
      </c>
      <c r="V232" s="16">
        <f t="shared" si="6"/>
        <v>2.8360748723766305E-2</v>
      </c>
      <c r="W232" s="1">
        <v>19.59</v>
      </c>
      <c r="X232" s="1">
        <f t="shared" si="0"/>
        <v>18.01857142857143</v>
      </c>
    </row>
    <row r="233" spans="1:24" ht="13" x14ac:dyDescent="0.15">
      <c r="A233" s="15">
        <v>44266</v>
      </c>
      <c r="B233" s="1">
        <f t="shared" si="14"/>
        <v>424</v>
      </c>
      <c r="D233" s="1">
        <v>0</v>
      </c>
      <c r="E233" s="1">
        <v>0</v>
      </c>
      <c r="F233" s="21">
        <f t="shared" si="13"/>
        <v>0</v>
      </c>
      <c r="G233" s="21">
        <f t="shared" si="10"/>
        <v>0.14285714285714285</v>
      </c>
      <c r="H233" s="16">
        <f t="shared" si="19"/>
        <v>8.2101806239737272</v>
      </c>
      <c r="I233" s="21">
        <f t="shared" si="9"/>
        <v>23</v>
      </c>
      <c r="J233" s="21">
        <f t="shared" si="16"/>
        <v>10</v>
      </c>
      <c r="K233" s="19"/>
      <c r="L233" s="19"/>
      <c r="M233" s="19">
        <v>1</v>
      </c>
      <c r="N233" s="21">
        <f t="shared" si="17"/>
        <v>30869</v>
      </c>
      <c r="O233" s="21">
        <f t="shared" si="18"/>
        <v>31912</v>
      </c>
      <c r="P233" s="19">
        <v>12966</v>
      </c>
      <c r="Q233" s="19">
        <v>11237</v>
      </c>
      <c r="R233" s="21">
        <f t="shared" si="3"/>
        <v>62781</v>
      </c>
      <c r="S233" s="21">
        <f t="shared" si="8"/>
        <v>0</v>
      </c>
      <c r="T233" s="21">
        <f t="shared" si="11"/>
        <v>380.85714285714283</v>
      </c>
      <c r="U233" s="16">
        <f t="shared" si="5"/>
        <v>2666</v>
      </c>
      <c r="V233" s="16">
        <f t="shared" si="6"/>
        <v>3.7509377344336084E-2</v>
      </c>
      <c r="W233" s="1">
        <v>17.87</v>
      </c>
      <c r="X233" s="1">
        <f t="shared" si="0"/>
        <v>18.657142857142855</v>
      </c>
    </row>
    <row r="234" spans="1:24" ht="13" x14ac:dyDescent="0.15">
      <c r="A234" s="15">
        <v>44267</v>
      </c>
      <c r="B234" s="1">
        <f t="shared" si="14"/>
        <v>425</v>
      </c>
      <c r="D234" s="1">
        <v>0</v>
      </c>
      <c r="E234" s="1">
        <v>0</v>
      </c>
      <c r="F234" s="21">
        <f t="shared" si="13"/>
        <v>0</v>
      </c>
      <c r="G234" s="21">
        <f t="shared" si="10"/>
        <v>0</v>
      </c>
      <c r="H234" s="16">
        <f t="shared" si="19"/>
        <v>0</v>
      </c>
      <c r="I234" s="21">
        <f t="shared" si="9"/>
        <v>23</v>
      </c>
      <c r="J234" s="21">
        <f t="shared" si="16"/>
        <v>10</v>
      </c>
      <c r="K234" s="19"/>
      <c r="L234" s="19"/>
      <c r="M234" s="19">
        <v>1</v>
      </c>
      <c r="N234" s="21">
        <f t="shared" si="17"/>
        <v>31927</v>
      </c>
      <c r="O234" s="21">
        <f t="shared" si="18"/>
        <v>32454</v>
      </c>
      <c r="P234" s="19">
        <v>14024</v>
      </c>
      <c r="Q234" s="19">
        <v>11779</v>
      </c>
      <c r="R234" s="21">
        <f t="shared" si="3"/>
        <v>64381</v>
      </c>
      <c r="S234" s="21">
        <f t="shared" si="8"/>
        <v>1600</v>
      </c>
      <c r="T234" s="21">
        <f t="shared" si="11"/>
        <v>502</v>
      </c>
      <c r="U234" s="16">
        <f t="shared" si="5"/>
        <v>3514</v>
      </c>
      <c r="V234" s="16">
        <f t="shared" si="6"/>
        <v>0</v>
      </c>
      <c r="W234" s="1">
        <v>18.899999999999999</v>
      </c>
      <c r="X234" s="1">
        <f t="shared" si="0"/>
        <v>18.657142857142855</v>
      </c>
    </row>
    <row r="235" spans="1:24" ht="13" x14ac:dyDescent="0.15">
      <c r="A235" s="15">
        <v>44268</v>
      </c>
      <c r="B235" s="1">
        <f t="shared" si="14"/>
        <v>426</v>
      </c>
      <c r="D235" s="1">
        <v>0</v>
      </c>
      <c r="E235" s="1">
        <v>0</v>
      </c>
      <c r="F235" s="21">
        <f t="shared" si="13"/>
        <v>0</v>
      </c>
      <c r="G235" s="21">
        <f t="shared" si="10"/>
        <v>0</v>
      </c>
      <c r="H235" s="16">
        <f t="shared" si="19"/>
        <v>0</v>
      </c>
      <c r="I235" s="21">
        <f t="shared" si="9"/>
        <v>23</v>
      </c>
      <c r="J235" s="21">
        <f t="shared" si="16"/>
        <v>10</v>
      </c>
      <c r="K235" s="19"/>
      <c r="L235" s="19"/>
      <c r="M235" s="19">
        <v>1</v>
      </c>
      <c r="N235" s="21">
        <f t="shared" si="17"/>
        <v>31927</v>
      </c>
      <c r="O235" s="21">
        <f t="shared" si="18"/>
        <v>32454</v>
      </c>
      <c r="P235" s="19">
        <v>14024</v>
      </c>
      <c r="Q235" s="19">
        <v>11779</v>
      </c>
      <c r="R235" s="21">
        <f t="shared" si="3"/>
        <v>64381</v>
      </c>
      <c r="S235" s="21">
        <f t="shared" si="8"/>
        <v>0</v>
      </c>
      <c r="T235" s="21">
        <f t="shared" si="11"/>
        <v>502</v>
      </c>
      <c r="U235" s="16">
        <f t="shared" si="5"/>
        <v>3514</v>
      </c>
      <c r="V235" s="16">
        <f t="shared" si="6"/>
        <v>0</v>
      </c>
      <c r="W235" s="1">
        <v>15.12</v>
      </c>
      <c r="X235" s="1">
        <f t="shared" si="0"/>
        <v>17.772857142857141</v>
      </c>
    </row>
    <row r="236" spans="1:24" ht="13" x14ac:dyDescent="0.15">
      <c r="A236" s="15">
        <v>44269</v>
      </c>
      <c r="B236" s="1">
        <f t="shared" si="14"/>
        <v>427</v>
      </c>
      <c r="D236" s="1">
        <v>0</v>
      </c>
      <c r="E236" s="1">
        <v>0</v>
      </c>
      <c r="F236" s="21">
        <f t="shared" si="13"/>
        <v>0</v>
      </c>
      <c r="G236" s="21">
        <f t="shared" si="10"/>
        <v>0</v>
      </c>
      <c r="H236" s="16">
        <f t="shared" si="19"/>
        <v>0</v>
      </c>
      <c r="I236" s="21">
        <f t="shared" si="9"/>
        <v>23</v>
      </c>
      <c r="J236" s="21">
        <f t="shared" si="16"/>
        <v>10</v>
      </c>
      <c r="K236" s="19"/>
      <c r="L236" s="19"/>
      <c r="M236" s="19">
        <v>1</v>
      </c>
      <c r="N236" s="21">
        <f t="shared" si="17"/>
        <v>31927</v>
      </c>
      <c r="O236" s="21">
        <f t="shared" si="18"/>
        <v>32454</v>
      </c>
      <c r="P236" s="19">
        <v>14024</v>
      </c>
      <c r="Q236" s="19">
        <v>11779</v>
      </c>
      <c r="R236" s="21">
        <f t="shared" si="3"/>
        <v>64381</v>
      </c>
      <c r="S236" s="21">
        <f t="shared" si="8"/>
        <v>0</v>
      </c>
      <c r="T236" s="21">
        <f t="shared" si="11"/>
        <v>502</v>
      </c>
      <c r="U236" s="16">
        <f t="shared" si="5"/>
        <v>3514</v>
      </c>
      <c r="V236" s="16">
        <f t="shared" si="6"/>
        <v>0</v>
      </c>
      <c r="W236" s="1">
        <v>16.149999999999999</v>
      </c>
      <c r="X236" s="1">
        <f t="shared" si="0"/>
        <v>17.428571428571434</v>
      </c>
    </row>
    <row r="237" spans="1:24" ht="13" x14ac:dyDescent="0.15">
      <c r="A237" s="15">
        <v>44270</v>
      </c>
      <c r="B237" s="1">
        <f t="shared" si="14"/>
        <v>428</v>
      </c>
      <c r="D237" s="1">
        <v>0</v>
      </c>
      <c r="E237" s="1">
        <v>0</v>
      </c>
      <c r="F237" s="21">
        <f t="shared" si="13"/>
        <v>0</v>
      </c>
      <c r="G237" s="21">
        <f t="shared" si="10"/>
        <v>0</v>
      </c>
      <c r="H237" s="16">
        <f t="shared" si="19"/>
        <v>0</v>
      </c>
      <c r="I237" s="21">
        <f t="shared" si="9"/>
        <v>23</v>
      </c>
      <c r="J237" s="21">
        <f t="shared" si="16"/>
        <v>10</v>
      </c>
      <c r="K237" s="19"/>
      <c r="L237" s="19"/>
      <c r="M237" s="19">
        <v>1</v>
      </c>
      <c r="N237" s="21">
        <f t="shared" si="17"/>
        <v>32483</v>
      </c>
      <c r="O237" s="21">
        <f t="shared" si="18"/>
        <v>32724</v>
      </c>
      <c r="P237" s="19">
        <v>14580</v>
      </c>
      <c r="Q237" s="19">
        <v>12049</v>
      </c>
      <c r="R237" s="21">
        <f t="shared" si="3"/>
        <v>65207</v>
      </c>
      <c r="S237" s="21">
        <f t="shared" si="8"/>
        <v>826</v>
      </c>
      <c r="T237" s="21">
        <f t="shared" si="11"/>
        <v>500.28571428571428</v>
      </c>
      <c r="U237" s="16">
        <f t="shared" si="5"/>
        <v>3502</v>
      </c>
      <c r="V237" s="16">
        <f t="shared" si="6"/>
        <v>0</v>
      </c>
      <c r="W237" s="1">
        <v>12.72</v>
      </c>
      <c r="X237" s="1">
        <f t="shared" si="0"/>
        <v>16.840000000000003</v>
      </c>
    </row>
    <row r="238" spans="1:24" ht="13" x14ac:dyDescent="0.15">
      <c r="A238" s="15">
        <v>44271</v>
      </c>
      <c r="B238" s="1">
        <f t="shared" si="14"/>
        <v>429</v>
      </c>
      <c r="D238" s="1">
        <v>0</v>
      </c>
      <c r="E238" s="1">
        <v>0</v>
      </c>
      <c r="F238" s="21">
        <f t="shared" si="13"/>
        <v>0</v>
      </c>
      <c r="G238" s="21">
        <f t="shared" si="10"/>
        <v>0</v>
      </c>
      <c r="H238" s="16">
        <f t="shared" si="19"/>
        <v>0</v>
      </c>
      <c r="I238" s="21">
        <f t="shared" si="9"/>
        <v>23</v>
      </c>
      <c r="J238" s="21">
        <f t="shared" si="16"/>
        <v>10</v>
      </c>
      <c r="K238" s="19"/>
      <c r="L238" s="19"/>
      <c r="M238" s="19">
        <v>1</v>
      </c>
      <c r="N238" s="21">
        <f t="shared" si="17"/>
        <v>32996</v>
      </c>
      <c r="O238" s="21">
        <f t="shared" si="18"/>
        <v>32984</v>
      </c>
      <c r="P238" s="19">
        <v>15093</v>
      </c>
      <c r="Q238" s="19">
        <v>12309</v>
      </c>
      <c r="R238" s="21">
        <f t="shared" si="3"/>
        <v>65980</v>
      </c>
      <c r="S238" s="21">
        <f t="shared" si="8"/>
        <v>773</v>
      </c>
      <c r="T238" s="21">
        <f t="shared" si="11"/>
        <v>500.14285714285717</v>
      </c>
      <c r="U238" s="16">
        <f t="shared" si="5"/>
        <v>3501</v>
      </c>
      <c r="V238" s="16">
        <f t="shared" si="6"/>
        <v>0</v>
      </c>
      <c r="W238" s="1">
        <v>19.59</v>
      </c>
      <c r="X238" s="1">
        <f t="shared" si="0"/>
        <v>17.134285714285713</v>
      </c>
    </row>
    <row r="239" spans="1:24" ht="13" x14ac:dyDescent="0.15">
      <c r="A239" s="15">
        <v>44272</v>
      </c>
      <c r="B239" s="1">
        <f t="shared" si="14"/>
        <v>430</v>
      </c>
      <c r="D239" s="1">
        <v>0</v>
      </c>
      <c r="E239" s="1">
        <v>0</v>
      </c>
      <c r="F239" s="21">
        <f t="shared" si="13"/>
        <v>0</v>
      </c>
      <c r="G239" s="21">
        <f t="shared" si="10"/>
        <v>0</v>
      </c>
      <c r="H239" s="16">
        <f t="shared" si="19"/>
        <v>0</v>
      </c>
      <c r="I239" s="21">
        <f t="shared" si="9"/>
        <v>23</v>
      </c>
      <c r="J239" s="21">
        <f t="shared" si="16"/>
        <v>10</v>
      </c>
      <c r="K239" s="19"/>
      <c r="L239" s="19"/>
      <c r="M239" s="19">
        <v>0</v>
      </c>
      <c r="N239" s="21">
        <f t="shared" si="17"/>
        <v>33013</v>
      </c>
      <c r="O239" s="21">
        <f t="shared" si="18"/>
        <v>33268</v>
      </c>
      <c r="P239" s="19">
        <v>15110</v>
      </c>
      <c r="Q239" s="19">
        <v>12593</v>
      </c>
      <c r="R239" s="21">
        <f t="shared" si="3"/>
        <v>66281</v>
      </c>
      <c r="S239" s="21">
        <f t="shared" si="8"/>
        <v>301</v>
      </c>
      <c r="T239" s="21">
        <f t="shared" si="11"/>
        <v>500</v>
      </c>
      <c r="U239" s="16">
        <f t="shared" si="5"/>
        <v>3500</v>
      </c>
      <c r="V239" s="16">
        <f t="shared" si="6"/>
        <v>0</v>
      </c>
      <c r="W239" s="1">
        <v>12.72</v>
      </c>
      <c r="X239" s="1">
        <f t="shared" si="0"/>
        <v>16.15285714285714</v>
      </c>
    </row>
    <row r="240" spans="1:24" ht="13" x14ac:dyDescent="0.15">
      <c r="A240" s="15">
        <v>44273</v>
      </c>
      <c r="B240" s="1">
        <f t="shared" si="14"/>
        <v>431</v>
      </c>
      <c r="D240" s="1">
        <v>3</v>
      </c>
      <c r="E240" s="1">
        <v>1</v>
      </c>
      <c r="F240" s="21">
        <f t="shared" si="13"/>
        <v>4</v>
      </c>
      <c r="G240" s="21">
        <f t="shared" si="10"/>
        <v>0.5714285714285714</v>
      </c>
      <c r="H240" s="16">
        <f t="shared" si="19"/>
        <v>32.840722495894909</v>
      </c>
      <c r="I240" s="21">
        <f t="shared" si="9"/>
        <v>27</v>
      </c>
      <c r="J240" s="21">
        <f t="shared" si="16"/>
        <v>14</v>
      </c>
      <c r="K240" s="19"/>
      <c r="L240" s="19"/>
      <c r="M240" s="19">
        <v>4</v>
      </c>
      <c r="N240" s="21">
        <f t="shared" si="17"/>
        <v>33552</v>
      </c>
      <c r="O240" s="21">
        <f t="shared" si="18"/>
        <v>33562</v>
      </c>
      <c r="P240" s="19">
        <v>15649</v>
      </c>
      <c r="Q240" s="19">
        <v>12887</v>
      </c>
      <c r="R240" s="21">
        <f t="shared" si="3"/>
        <v>67114</v>
      </c>
      <c r="S240" s="21">
        <f t="shared" si="8"/>
        <v>833</v>
      </c>
      <c r="T240" s="21">
        <f t="shared" si="11"/>
        <v>619</v>
      </c>
      <c r="U240" s="16">
        <f t="shared" si="5"/>
        <v>4333</v>
      </c>
      <c r="V240" s="16">
        <f t="shared" si="6"/>
        <v>9.2314793445649662E-2</v>
      </c>
      <c r="W240" s="1">
        <v>15.47</v>
      </c>
      <c r="X240" s="1">
        <f t="shared" si="0"/>
        <v>15.809999999999999</v>
      </c>
    </row>
    <row r="241" spans="1:24" ht="13" x14ac:dyDescent="0.15">
      <c r="A241" s="15">
        <v>44274</v>
      </c>
      <c r="B241" s="1">
        <f t="shared" si="14"/>
        <v>432</v>
      </c>
      <c r="D241" s="1">
        <v>0</v>
      </c>
      <c r="E241" s="1">
        <v>0</v>
      </c>
      <c r="F241" s="21">
        <f t="shared" si="13"/>
        <v>0</v>
      </c>
      <c r="G241" s="21">
        <f t="shared" si="10"/>
        <v>0.5714285714285714</v>
      </c>
      <c r="H241" s="16">
        <f t="shared" si="19"/>
        <v>32.840722495894909</v>
      </c>
      <c r="I241" s="21">
        <f t="shared" si="9"/>
        <v>27</v>
      </c>
      <c r="J241" s="21">
        <f t="shared" si="16"/>
        <v>14</v>
      </c>
      <c r="K241" s="19"/>
      <c r="L241" s="19"/>
      <c r="M241" s="19">
        <v>4</v>
      </c>
      <c r="N241" s="21">
        <f t="shared" si="17"/>
        <v>34074</v>
      </c>
      <c r="O241" s="21">
        <f t="shared" si="18"/>
        <v>33802</v>
      </c>
      <c r="P241" s="19">
        <v>16171</v>
      </c>
      <c r="Q241" s="19">
        <v>13127</v>
      </c>
      <c r="R241" s="21">
        <f t="shared" si="3"/>
        <v>67876</v>
      </c>
      <c r="S241" s="21">
        <f t="shared" si="8"/>
        <v>762</v>
      </c>
      <c r="T241" s="21">
        <f t="shared" si="11"/>
        <v>499.28571428571428</v>
      </c>
      <c r="U241" s="16">
        <f t="shared" si="5"/>
        <v>3495</v>
      </c>
      <c r="V241" s="16">
        <f t="shared" si="6"/>
        <v>0.1144492131616595</v>
      </c>
      <c r="W241" s="1">
        <v>20.28</v>
      </c>
      <c r="X241" s="1">
        <f t="shared" si="0"/>
        <v>16.007142857142856</v>
      </c>
    </row>
    <row r="242" spans="1:24" ht="13" x14ac:dyDescent="0.15">
      <c r="A242" s="15">
        <v>44275</v>
      </c>
      <c r="B242" s="1">
        <f t="shared" si="14"/>
        <v>433</v>
      </c>
      <c r="D242" s="1">
        <v>0</v>
      </c>
      <c r="E242" s="1">
        <v>0</v>
      </c>
      <c r="F242" s="21">
        <f t="shared" si="13"/>
        <v>0</v>
      </c>
      <c r="G242" s="21">
        <f t="shared" si="10"/>
        <v>0.5714285714285714</v>
      </c>
      <c r="H242" s="16">
        <f t="shared" si="19"/>
        <v>32.840722495894909</v>
      </c>
      <c r="I242" s="21">
        <f t="shared" si="9"/>
        <v>27</v>
      </c>
      <c r="J242" s="21">
        <f t="shared" si="16"/>
        <v>14</v>
      </c>
      <c r="K242" s="19"/>
      <c r="L242" s="19"/>
      <c r="M242" s="19">
        <v>4</v>
      </c>
      <c r="N242" s="21">
        <f t="shared" si="17"/>
        <v>34074</v>
      </c>
      <c r="O242" s="21">
        <f t="shared" si="18"/>
        <v>33802</v>
      </c>
      <c r="P242" s="19">
        <v>16171</v>
      </c>
      <c r="Q242" s="19">
        <v>13127</v>
      </c>
      <c r="R242" s="21">
        <f t="shared" si="3"/>
        <v>67876</v>
      </c>
      <c r="S242" s="21">
        <f t="shared" si="8"/>
        <v>0</v>
      </c>
      <c r="T242" s="21">
        <f t="shared" si="11"/>
        <v>499.28571428571428</v>
      </c>
      <c r="U242" s="16">
        <f t="shared" si="5"/>
        <v>3495</v>
      </c>
      <c r="V242" s="16">
        <f t="shared" si="6"/>
        <v>0.1144492131616595</v>
      </c>
      <c r="W242" s="1">
        <v>16.5</v>
      </c>
      <c r="X242" s="1">
        <f t="shared" si="0"/>
        <v>16.204285714285714</v>
      </c>
    </row>
    <row r="243" spans="1:24" ht="13" x14ac:dyDescent="0.15">
      <c r="A243" s="15">
        <v>44276</v>
      </c>
      <c r="B243" s="1">
        <f t="shared" si="14"/>
        <v>434</v>
      </c>
      <c r="D243" s="1">
        <v>0</v>
      </c>
      <c r="E243" s="1">
        <v>0</v>
      </c>
      <c r="F243" s="21">
        <f t="shared" si="13"/>
        <v>0</v>
      </c>
      <c r="G243" s="21">
        <f t="shared" si="10"/>
        <v>0.5714285714285714</v>
      </c>
      <c r="H243" s="16">
        <f t="shared" si="19"/>
        <v>32.840722495894909</v>
      </c>
      <c r="I243" s="21">
        <f t="shared" si="9"/>
        <v>27</v>
      </c>
      <c r="J243" s="21">
        <f t="shared" si="16"/>
        <v>14</v>
      </c>
      <c r="K243" s="19"/>
      <c r="L243" s="19"/>
      <c r="M243" s="19">
        <v>4</v>
      </c>
      <c r="N243" s="21">
        <f t="shared" si="17"/>
        <v>34074</v>
      </c>
      <c r="O243" s="21">
        <f t="shared" si="18"/>
        <v>33802</v>
      </c>
      <c r="P243" s="19">
        <v>16171</v>
      </c>
      <c r="Q243" s="19">
        <v>13127</v>
      </c>
      <c r="R243" s="21">
        <f t="shared" si="3"/>
        <v>67876</v>
      </c>
      <c r="S243" s="21">
        <f t="shared" si="8"/>
        <v>0</v>
      </c>
      <c r="T243" s="21">
        <f t="shared" si="11"/>
        <v>499.28571428571428</v>
      </c>
      <c r="U243" s="16">
        <f t="shared" si="5"/>
        <v>3495</v>
      </c>
      <c r="V243" s="16">
        <f t="shared" si="6"/>
        <v>0.1144492131616595</v>
      </c>
      <c r="W243" s="1">
        <v>11.34</v>
      </c>
      <c r="X243" s="1">
        <f t="shared" si="0"/>
        <v>15.517142857142858</v>
      </c>
    </row>
    <row r="244" spans="1:24" ht="13" x14ac:dyDescent="0.15">
      <c r="A244" s="15">
        <v>44277</v>
      </c>
      <c r="B244" s="1">
        <f t="shared" si="14"/>
        <v>435</v>
      </c>
      <c r="D244" s="1">
        <v>0</v>
      </c>
      <c r="E244" s="1">
        <v>0</v>
      </c>
      <c r="F244" s="21">
        <f t="shared" si="13"/>
        <v>0</v>
      </c>
      <c r="G244" s="21">
        <f t="shared" si="10"/>
        <v>0.5714285714285714</v>
      </c>
      <c r="H244" s="16">
        <f t="shared" si="19"/>
        <v>32.840722495894909</v>
      </c>
      <c r="I244" s="21">
        <f t="shared" si="9"/>
        <v>27</v>
      </c>
      <c r="J244" s="21">
        <f t="shared" si="16"/>
        <v>14</v>
      </c>
      <c r="K244" s="19"/>
      <c r="L244" s="19"/>
      <c r="M244" s="19">
        <v>4</v>
      </c>
      <c r="N244" s="21">
        <f t="shared" si="17"/>
        <v>34617</v>
      </c>
      <c r="O244" s="21">
        <f t="shared" si="18"/>
        <v>34075</v>
      </c>
      <c r="P244" s="19">
        <v>16714</v>
      </c>
      <c r="Q244" s="19">
        <v>13400</v>
      </c>
      <c r="R244" s="21">
        <f t="shared" si="3"/>
        <v>68692</v>
      </c>
      <c r="S244" s="21">
        <f t="shared" si="8"/>
        <v>816</v>
      </c>
      <c r="T244" s="21">
        <f t="shared" si="11"/>
        <v>497.85714285714283</v>
      </c>
      <c r="U244" s="16">
        <f t="shared" si="5"/>
        <v>3485</v>
      </c>
      <c r="V244" s="16">
        <f t="shared" si="6"/>
        <v>0.11477761836441894</v>
      </c>
      <c r="W244" s="1">
        <v>14.09</v>
      </c>
      <c r="X244" s="1">
        <f t="shared" si="0"/>
        <v>15.712857142857144</v>
      </c>
    </row>
    <row r="245" spans="1:24" ht="13" x14ac:dyDescent="0.15">
      <c r="A245" s="15">
        <v>44278</v>
      </c>
      <c r="B245" s="1">
        <f t="shared" si="14"/>
        <v>436</v>
      </c>
      <c r="D245" s="1">
        <v>0</v>
      </c>
      <c r="E245" s="1">
        <v>0</v>
      </c>
      <c r="F245" s="21">
        <f t="shared" si="13"/>
        <v>0</v>
      </c>
      <c r="G245" s="21">
        <f t="shared" si="10"/>
        <v>0.5714285714285714</v>
      </c>
      <c r="H245" s="16">
        <f t="shared" si="19"/>
        <v>32.840722495894909</v>
      </c>
      <c r="I245" s="21">
        <f t="shared" si="9"/>
        <v>27</v>
      </c>
      <c r="J245" s="21">
        <f t="shared" si="16"/>
        <v>14</v>
      </c>
      <c r="K245" s="19"/>
      <c r="L245" s="19"/>
      <c r="M245" s="19">
        <v>4</v>
      </c>
      <c r="N245" s="21">
        <f t="shared" si="17"/>
        <v>35122</v>
      </c>
      <c r="O245" s="21">
        <f t="shared" si="18"/>
        <v>34318</v>
      </c>
      <c r="P245" s="19">
        <v>17219</v>
      </c>
      <c r="Q245" s="19">
        <v>13643</v>
      </c>
      <c r="R245" s="21">
        <f t="shared" si="3"/>
        <v>69440</v>
      </c>
      <c r="S245" s="21">
        <f t="shared" si="8"/>
        <v>748</v>
      </c>
      <c r="T245" s="21">
        <f t="shared" si="11"/>
        <v>494.28571428571428</v>
      </c>
      <c r="U245" s="16">
        <f t="shared" si="5"/>
        <v>3460</v>
      </c>
      <c r="V245" s="16">
        <f t="shared" si="6"/>
        <v>0.11560693641618495</v>
      </c>
      <c r="W245" s="1">
        <v>9.6199999999999992</v>
      </c>
      <c r="X245" s="1">
        <f t="shared" si="0"/>
        <v>14.28857142857143</v>
      </c>
    </row>
    <row r="246" spans="1:24" ht="13" x14ac:dyDescent="0.15">
      <c r="A246" s="15">
        <v>44279</v>
      </c>
      <c r="B246" s="1">
        <f t="shared" si="14"/>
        <v>437</v>
      </c>
      <c r="D246" s="1">
        <v>0</v>
      </c>
      <c r="E246" s="1">
        <v>1</v>
      </c>
      <c r="F246" s="21">
        <f t="shared" si="13"/>
        <v>1</v>
      </c>
      <c r="G246" s="21">
        <f t="shared" si="10"/>
        <v>0.7142857142857143</v>
      </c>
      <c r="H246" s="16">
        <f t="shared" si="19"/>
        <v>41.050903119868643</v>
      </c>
      <c r="I246" s="21">
        <f t="shared" si="9"/>
        <v>28</v>
      </c>
      <c r="J246" s="21">
        <f t="shared" si="16"/>
        <v>15</v>
      </c>
      <c r="K246" s="19"/>
      <c r="L246" s="19"/>
      <c r="M246" s="19">
        <v>4</v>
      </c>
      <c r="N246" s="21">
        <f t="shared" si="17"/>
        <v>35137</v>
      </c>
      <c r="O246" s="21">
        <f t="shared" si="18"/>
        <v>34605</v>
      </c>
      <c r="P246" s="19">
        <v>17234</v>
      </c>
      <c r="Q246" s="19">
        <v>13930</v>
      </c>
      <c r="R246" s="21">
        <f t="shared" si="3"/>
        <v>69742</v>
      </c>
      <c r="S246" s="21">
        <f t="shared" si="8"/>
        <v>302</v>
      </c>
      <c r="T246" s="21">
        <f t="shared" si="11"/>
        <v>494.42857142857144</v>
      </c>
      <c r="U246" s="16">
        <f t="shared" si="5"/>
        <v>3461</v>
      </c>
      <c r="V246" s="16">
        <f t="shared" si="6"/>
        <v>0.1444669170759896</v>
      </c>
      <c r="W246" s="1">
        <v>14.78</v>
      </c>
      <c r="X246" s="1">
        <f t="shared" si="0"/>
        <v>14.582857142857145</v>
      </c>
    </row>
    <row r="247" spans="1:24" ht="13" x14ac:dyDescent="0.15">
      <c r="A247" s="15">
        <v>44280</v>
      </c>
      <c r="B247" s="1">
        <f t="shared" si="14"/>
        <v>438</v>
      </c>
      <c r="D247" s="1">
        <v>0</v>
      </c>
      <c r="E247" s="1">
        <v>0</v>
      </c>
      <c r="F247" s="21">
        <f t="shared" si="13"/>
        <v>0</v>
      </c>
      <c r="G247" s="21">
        <f t="shared" si="10"/>
        <v>0.14285714285714285</v>
      </c>
      <c r="H247" s="16">
        <f t="shared" si="19"/>
        <v>8.2101806239737272</v>
      </c>
      <c r="I247" s="21">
        <f t="shared" si="9"/>
        <v>28</v>
      </c>
      <c r="J247" s="21">
        <f t="shared" si="16"/>
        <v>15</v>
      </c>
      <c r="K247" s="19"/>
      <c r="L247" s="19"/>
      <c r="M247" s="19">
        <v>4</v>
      </c>
      <c r="N247" s="21">
        <f t="shared" si="17"/>
        <v>35664</v>
      </c>
      <c r="O247" s="21">
        <f t="shared" si="18"/>
        <v>34899</v>
      </c>
      <c r="P247" s="19">
        <v>17761</v>
      </c>
      <c r="Q247" s="19">
        <v>14224</v>
      </c>
      <c r="R247" s="21">
        <f t="shared" si="3"/>
        <v>70563</v>
      </c>
      <c r="S247" s="21">
        <f t="shared" si="8"/>
        <v>821</v>
      </c>
      <c r="T247" s="21">
        <f t="shared" si="11"/>
        <v>492.71428571428572</v>
      </c>
      <c r="U247" s="16">
        <f t="shared" si="5"/>
        <v>3449</v>
      </c>
      <c r="V247" s="16">
        <f t="shared" si="6"/>
        <v>2.8993911278631487E-2</v>
      </c>
      <c r="W247" s="1">
        <v>17.87</v>
      </c>
      <c r="X247" s="1">
        <f t="shared" si="0"/>
        <v>14.925714285714289</v>
      </c>
    </row>
    <row r="248" spans="1:24" ht="13" x14ac:dyDescent="0.15">
      <c r="A248" s="15">
        <v>44281</v>
      </c>
      <c r="B248" s="1">
        <f t="shared" si="14"/>
        <v>439</v>
      </c>
      <c r="D248" s="1">
        <v>0</v>
      </c>
      <c r="E248" s="1">
        <v>0</v>
      </c>
      <c r="F248" s="21">
        <f t="shared" si="13"/>
        <v>0</v>
      </c>
      <c r="G248" s="21">
        <f t="shared" si="10"/>
        <v>0.14285714285714285</v>
      </c>
      <c r="H248" s="16">
        <f t="shared" si="19"/>
        <v>8.2101806239737272</v>
      </c>
      <c r="I248" s="21">
        <f t="shared" si="9"/>
        <v>28</v>
      </c>
      <c r="J248" s="21">
        <f t="shared" si="16"/>
        <v>15</v>
      </c>
      <c r="K248" s="19"/>
      <c r="L248" s="19"/>
      <c r="M248" s="19">
        <v>4</v>
      </c>
      <c r="N248" s="21">
        <f t="shared" si="17"/>
        <v>36187</v>
      </c>
      <c r="O248" s="21">
        <f t="shared" si="18"/>
        <v>35150</v>
      </c>
      <c r="P248" s="19">
        <v>18284</v>
      </c>
      <c r="Q248" s="19">
        <v>14475</v>
      </c>
      <c r="R248" s="21">
        <f t="shared" si="3"/>
        <v>71337</v>
      </c>
      <c r="S248" s="21">
        <f t="shared" si="8"/>
        <v>774</v>
      </c>
      <c r="T248" s="21">
        <f t="shared" si="11"/>
        <v>494.42857142857144</v>
      </c>
      <c r="U248" s="16">
        <f t="shared" si="5"/>
        <v>3461</v>
      </c>
      <c r="V248" s="16">
        <f t="shared" si="6"/>
        <v>2.8893383415197916E-2</v>
      </c>
      <c r="W248" s="1">
        <v>12.37</v>
      </c>
      <c r="X248" s="1">
        <f t="shared" si="0"/>
        <v>13.795714285714286</v>
      </c>
    </row>
    <row r="249" spans="1:24" ht="13" x14ac:dyDescent="0.15">
      <c r="A249" s="15">
        <v>44282</v>
      </c>
      <c r="B249" s="1">
        <f t="shared" si="14"/>
        <v>440</v>
      </c>
      <c r="D249" s="1">
        <v>0</v>
      </c>
      <c r="E249" s="1">
        <v>0</v>
      </c>
      <c r="F249" s="21">
        <f t="shared" si="13"/>
        <v>0</v>
      </c>
      <c r="G249" s="21">
        <f t="shared" si="10"/>
        <v>0.14285714285714285</v>
      </c>
      <c r="H249" s="16">
        <f t="shared" si="19"/>
        <v>8.2101806239737272</v>
      </c>
      <c r="I249" s="21">
        <f t="shared" si="9"/>
        <v>28</v>
      </c>
      <c r="J249" s="21">
        <f t="shared" si="16"/>
        <v>15</v>
      </c>
      <c r="K249" s="19"/>
      <c r="L249" s="19"/>
      <c r="M249" s="19">
        <v>1</v>
      </c>
      <c r="N249" s="21">
        <f t="shared" si="17"/>
        <v>36187</v>
      </c>
      <c r="O249" s="21">
        <f t="shared" si="18"/>
        <v>35150</v>
      </c>
      <c r="P249" s="19">
        <v>18284</v>
      </c>
      <c r="Q249" s="19">
        <v>14475</v>
      </c>
      <c r="R249" s="21">
        <f t="shared" si="3"/>
        <v>71337</v>
      </c>
      <c r="S249" s="21">
        <f t="shared" si="8"/>
        <v>0</v>
      </c>
      <c r="T249" s="21">
        <f t="shared" si="11"/>
        <v>494.42857142857144</v>
      </c>
      <c r="U249" s="16">
        <f t="shared" si="5"/>
        <v>3461</v>
      </c>
      <c r="V249" s="16">
        <f t="shared" si="6"/>
        <v>2.8893383415197916E-2</v>
      </c>
      <c r="W249" s="1">
        <v>17.53</v>
      </c>
      <c r="X249" s="1">
        <f t="shared" si="0"/>
        <v>13.942857142857145</v>
      </c>
    </row>
    <row r="250" spans="1:24" ht="13" x14ac:dyDescent="0.15">
      <c r="A250" s="15">
        <v>44283</v>
      </c>
      <c r="B250" s="1">
        <f t="shared" si="14"/>
        <v>441</v>
      </c>
      <c r="D250" s="1">
        <v>0</v>
      </c>
      <c r="E250" s="1">
        <v>0</v>
      </c>
      <c r="F250" s="21">
        <f t="shared" si="13"/>
        <v>0</v>
      </c>
      <c r="G250" s="21">
        <f t="shared" si="10"/>
        <v>0.14285714285714285</v>
      </c>
      <c r="H250" s="16">
        <f t="shared" si="19"/>
        <v>8.2101806239737272</v>
      </c>
      <c r="I250" s="21">
        <f t="shared" si="9"/>
        <v>28</v>
      </c>
      <c r="J250" s="21">
        <f t="shared" si="16"/>
        <v>15</v>
      </c>
      <c r="K250" s="19"/>
      <c r="L250" s="19"/>
      <c r="M250" s="19">
        <v>1</v>
      </c>
      <c r="N250" s="21">
        <f t="shared" si="17"/>
        <v>36187</v>
      </c>
      <c r="O250" s="21">
        <f t="shared" si="18"/>
        <v>35150</v>
      </c>
      <c r="P250" s="19">
        <v>18284</v>
      </c>
      <c r="Q250" s="19">
        <v>14475</v>
      </c>
      <c r="R250" s="21">
        <f t="shared" si="3"/>
        <v>71337</v>
      </c>
      <c r="S250" s="21">
        <f t="shared" si="8"/>
        <v>0</v>
      </c>
      <c r="T250" s="21">
        <f t="shared" si="11"/>
        <v>494.42857142857144</v>
      </c>
      <c r="U250" s="16">
        <f t="shared" si="5"/>
        <v>3461</v>
      </c>
      <c r="V250" s="16">
        <f t="shared" si="6"/>
        <v>2.8893383415197916E-2</v>
      </c>
      <c r="W250" s="1">
        <v>15.12</v>
      </c>
      <c r="X250" s="1">
        <f t="shared" si="0"/>
        <v>14.482857142857144</v>
      </c>
    </row>
    <row r="251" spans="1:24" ht="13" x14ac:dyDescent="0.15">
      <c r="A251" s="15">
        <v>44284</v>
      </c>
      <c r="B251" s="1">
        <f t="shared" si="14"/>
        <v>442</v>
      </c>
      <c r="D251" s="1">
        <v>2</v>
      </c>
      <c r="E251" s="1">
        <v>0</v>
      </c>
      <c r="F251" s="21">
        <f t="shared" si="13"/>
        <v>2</v>
      </c>
      <c r="G251" s="21">
        <f t="shared" si="10"/>
        <v>0.42857142857142855</v>
      </c>
      <c r="H251" s="16">
        <f t="shared" si="19"/>
        <v>24.630541871921181</v>
      </c>
      <c r="I251" s="21">
        <f t="shared" si="9"/>
        <v>30</v>
      </c>
      <c r="J251" s="21">
        <f t="shared" si="16"/>
        <v>17</v>
      </c>
      <c r="K251" s="19"/>
      <c r="L251" s="19"/>
      <c r="M251" s="19">
        <v>3</v>
      </c>
      <c r="N251" s="21">
        <f t="shared" si="17"/>
        <v>36749</v>
      </c>
      <c r="O251" s="21">
        <f t="shared" si="18"/>
        <v>35436</v>
      </c>
      <c r="P251" s="19">
        <v>18846</v>
      </c>
      <c r="Q251" s="19">
        <v>14761</v>
      </c>
      <c r="R251" s="21">
        <f t="shared" si="3"/>
        <v>72185</v>
      </c>
      <c r="S251" s="21">
        <f t="shared" si="8"/>
        <v>848</v>
      </c>
      <c r="T251" s="21">
        <f t="shared" si="11"/>
        <v>499</v>
      </c>
      <c r="U251" s="16">
        <f t="shared" si="5"/>
        <v>3493</v>
      </c>
      <c r="V251" s="16">
        <f t="shared" si="6"/>
        <v>8.58860578299456E-2</v>
      </c>
      <c r="W251" s="1">
        <v>13.4</v>
      </c>
      <c r="X251" s="1">
        <f t="shared" si="0"/>
        <v>14.384285714285713</v>
      </c>
    </row>
    <row r="252" spans="1:24" ht="13" x14ac:dyDescent="0.15">
      <c r="A252" s="15">
        <v>44285</v>
      </c>
      <c r="B252" s="1">
        <f t="shared" si="14"/>
        <v>443</v>
      </c>
      <c r="D252" s="1">
        <v>1</v>
      </c>
      <c r="E252" s="1">
        <v>0</v>
      </c>
      <c r="F252" s="21">
        <f t="shared" si="13"/>
        <v>1</v>
      </c>
      <c r="G252" s="21">
        <f t="shared" si="10"/>
        <v>0.5714285714285714</v>
      </c>
      <c r="H252" s="16">
        <f t="shared" si="19"/>
        <v>32.840722495894909</v>
      </c>
      <c r="I252" s="21">
        <f t="shared" si="9"/>
        <v>31</v>
      </c>
      <c r="J252" s="21">
        <f t="shared" si="16"/>
        <v>18</v>
      </c>
      <c r="K252" s="19"/>
      <c r="L252" s="19"/>
      <c r="M252" s="19">
        <v>4</v>
      </c>
      <c r="N252" s="21">
        <f t="shared" si="17"/>
        <v>37243</v>
      </c>
      <c r="O252" s="21">
        <f t="shared" si="18"/>
        <v>35688</v>
      </c>
      <c r="P252" s="19">
        <v>19340</v>
      </c>
      <c r="Q252" s="19">
        <v>15013</v>
      </c>
      <c r="R252" s="21">
        <f t="shared" si="3"/>
        <v>72931</v>
      </c>
      <c r="S252" s="21">
        <f t="shared" si="8"/>
        <v>746</v>
      </c>
      <c r="T252" s="21">
        <f t="shared" si="11"/>
        <v>498.71428571428572</v>
      </c>
      <c r="U252" s="16">
        <f t="shared" si="5"/>
        <v>3491</v>
      </c>
      <c r="V252" s="16">
        <f t="shared" si="6"/>
        <v>0.11458034947006589</v>
      </c>
      <c r="W252" s="1">
        <v>20.62</v>
      </c>
      <c r="X252" s="1">
        <f t="shared" si="0"/>
        <v>15.955714285714288</v>
      </c>
    </row>
    <row r="253" spans="1:24" ht="13" x14ac:dyDescent="0.15">
      <c r="A253" s="15">
        <v>44286</v>
      </c>
      <c r="B253" s="1">
        <f t="shared" si="14"/>
        <v>444</v>
      </c>
      <c r="D253" s="1">
        <v>0</v>
      </c>
      <c r="E253" s="1">
        <v>1</v>
      </c>
      <c r="F253" s="21">
        <f t="shared" si="13"/>
        <v>1</v>
      </c>
      <c r="G253" s="21">
        <f t="shared" si="10"/>
        <v>0.5714285714285714</v>
      </c>
      <c r="H253" s="16">
        <f t="shared" si="19"/>
        <v>32.840722495894909</v>
      </c>
      <c r="I253" s="21">
        <f t="shared" si="9"/>
        <v>32</v>
      </c>
      <c r="J253" s="21">
        <f t="shared" si="16"/>
        <v>19</v>
      </c>
      <c r="K253" s="19"/>
      <c r="L253" s="19"/>
      <c r="M253" s="19">
        <v>5</v>
      </c>
      <c r="N253" s="21">
        <f t="shared" si="17"/>
        <v>37262</v>
      </c>
      <c r="O253" s="21">
        <f t="shared" si="18"/>
        <v>35977</v>
      </c>
      <c r="P253" s="19">
        <v>19359</v>
      </c>
      <c r="Q253" s="19">
        <v>15302</v>
      </c>
      <c r="R253" s="21">
        <f t="shared" si="3"/>
        <v>73239</v>
      </c>
      <c r="S253" s="21">
        <f t="shared" si="8"/>
        <v>308</v>
      </c>
      <c r="T253" s="21">
        <f t="shared" si="11"/>
        <v>499.57142857142856</v>
      </c>
      <c r="U253" s="16">
        <f t="shared" si="5"/>
        <v>3497</v>
      </c>
      <c r="V253" s="16">
        <f t="shared" si="6"/>
        <v>0.11438375750643408</v>
      </c>
      <c r="W253" s="1">
        <v>20.28</v>
      </c>
      <c r="X253" s="1">
        <f t="shared" si="0"/>
        <v>16.741428571428575</v>
      </c>
    </row>
    <row r="254" spans="1:24" ht="13" x14ac:dyDescent="0.15">
      <c r="A254" s="15">
        <v>44287</v>
      </c>
      <c r="B254" s="1">
        <f t="shared" si="14"/>
        <v>445</v>
      </c>
      <c r="D254" s="1">
        <v>0</v>
      </c>
      <c r="E254" s="1">
        <v>1</v>
      </c>
      <c r="F254" s="21">
        <f t="shared" si="13"/>
        <v>1</v>
      </c>
      <c r="G254" s="21">
        <f t="shared" si="10"/>
        <v>0.7142857142857143</v>
      </c>
      <c r="H254" s="16">
        <f t="shared" si="19"/>
        <v>41.050903119868643</v>
      </c>
      <c r="I254" s="21">
        <f t="shared" si="9"/>
        <v>33</v>
      </c>
      <c r="J254" s="21">
        <f t="shared" si="16"/>
        <v>20</v>
      </c>
      <c r="K254" s="19"/>
      <c r="L254" s="19"/>
      <c r="M254" s="19">
        <v>6</v>
      </c>
      <c r="N254" s="21">
        <f t="shared" si="17"/>
        <v>37796</v>
      </c>
      <c r="O254" s="21">
        <f t="shared" si="18"/>
        <v>36310</v>
      </c>
      <c r="P254" s="19">
        <v>19893</v>
      </c>
      <c r="Q254" s="19">
        <v>15635</v>
      </c>
      <c r="R254" s="21">
        <f t="shared" si="3"/>
        <v>74106</v>
      </c>
      <c r="S254" s="21">
        <f t="shared" si="8"/>
        <v>867</v>
      </c>
      <c r="T254" s="21">
        <f t="shared" si="11"/>
        <v>506.14285714285717</v>
      </c>
      <c r="U254" s="16">
        <f t="shared" si="5"/>
        <v>3543</v>
      </c>
      <c r="V254" s="16">
        <f t="shared" si="6"/>
        <v>0.14112334180073383</v>
      </c>
      <c r="W254" s="1">
        <v>18.559999999999999</v>
      </c>
      <c r="X254" s="1">
        <f t="shared" si="0"/>
        <v>16.84</v>
      </c>
    </row>
    <row r="255" spans="1:24" ht="13" x14ac:dyDescent="0.15">
      <c r="A255" s="15">
        <v>44288</v>
      </c>
      <c r="B255" s="1">
        <f t="shared" si="14"/>
        <v>446</v>
      </c>
      <c r="D255" s="1">
        <v>0</v>
      </c>
      <c r="E255" s="1">
        <v>1</v>
      </c>
      <c r="F255" s="21">
        <f t="shared" si="13"/>
        <v>1</v>
      </c>
      <c r="G255" s="21">
        <f t="shared" si="10"/>
        <v>0.8571428571428571</v>
      </c>
      <c r="H255" s="16">
        <f t="shared" si="19"/>
        <v>49.261083743842363</v>
      </c>
      <c r="I255" s="21">
        <f t="shared" si="9"/>
        <v>34</v>
      </c>
      <c r="J255" s="21">
        <f t="shared" si="16"/>
        <v>21</v>
      </c>
      <c r="K255" s="19"/>
      <c r="L255" s="19"/>
      <c r="M255" s="19">
        <v>7</v>
      </c>
      <c r="N255" s="21">
        <f t="shared" si="17"/>
        <v>38304</v>
      </c>
      <c r="O255" s="21">
        <f t="shared" si="18"/>
        <v>36559</v>
      </c>
      <c r="P255" s="19">
        <v>20401</v>
      </c>
      <c r="Q255" s="19">
        <v>15884</v>
      </c>
      <c r="R255" s="21">
        <f t="shared" si="3"/>
        <v>74863</v>
      </c>
      <c r="S255" s="21">
        <f t="shared" si="8"/>
        <v>757</v>
      </c>
      <c r="T255" s="21">
        <f t="shared" si="11"/>
        <v>503.71428571428572</v>
      </c>
      <c r="U255" s="16">
        <f t="shared" si="5"/>
        <v>3526</v>
      </c>
      <c r="V255" s="16">
        <f t="shared" si="6"/>
        <v>0.17016449234259781</v>
      </c>
      <c r="W255" s="1">
        <v>20.28</v>
      </c>
      <c r="X255" s="1">
        <f t="shared" si="0"/>
        <v>17.970000000000002</v>
      </c>
    </row>
    <row r="256" spans="1:24" ht="13" x14ac:dyDescent="0.15">
      <c r="A256" s="15">
        <v>44289</v>
      </c>
      <c r="B256" s="1">
        <f t="shared" si="14"/>
        <v>447</v>
      </c>
      <c r="D256" s="1">
        <v>0</v>
      </c>
      <c r="E256" s="1">
        <v>0</v>
      </c>
      <c r="F256" s="21">
        <f t="shared" si="13"/>
        <v>0</v>
      </c>
      <c r="G256" s="21">
        <f t="shared" si="10"/>
        <v>0.8571428571428571</v>
      </c>
      <c r="H256" s="16">
        <f t="shared" si="19"/>
        <v>49.261083743842363</v>
      </c>
      <c r="I256" s="21">
        <f t="shared" si="9"/>
        <v>34</v>
      </c>
      <c r="J256" s="21">
        <f t="shared" si="16"/>
        <v>21</v>
      </c>
      <c r="K256" s="19"/>
      <c r="L256" s="19"/>
      <c r="M256" s="19">
        <v>7</v>
      </c>
      <c r="N256" s="21">
        <f t="shared" si="17"/>
        <v>38304</v>
      </c>
      <c r="O256" s="21">
        <f t="shared" si="18"/>
        <v>36559</v>
      </c>
      <c r="P256" s="19">
        <v>20401</v>
      </c>
      <c r="Q256" s="19">
        <v>15884</v>
      </c>
      <c r="R256" s="21">
        <f t="shared" si="3"/>
        <v>74863</v>
      </c>
      <c r="S256" s="21">
        <f t="shared" si="8"/>
        <v>0</v>
      </c>
      <c r="T256" s="21">
        <f t="shared" si="11"/>
        <v>503.71428571428572</v>
      </c>
      <c r="U256" s="16">
        <f t="shared" si="5"/>
        <v>3526</v>
      </c>
      <c r="V256" s="16">
        <f t="shared" si="6"/>
        <v>0.17016449234259781</v>
      </c>
      <c r="W256" s="1">
        <v>18.22</v>
      </c>
      <c r="X256" s="1">
        <f t="shared" si="0"/>
        <v>18.068571428571428</v>
      </c>
    </row>
    <row r="257" spans="1:24" ht="13" x14ac:dyDescent="0.15">
      <c r="A257" s="15">
        <v>44290</v>
      </c>
      <c r="B257" s="1">
        <f t="shared" si="14"/>
        <v>448</v>
      </c>
      <c r="D257" s="1">
        <v>0</v>
      </c>
      <c r="E257" s="1">
        <v>0</v>
      </c>
      <c r="F257" s="21">
        <f t="shared" si="13"/>
        <v>0</v>
      </c>
      <c r="G257" s="21">
        <f t="shared" si="10"/>
        <v>0.8571428571428571</v>
      </c>
      <c r="H257" s="16">
        <f t="shared" si="19"/>
        <v>49.261083743842363</v>
      </c>
      <c r="I257" s="21">
        <f t="shared" si="9"/>
        <v>34</v>
      </c>
      <c r="J257" s="21">
        <f t="shared" si="16"/>
        <v>21</v>
      </c>
      <c r="K257" s="19"/>
      <c r="L257" s="19"/>
      <c r="M257" s="19">
        <v>7</v>
      </c>
      <c r="N257" s="21">
        <f t="shared" si="17"/>
        <v>38304</v>
      </c>
      <c r="O257" s="21">
        <f t="shared" si="18"/>
        <v>36559</v>
      </c>
      <c r="P257" s="19">
        <v>20401</v>
      </c>
      <c r="Q257" s="19">
        <v>15884</v>
      </c>
      <c r="R257" s="21">
        <f t="shared" si="3"/>
        <v>74863</v>
      </c>
      <c r="S257" s="21">
        <f t="shared" si="8"/>
        <v>0</v>
      </c>
      <c r="T257" s="21">
        <f t="shared" si="11"/>
        <v>503.71428571428572</v>
      </c>
      <c r="U257" s="16">
        <f t="shared" si="5"/>
        <v>3526</v>
      </c>
      <c r="V257" s="16">
        <f t="shared" si="6"/>
        <v>0.17016449234259781</v>
      </c>
      <c r="W257" s="1">
        <v>19.25</v>
      </c>
      <c r="X257" s="1">
        <f t="shared" si="0"/>
        <v>18.658571428571431</v>
      </c>
    </row>
    <row r="258" spans="1:24" ht="13" x14ac:dyDescent="0.15">
      <c r="A258" s="15">
        <v>44291</v>
      </c>
      <c r="B258" s="1">
        <f t="shared" si="14"/>
        <v>449</v>
      </c>
      <c r="D258" s="1">
        <v>0</v>
      </c>
      <c r="E258" s="1">
        <v>1</v>
      </c>
      <c r="F258" s="21">
        <f t="shared" si="13"/>
        <v>1</v>
      </c>
      <c r="G258" s="21">
        <f t="shared" si="10"/>
        <v>0.7142857142857143</v>
      </c>
      <c r="H258" s="16">
        <f t="shared" si="19"/>
        <v>41.050903119868643</v>
      </c>
      <c r="I258" s="21">
        <f t="shared" si="9"/>
        <v>35</v>
      </c>
      <c r="J258" s="21">
        <f t="shared" si="16"/>
        <v>22</v>
      </c>
      <c r="K258" s="19"/>
      <c r="L258" s="19"/>
      <c r="M258" s="19">
        <v>8</v>
      </c>
      <c r="N258" s="21">
        <f t="shared" si="17"/>
        <v>38862</v>
      </c>
      <c r="O258" s="21">
        <f t="shared" si="18"/>
        <v>36883</v>
      </c>
      <c r="P258" s="19">
        <v>20959</v>
      </c>
      <c r="Q258" s="19">
        <v>16208</v>
      </c>
      <c r="R258" s="21">
        <f t="shared" si="3"/>
        <v>75745</v>
      </c>
      <c r="S258" s="21">
        <f t="shared" si="8"/>
        <v>882</v>
      </c>
      <c r="T258" s="21">
        <f t="shared" si="11"/>
        <v>508.57142857142856</v>
      </c>
      <c r="U258" s="16">
        <f t="shared" si="5"/>
        <v>3560</v>
      </c>
      <c r="V258" s="16">
        <f t="shared" si="6"/>
        <v>0.1404494382022472</v>
      </c>
      <c r="W258" s="1">
        <v>12.37</v>
      </c>
      <c r="X258" s="1">
        <f t="shared" si="0"/>
        <v>18.511428571428574</v>
      </c>
    </row>
    <row r="259" spans="1:24" ht="13" x14ac:dyDescent="0.15">
      <c r="A259" s="15">
        <v>44292</v>
      </c>
      <c r="B259" s="1">
        <f t="shared" si="14"/>
        <v>450</v>
      </c>
      <c r="D259" s="1">
        <v>1</v>
      </c>
      <c r="E259" s="1">
        <v>1</v>
      </c>
      <c r="F259" s="21">
        <f t="shared" si="13"/>
        <v>2</v>
      </c>
      <c r="G259" s="21">
        <f t="shared" si="10"/>
        <v>0.8571428571428571</v>
      </c>
      <c r="H259" s="16">
        <f t="shared" si="19"/>
        <v>49.261083743842363</v>
      </c>
      <c r="I259" s="21">
        <f t="shared" si="9"/>
        <v>37</v>
      </c>
      <c r="J259" s="21">
        <f t="shared" si="16"/>
        <v>24</v>
      </c>
      <c r="K259" s="19"/>
      <c r="L259" s="19"/>
      <c r="M259" s="19">
        <v>10</v>
      </c>
      <c r="N259" s="21">
        <f t="shared" si="17"/>
        <v>39353</v>
      </c>
      <c r="O259" s="21">
        <f t="shared" si="18"/>
        <v>37151</v>
      </c>
      <c r="P259" s="19">
        <v>21450</v>
      </c>
      <c r="Q259" s="19">
        <v>16476</v>
      </c>
      <c r="R259" s="21">
        <f t="shared" si="3"/>
        <v>76504</v>
      </c>
      <c r="S259" s="21">
        <f t="shared" si="8"/>
        <v>759</v>
      </c>
      <c r="T259" s="21">
        <f t="shared" si="11"/>
        <v>510.42857142857144</v>
      </c>
      <c r="U259" s="16">
        <f t="shared" si="5"/>
        <v>3573</v>
      </c>
      <c r="V259" s="16">
        <f t="shared" si="6"/>
        <v>0.16792611251049538</v>
      </c>
      <c r="W259" s="1">
        <v>15.12</v>
      </c>
      <c r="X259" s="1">
        <f t="shared" si="0"/>
        <v>17.725714285714286</v>
      </c>
    </row>
    <row r="260" spans="1:24" ht="13" x14ac:dyDescent="0.15">
      <c r="A260" s="15">
        <v>44293</v>
      </c>
      <c r="B260" s="1">
        <f t="shared" si="14"/>
        <v>451</v>
      </c>
      <c r="D260" s="1">
        <v>0</v>
      </c>
      <c r="E260" s="1">
        <v>1</v>
      </c>
      <c r="F260" s="21">
        <f t="shared" si="13"/>
        <v>1</v>
      </c>
      <c r="G260" s="21">
        <f t="shared" si="10"/>
        <v>0.8571428571428571</v>
      </c>
      <c r="H260" s="16">
        <f t="shared" si="19"/>
        <v>49.261083743842363</v>
      </c>
      <c r="I260" s="21">
        <f t="shared" si="9"/>
        <v>38</v>
      </c>
      <c r="J260" s="21">
        <f t="shared" si="16"/>
        <v>25</v>
      </c>
      <c r="K260" s="19"/>
      <c r="L260" s="19"/>
      <c r="M260" s="19">
        <v>9</v>
      </c>
      <c r="N260" s="21">
        <f t="shared" si="17"/>
        <v>39923</v>
      </c>
      <c r="O260" s="21">
        <f t="shared" si="18"/>
        <v>37446</v>
      </c>
      <c r="P260" s="19">
        <v>22020</v>
      </c>
      <c r="Q260" s="19">
        <v>16771</v>
      </c>
      <c r="R260" s="21">
        <f t="shared" si="3"/>
        <v>77369</v>
      </c>
      <c r="S260" s="21">
        <f t="shared" si="8"/>
        <v>865</v>
      </c>
      <c r="T260" s="21">
        <f t="shared" si="11"/>
        <v>590</v>
      </c>
      <c r="U260" s="16">
        <f t="shared" si="5"/>
        <v>4130</v>
      </c>
      <c r="V260" s="16">
        <f t="shared" si="6"/>
        <v>0.14527845036319612</v>
      </c>
      <c r="W260" s="1">
        <v>45.03</v>
      </c>
      <c r="X260" s="1">
        <f t="shared" si="0"/>
        <v>21.261428571428574</v>
      </c>
    </row>
    <row r="261" spans="1:24" ht="13" x14ac:dyDescent="0.15">
      <c r="A261" s="15">
        <v>44294</v>
      </c>
      <c r="B261" s="1">
        <f t="shared" si="14"/>
        <v>452</v>
      </c>
      <c r="D261" s="1">
        <v>0</v>
      </c>
      <c r="E261" s="1">
        <v>2</v>
      </c>
      <c r="F261" s="21">
        <f t="shared" si="13"/>
        <v>2</v>
      </c>
      <c r="G261" s="21">
        <f t="shared" si="10"/>
        <v>1</v>
      </c>
      <c r="H261" s="16">
        <f t="shared" si="19"/>
        <v>57.47126436781609</v>
      </c>
      <c r="I261" s="21">
        <f t="shared" si="9"/>
        <v>40</v>
      </c>
      <c r="J261" s="21">
        <f t="shared" si="16"/>
        <v>27</v>
      </c>
      <c r="K261" s="19"/>
      <c r="L261" s="19"/>
      <c r="M261" s="19">
        <v>10</v>
      </c>
      <c r="N261" s="21">
        <f t="shared" si="17"/>
        <v>40437</v>
      </c>
      <c r="O261" s="21">
        <f t="shared" si="18"/>
        <v>37750</v>
      </c>
      <c r="P261" s="19">
        <v>22534</v>
      </c>
      <c r="Q261" s="19">
        <v>17075</v>
      </c>
      <c r="R261" s="21">
        <f t="shared" si="3"/>
        <v>78187</v>
      </c>
      <c r="S261" s="21">
        <f t="shared" si="8"/>
        <v>818</v>
      </c>
      <c r="T261" s="21">
        <f t="shared" si="11"/>
        <v>583</v>
      </c>
      <c r="U261" s="16">
        <f t="shared" si="5"/>
        <v>4081</v>
      </c>
      <c r="V261" s="16">
        <f t="shared" si="6"/>
        <v>0.17152658662092624</v>
      </c>
      <c r="W261" s="1">
        <v>15.81</v>
      </c>
      <c r="X261" s="1">
        <f t="shared" si="0"/>
        <v>20.868571428571432</v>
      </c>
    </row>
    <row r="262" spans="1:24" ht="13" x14ac:dyDescent="0.15">
      <c r="A262" s="15">
        <v>44295</v>
      </c>
      <c r="B262" s="1">
        <f t="shared" si="14"/>
        <v>453</v>
      </c>
      <c r="D262" s="1">
        <v>0</v>
      </c>
      <c r="E262" s="1">
        <v>0</v>
      </c>
      <c r="F262" s="21">
        <f t="shared" si="13"/>
        <v>0</v>
      </c>
      <c r="G262" s="21">
        <f t="shared" si="10"/>
        <v>0.8571428571428571</v>
      </c>
      <c r="H262" s="16">
        <f t="shared" si="19"/>
        <v>49.261083743842363</v>
      </c>
      <c r="I262" s="21">
        <f t="shared" si="9"/>
        <v>40</v>
      </c>
      <c r="J262" s="21">
        <f t="shared" si="16"/>
        <v>27</v>
      </c>
      <c r="K262" s="19"/>
      <c r="L262" s="19"/>
      <c r="M262" s="19">
        <v>10</v>
      </c>
      <c r="N262" s="21">
        <f t="shared" si="17"/>
        <v>41012</v>
      </c>
      <c r="O262" s="21">
        <f t="shared" si="18"/>
        <v>38016</v>
      </c>
      <c r="P262" s="19">
        <v>23109</v>
      </c>
      <c r="Q262" s="19">
        <v>17341</v>
      </c>
      <c r="R262" s="21">
        <f t="shared" si="3"/>
        <v>79028</v>
      </c>
      <c r="S262" s="21">
        <f t="shared" si="8"/>
        <v>841</v>
      </c>
      <c r="T262" s="21">
        <f t="shared" si="11"/>
        <v>595</v>
      </c>
      <c r="U262" s="16">
        <f t="shared" si="5"/>
        <v>4165</v>
      </c>
      <c r="V262" s="16">
        <f t="shared" si="6"/>
        <v>0.14405762304921968</v>
      </c>
      <c r="W262" s="1">
        <v>36.78</v>
      </c>
      <c r="X262" s="1">
        <f t="shared" si="0"/>
        <v>23.225714285714282</v>
      </c>
    </row>
    <row r="263" spans="1:24" ht="13" x14ac:dyDescent="0.15">
      <c r="A263" s="15">
        <v>44296</v>
      </c>
      <c r="B263" s="1">
        <f t="shared" si="14"/>
        <v>454</v>
      </c>
      <c r="D263" s="1">
        <v>1</v>
      </c>
      <c r="E263" s="1">
        <v>0</v>
      </c>
      <c r="F263" s="21">
        <f t="shared" si="13"/>
        <v>1</v>
      </c>
      <c r="G263" s="21">
        <f t="shared" si="10"/>
        <v>1</v>
      </c>
      <c r="H263" s="16">
        <f t="shared" si="19"/>
        <v>57.47126436781609</v>
      </c>
      <c r="I263" s="21">
        <f t="shared" si="9"/>
        <v>41</v>
      </c>
      <c r="J263" s="21">
        <f t="shared" si="16"/>
        <v>28</v>
      </c>
      <c r="K263" s="19"/>
      <c r="L263" s="19"/>
      <c r="M263" s="19">
        <v>10</v>
      </c>
      <c r="N263" s="21">
        <f t="shared" si="17"/>
        <v>41013</v>
      </c>
      <c r="O263" s="21">
        <f t="shared" si="18"/>
        <v>38016</v>
      </c>
      <c r="P263" s="19">
        <v>23110</v>
      </c>
      <c r="Q263" s="19">
        <v>17341</v>
      </c>
      <c r="R263" s="21">
        <f t="shared" si="3"/>
        <v>79029</v>
      </c>
      <c r="S263" s="21">
        <f t="shared" si="8"/>
        <v>1</v>
      </c>
      <c r="T263" s="21">
        <f t="shared" si="11"/>
        <v>595.14285714285711</v>
      </c>
      <c r="U263" s="16">
        <f t="shared" si="5"/>
        <v>4166</v>
      </c>
      <c r="V263" s="16">
        <f t="shared" si="6"/>
        <v>0.16802688430148824</v>
      </c>
      <c r="W263" s="1">
        <v>22.68</v>
      </c>
      <c r="X263" s="1">
        <f t="shared" si="0"/>
        <v>23.862857142857145</v>
      </c>
    </row>
    <row r="264" spans="1:24" ht="13" x14ac:dyDescent="0.15">
      <c r="A264" s="15">
        <v>44297</v>
      </c>
      <c r="B264" s="1">
        <f t="shared" si="14"/>
        <v>455</v>
      </c>
      <c r="D264" s="1">
        <v>0</v>
      </c>
      <c r="E264" s="1">
        <v>0</v>
      </c>
      <c r="F264" s="21">
        <f t="shared" si="13"/>
        <v>0</v>
      </c>
      <c r="G264" s="21">
        <f t="shared" si="10"/>
        <v>1</v>
      </c>
      <c r="H264" s="16">
        <f t="shared" si="19"/>
        <v>57.47126436781609</v>
      </c>
      <c r="I264" s="21">
        <f t="shared" si="9"/>
        <v>41</v>
      </c>
      <c r="J264" s="21">
        <f t="shared" si="16"/>
        <v>28</v>
      </c>
      <c r="K264" s="19"/>
      <c r="L264" s="19"/>
      <c r="M264" s="19">
        <v>10</v>
      </c>
      <c r="N264" s="21">
        <f t="shared" si="17"/>
        <v>41013</v>
      </c>
      <c r="O264" s="21">
        <f t="shared" si="18"/>
        <v>38016</v>
      </c>
      <c r="P264" s="19">
        <v>23110</v>
      </c>
      <c r="Q264" s="19">
        <v>17341</v>
      </c>
      <c r="R264" s="21">
        <f t="shared" si="3"/>
        <v>79029</v>
      </c>
      <c r="S264" s="21">
        <f t="shared" si="8"/>
        <v>0</v>
      </c>
      <c r="T264" s="21">
        <f t="shared" si="11"/>
        <v>595.14285714285711</v>
      </c>
      <c r="U264" s="16">
        <f t="shared" si="5"/>
        <v>4166</v>
      </c>
      <c r="V264" s="16">
        <f t="shared" si="6"/>
        <v>0.16802688430148824</v>
      </c>
      <c r="W264" s="1">
        <v>12.03</v>
      </c>
      <c r="X264" s="1">
        <f t="shared" si="0"/>
        <v>22.831428571428571</v>
      </c>
    </row>
    <row r="265" spans="1:24" ht="13" x14ac:dyDescent="0.15">
      <c r="A265" s="15">
        <v>44298</v>
      </c>
      <c r="B265" s="1">
        <f t="shared" si="14"/>
        <v>456</v>
      </c>
      <c r="D265" s="1">
        <v>0</v>
      </c>
      <c r="E265" s="1">
        <v>0</v>
      </c>
      <c r="F265" s="21">
        <f t="shared" si="13"/>
        <v>0</v>
      </c>
      <c r="G265" s="21">
        <f t="shared" si="10"/>
        <v>0.8571428571428571</v>
      </c>
      <c r="H265" s="16">
        <f t="shared" si="19"/>
        <v>49.261083743842363</v>
      </c>
      <c r="I265" s="21">
        <f t="shared" si="9"/>
        <v>41</v>
      </c>
      <c r="J265" s="21">
        <f t="shared" si="16"/>
        <v>28</v>
      </c>
      <c r="K265" s="19"/>
      <c r="L265" s="19"/>
      <c r="M265" s="19">
        <v>7</v>
      </c>
      <c r="N265" s="21">
        <f t="shared" si="17"/>
        <v>42044</v>
      </c>
      <c r="O265" s="21">
        <f t="shared" si="18"/>
        <v>38513</v>
      </c>
      <c r="P265" s="19">
        <v>24141</v>
      </c>
      <c r="Q265" s="19">
        <v>17838</v>
      </c>
      <c r="R265" s="21">
        <f t="shared" si="3"/>
        <v>80557</v>
      </c>
      <c r="S265" s="21">
        <f t="shared" si="8"/>
        <v>1528</v>
      </c>
      <c r="T265" s="21">
        <f t="shared" si="11"/>
        <v>687.42857142857144</v>
      </c>
      <c r="U265" s="16">
        <f t="shared" si="5"/>
        <v>4812</v>
      </c>
      <c r="V265" s="16">
        <f t="shared" si="6"/>
        <v>0.12468827930174563</v>
      </c>
      <c r="W265" s="1">
        <v>20.97</v>
      </c>
      <c r="X265" s="1">
        <f t="shared" si="0"/>
        <v>24.06</v>
      </c>
    </row>
    <row r="266" spans="1:24" ht="13" x14ac:dyDescent="0.15">
      <c r="A266" s="15">
        <v>44299</v>
      </c>
      <c r="B266" s="1">
        <f t="shared" si="14"/>
        <v>457</v>
      </c>
      <c r="D266" s="1">
        <v>0</v>
      </c>
      <c r="E266" s="1">
        <v>0</v>
      </c>
      <c r="F266" s="21">
        <f t="shared" si="13"/>
        <v>0</v>
      </c>
      <c r="G266" s="21">
        <f t="shared" si="10"/>
        <v>0.5714285714285714</v>
      </c>
      <c r="H266" s="16">
        <f t="shared" si="19"/>
        <v>32.840722495894909</v>
      </c>
      <c r="I266" s="21">
        <f t="shared" si="9"/>
        <v>41</v>
      </c>
      <c r="J266" s="21">
        <f t="shared" si="16"/>
        <v>28</v>
      </c>
      <c r="K266" s="19"/>
      <c r="L266" s="19"/>
      <c r="M266" s="19">
        <v>7</v>
      </c>
      <c r="N266" s="21">
        <f t="shared" si="17"/>
        <v>42065</v>
      </c>
      <c r="O266" s="21">
        <f t="shared" si="18"/>
        <v>38714</v>
      </c>
      <c r="P266" s="19">
        <v>24162</v>
      </c>
      <c r="Q266" s="19">
        <v>18039</v>
      </c>
      <c r="R266" s="21">
        <f t="shared" si="3"/>
        <v>80779</v>
      </c>
      <c r="S266" s="21">
        <f t="shared" si="8"/>
        <v>222</v>
      </c>
      <c r="T266" s="21">
        <f t="shared" si="11"/>
        <v>610.71428571428567</v>
      </c>
      <c r="U266" s="16">
        <f t="shared" si="5"/>
        <v>4275</v>
      </c>
      <c r="V266" s="16">
        <f t="shared" si="6"/>
        <v>9.3567251461988313E-2</v>
      </c>
      <c r="W266" s="1">
        <v>36.43</v>
      </c>
      <c r="X266" s="1">
        <f t="shared" si="0"/>
        <v>27.104285714285716</v>
      </c>
    </row>
    <row r="267" spans="1:24" ht="13" x14ac:dyDescent="0.15">
      <c r="A267" s="15">
        <v>44300</v>
      </c>
      <c r="B267" s="1">
        <f t="shared" si="14"/>
        <v>458</v>
      </c>
      <c r="D267" s="1">
        <v>0</v>
      </c>
      <c r="E267" s="1">
        <v>0</v>
      </c>
      <c r="F267" s="21">
        <f t="shared" si="13"/>
        <v>0</v>
      </c>
      <c r="G267" s="21">
        <f t="shared" si="10"/>
        <v>0.42857142857142855</v>
      </c>
      <c r="H267" s="16">
        <f t="shared" si="19"/>
        <v>24.630541871921181</v>
      </c>
      <c r="I267" s="21">
        <f t="shared" si="9"/>
        <v>41</v>
      </c>
      <c r="J267" s="21">
        <f t="shared" si="16"/>
        <v>28</v>
      </c>
      <c r="K267" s="19"/>
      <c r="L267" s="19"/>
      <c r="M267" s="19">
        <v>6</v>
      </c>
      <c r="N267" s="21">
        <f t="shared" si="17"/>
        <v>43105</v>
      </c>
      <c r="O267" s="21">
        <f t="shared" si="18"/>
        <v>39211</v>
      </c>
      <c r="P267" s="19">
        <v>25202</v>
      </c>
      <c r="Q267" s="19">
        <v>18536</v>
      </c>
      <c r="R267" s="21">
        <f t="shared" si="3"/>
        <v>82316</v>
      </c>
      <c r="S267" s="21">
        <f t="shared" si="8"/>
        <v>1537</v>
      </c>
      <c r="T267" s="21">
        <f t="shared" si="11"/>
        <v>706.71428571428567</v>
      </c>
      <c r="U267" s="16">
        <f t="shared" si="5"/>
        <v>4947</v>
      </c>
      <c r="V267" s="16">
        <f t="shared" si="6"/>
        <v>6.0642813826561552E-2</v>
      </c>
      <c r="W267" s="1">
        <v>45.03</v>
      </c>
      <c r="X267" s="1">
        <f t="shared" si="0"/>
        <v>27.104285714285716</v>
      </c>
    </row>
    <row r="268" spans="1:24" ht="13" x14ac:dyDescent="0.15">
      <c r="A268" s="15">
        <v>44301</v>
      </c>
      <c r="B268" s="1">
        <f t="shared" si="14"/>
        <v>459</v>
      </c>
      <c r="D268" s="1">
        <v>0</v>
      </c>
      <c r="E268" s="1">
        <v>0</v>
      </c>
      <c r="F268" s="21">
        <f t="shared" si="13"/>
        <v>0</v>
      </c>
      <c r="G268" s="21">
        <f t="shared" si="10"/>
        <v>0.14285714285714285</v>
      </c>
      <c r="H268" s="16">
        <f t="shared" si="19"/>
        <v>8.2101806239737272</v>
      </c>
      <c r="I268" s="21">
        <f t="shared" si="9"/>
        <v>41</v>
      </c>
      <c r="J268" s="21">
        <f t="shared" si="16"/>
        <v>28</v>
      </c>
      <c r="K268" s="19"/>
      <c r="L268" s="19"/>
      <c r="M268" s="19">
        <v>6</v>
      </c>
      <c r="N268" s="21">
        <f t="shared" si="17"/>
        <v>43105</v>
      </c>
      <c r="O268" s="21">
        <f t="shared" si="18"/>
        <v>39211</v>
      </c>
      <c r="P268" s="19">
        <v>25202</v>
      </c>
      <c r="Q268" s="19">
        <v>18536</v>
      </c>
      <c r="R268" s="21">
        <f t="shared" si="3"/>
        <v>82316</v>
      </c>
      <c r="S268" s="21">
        <f t="shared" si="8"/>
        <v>0</v>
      </c>
      <c r="T268" s="21">
        <f t="shared" si="11"/>
        <v>589.85714285714289</v>
      </c>
      <c r="U268" s="16">
        <f t="shared" si="5"/>
        <v>4129</v>
      </c>
      <c r="V268" s="16">
        <f t="shared" si="6"/>
        <v>2.421893921046258E-2</v>
      </c>
      <c r="W268" s="1">
        <v>41.59</v>
      </c>
      <c r="X268" s="1">
        <f t="shared" si="0"/>
        <v>30.787142857142857</v>
      </c>
    </row>
    <row r="269" spans="1:24" ht="13" x14ac:dyDescent="0.15">
      <c r="A269" s="15">
        <v>44302</v>
      </c>
      <c r="B269" s="1">
        <f t="shared" si="14"/>
        <v>460</v>
      </c>
      <c r="D269" s="1">
        <v>0</v>
      </c>
      <c r="E269" s="1">
        <v>1</v>
      </c>
      <c r="F269" s="21">
        <f t="shared" si="13"/>
        <v>1</v>
      </c>
      <c r="G269" s="21">
        <f t="shared" si="10"/>
        <v>0.2857142857142857</v>
      </c>
      <c r="H269" s="16">
        <f t="shared" si="19"/>
        <v>16.420361247947454</v>
      </c>
      <c r="I269" s="21">
        <f t="shared" si="9"/>
        <v>42</v>
      </c>
      <c r="J269" s="21">
        <f t="shared" si="16"/>
        <v>29</v>
      </c>
      <c r="K269" s="19"/>
      <c r="L269" s="19"/>
      <c r="M269" s="19">
        <v>6</v>
      </c>
      <c r="N269" s="21">
        <f t="shared" si="17"/>
        <v>44167</v>
      </c>
      <c r="O269" s="21">
        <f t="shared" si="18"/>
        <v>39884</v>
      </c>
      <c r="P269" s="19">
        <v>26264</v>
      </c>
      <c r="Q269" s="19">
        <v>19209</v>
      </c>
      <c r="R269" s="21">
        <f t="shared" si="3"/>
        <v>84051</v>
      </c>
      <c r="S269" s="21">
        <f t="shared" si="8"/>
        <v>1735</v>
      </c>
      <c r="T269" s="21">
        <f t="shared" si="11"/>
        <v>717.57142857142856</v>
      </c>
      <c r="U269" s="16">
        <f t="shared" si="5"/>
        <v>5023</v>
      </c>
      <c r="V269" s="16">
        <f t="shared" si="6"/>
        <v>3.9816842524387816E-2</v>
      </c>
      <c r="W269" s="1">
        <v>41.93</v>
      </c>
      <c r="X269" s="1">
        <f t="shared" si="0"/>
        <v>31.522857142857141</v>
      </c>
    </row>
    <row r="270" spans="1:24" ht="13" x14ac:dyDescent="0.15">
      <c r="A270" s="15">
        <v>44303</v>
      </c>
      <c r="B270" s="1">
        <f t="shared" si="14"/>
        <v>461</v>
      </c>
      <c r="D270" s="1">
        <v>0</v>
      </c>
      <c r="E270" s="1">
        <v>0</v>
      </c>
      <c r="F270" s="21">
        <f t="shared" si="13"/>
        <v>0</v>
      </c>
      <c r="G270" s="21">
        <f t="shared" si="10"/>
        <v>0.14285714285714285</v>
      </c>
      <c r="H270" s="16">
        <f t="shared" si="19"/>
        <v>8.2101806239737272</v>
      </c>
      <c r="I270" s="21">
        <f t="shared" si="9"/>
        <v>42</v>
      </c>
      <c r="J270" s="21">
        <f t="shared" si="16"/>
        <v>29</v>
      </c>
      <c r="K270" s="19"/>
      <c r="L270" s="19"/>
      <c r="M270" s="19">
        <v>6</v>
      </c>
      <c r="N270" s="21">
        <f t="shared" si="17"/>
        <v>44167</v>
      </c>
      <c r="O270" s="21">
        <f t="shared" si="18"/>
        <v>39884</v>
      </c>
      <c r="P270" s="19">
        <v>26264</v>
      </c>
      <c r="Q270" s="19">
        <v>19209</v>
      </c>
      <c r="R270" s="21">
        <f t="shared" si="3"/>
        <v>84051</v>
      </c>
      <c r="S270" s="21">
        <f t="shared" si="8"/>
        <v>0</v>
      </c>
      <c r="T270" s="21">
        <f t="shared" si="11"/>
        <v>717.42857142857144</v>
      </c>
      <c r="U270" s="16">
        <f t="shared" si="5"/>
        <v>5022</v>
      </c>
      <c r="V270" s="16">
        <f t="shared" si="6"/>
        <v>1.9912385503783353E-2</v>
      </c>
      <c r="W270" s="1">
        <v>23.37</v>
      </c>
      <c r="X270" s="1">
        <f t="shared" si="0"/>
        <v>31.621428571428574</v>
      </c>
    </row>
    <row r="271" spans="1:24" ht="13" x14ac:dyDescent="0.15">
      <c r="A271" s="15">
        <v>44304</v>
      </c>
      <c r="B271" s="1">
        <f t="shared" si="14"/>
        <v>462</v>
      </c>
      <c r="D271" s="1">
        <v>0</v>
      </c>
      <c r="E271" s="1">
        <v>0</v>
      </c>
      <c r="F271" s="21">
        <f t="shared" si="13"/>
        <v>0</v>
      </c>
      <c r="G271" s="21">
        <f t="shared" si="10"/>
        <v>0.14285714285714285</v>
      </c>
      <c r="H271" s="16">
        <f t="shared" si="19"/>
        <v>8.2101806239737272</v>
      </c>
      <c r="I271" s="21">
        <f t="shared" si="9"/>
        <v>42</v>
      </c>
      <c r="J271" s="21">
        <f t="shared" si="16"/>
        <v>29</v>
      </c>
      <c r="K271" s="19"/>
      <c r="L271" s="19"/>
      <c r="M271" s="19">
        <v>6</v>
      </c>
      <c r="N271" s="21">
        <f t="shared" si="17"/>
        <v>44167</v>
      </c>
      <c r="O271" s="21">
        <f t="shared" si="18"/>
        <v>39884</v>
      </c>
      <c r="P271" s="19">
        <v>26264</v>
      </c>
      <c r="Q271" s="19">
        <v>19209</v>
      </c>
      <c r="R271" s="21">
        <f t="shared" si="3"/>
        <v>84051</v>
      </c>
      <c r="S271" s="21">
        <f t="shared" si="8"/>
        <v>0</v>
      </c>
      <c r="T271" s="21">
        <f t="shared" si="11"/>
        <v>717.42857142857144</v>
      </c>
      <c r="U271" s="16">
        <f t="shared" si="5"/>
        <v>5022</v>
      </c>
      <c r="V271" s="16">
        <f t="shared" si="6"/>
        <v>1.9912385503783353E-2</v>
      </c>
      <c r="W271" s="1">
        <v>15.12</v>
      </c>
      <c r="X271" s="1">
        <f t="shared" si="0"/>
        <v>32.062857142857148</v>
      </c>
    </row>
    <row r="272" spans="1:24" ht="13" x14ac:dyDescent="0.15">
      <c r="A272" s="15">
        <v>44305</v>
      </c>
      <c r="B272" s="1">
        <f t="shared" si="14"/>
        <v>463</v>
      </c>
      <c r="D272" s="1">
        <v>0</v>
      </c>
      <c r="E272" s="1">
        <v>0</v>
      </c>
      <c r="F272" s="21">
        <f t="shared" si="13"/>
        <v>0</v>
      </c>
      <c r="G272" s="21">
        <f t="shared" si="10"/>
        <v>0.14285714285714285</v>
      </c>
      <c r="H272" s="16">
        <f t="shared" si="19"/>
        <v>8.2101806239737272</v>
      </c>
      <c r="I272" s="21">
        <f t="shared" si="9"/>
        <v>42</v>
      </c>
      <c r="J272" s="21">
        <f t="shared" si="16"/>
        <v>29</v>
      </c>
      <c r="K272" s="19"/>
      <c r="L272" s="19"/>
      <c r="M272" s="19">
        <v>4</v>
      </c>
      <c r="N272" s="21">
        <f t="shared" si="17"/>
        <v>45208</v>
      </c>
      <c r="O272" s="21">
        <f t="shared" si="18"/>
        <v>40368</v>
      </c>
      <c r="P272" s="19">
        <v>27305</v>
      </c>
      <c r="Q272" s="19">
        <v>19693</v>
      </c>
      <c r="R272" s="21">
        <f t="shared" si="3"/>
        <v>85576</v>
      </c>
      <c r="S272" s="21">
        <f t="shared" si="8"/>
        <v>1525</v>
      </c>
      <c r="T272" s="21">
        <f t="shared" si="11"/>
        <v>717</v>
      </c>
      <c r="U272" s="16">
        <f t="shared" si="5"/>
        <v>5019</v>
      </c>
      <c r="V272" s="16">
        <f t="shared" si="6"/>
        <v>1.9924287706714484E-2</v>
      </c>
      <c r="W272" s="1">
        <v>33</v>
      </c>
      <c r="X272" s="1">
        <f t="shared" si="0"/>
        <v>33.781428571428577</v>
      </c>
    </row>
    <row r="273" spans="1:24" ht="13" x14ac:dyDescent="0.15">
      <c r="A273" s="15">
        <v>44306</v>
      </c>
      <c r="B273" s="1">
        <f t="shared" si="14"/>
        <v>464</v>
      </c>
      <c r="D273" s="1">
        <v>0</v>
      </c>
      <c r="E273" s="1">
        <v>0</v>
      </c>
      <c r="F273" s="21">
        <f t="shared" si="13"/>
        <v>0</v>
      </c>
      <c r="G273" s="21">
        <f t="shared" si="10"/>
        <v>0.14285714285714285</v>
      </c>
      <c r="H273" s="16">
        <f t="shared" si="19"/>
        <v>8.2101806239737272</v>
      </c>
      <c r="I273" s="21">
        <f t="shared" si="9"/>
        <v>42</v>
      </c>
      <c r="J273" s="21">
        <f t="shared" si="16"/>
        <v>29</v>
      </c>
      <c r="K273" s="19"/>
      <c r="L273" s="19"/>
      <c r="M273" s="19">
        <v>3</v>
      </c>
      <c r="N273" s="21">
        <f t="shared" si="17"/>
        <v>45225</v>
      </c>
      <c r="O273" s="21">
        <f t="shared" si="18"/>
        <v>40559</v>
      </c>
      <c r="P273" s="19">
        <v>27322</v>
      </c>
      <c r="Q273" s="19">
        <v>19884</v>
      </c>
      <c r="R273" s="21">
        <f t="shared" si="3"/>
        <v>85784</v>
      </c>
      <c r="S273" s="21">
        <f t="shared" si="8"/>
        <v>208</v>
      </c>
      <c r="T273" s="21">
        <f t="shared" si="11"/>
        <v>715</v>
      </c>
      <c r="U273" s="16">
        <f t="shared" si="5"/>
        <v>5005</v>
      </c>
      <c r="V273" s="16">
        <f t="shared" si="6"/>
        <v>1.998001998001998E-2</v>
      </c>
      <c r="W273" s="1">
        <v>9.2799999999999994</v>
      </c>
      <c r="X273" s="1">
        <f t="shared" si="0"/>
        <v>29.902857142857147</v>
      </c>
    </row>
    <row r="274" spans="1:24" ht="13" x14ac:dyDescent="0.15">
      <c r="A274" s="15">
        <v>44307</v>
      </c>
      <c r="B274" s="1">
        <f t="shared" si="14"/>
        <v>465</v>
      </c>
      <c r="D274" s="1">
        <v>0</v>
      </c>
      <c r="E274" s="1">
        <v>0</v>
      </c>
      <c r="F274" s="21">
        <f t="shared" si="13"/>
        <v>0</v>
      </c>
      <c r="G274" s="21">
        <f t="shared" si="10"/>
        <v>0.14285714285714285</v>
      </c>
      <c r="H274" s="16">
        <f t="shared" si="19"/>
        <v>8.2101806239737272</v>
      </c>
      <c r="I274" s="21">
        <f t="shared" si="9"/>
        <v>42</v>
      </c>
      <c r="J274" s="21">
        <f t="shared" si="16"/>
        <v>29</v>
      </c>
      <c r="K274" s="19"/>
      <c r="L274" s="19"/>
      <c r="M274" s="19">
        <v>3</v>
      </c>
      <c r="N274" s="21">
        <f t="shared" si="17"/>
        <v>46262</v>
      </c>
      <c r="O274" s="21">
        <f t="shared" si="18"/>
        <v>41045</v>
      </c>
      <c r="P274" s="19">
        <v>28359</v>
      </c>
      <c r="Q274" s="19">
        <v>20370</v>
      </c>
      <c r="R274" s="21">
        <f t="shared" si="3"/>
        <v>87307</v>
      </c>
      <c r="S274" s="21">
        <f t="shared" si="8"/>
        <v>1523</v>
      </c>
      <c r="T274" s="21">
        <f t="shared" si="11"/>
        <v>713</v>
      </c>
      <c r="U274" s="16">
        <f t="shared" si="5"/>
        <v>4991</v>
      </c>
      <c r="V274" s="16">
        <f t="shared" si="6"/>
        <v>2.0036064916850331E-2</v>
      </c>
      <c r="W274" s="1">
        <v>39.869999999999997</v>
      </c>
      <c r="X274" s="1">
        <f t="shared" si="0"/>
        <v>29.165714285714291</v>
      </c>
    </row>
    <row r="275" spans="1:24" ht="13" x14ac:dyDescent="0.15">
      <c r="A275" s="15">
        <v>44308</v>
      </c>
      <c r="B275" s="1">
        <f t="shared" si="14"/>
        <v>466</v>
      </c>
      <c r="D275" s="1">
        <v>0</v>
      </c>
      <c r="E275" s="1">
        <v>0</v>
      </c>
      <c r="F275" s="21">
        <f t="shared" si="13"/>
        <v>0</v>
      </c>
      <c r="G275" s="21">
        <f t="shared" si="10"/>
        <v>0.14285714285714285</v>
      </c>
      <c r="H275" s="16">
        <f t="shared" si="19"/>
        <v>8.2101806239737272</v>
      </c>
      <c r="I275" s="21">
        <f t="shared" si="9"/>
        <v>42</v>
      </c>
      <c r="J275" s="21">
        <f t="shared" si="16"/>
        <v>29</v>
      </c>
      <c r="K275" s="19">
        <f t="shared" ref="K275:K309" si="20">SUM(F269:F275)</f>
        <v>1</v>
      </c>
      <c r="L275" s="19"/>
      <c r="M275" s="19">
        <v>3</v>
      </c>
      <c r="N275" s="21">
        <f t="shared" si="17"/>
        <v>46315</v>
      </c>
      <c r="O275" s="21">
        <f t="shared" si="18"/>
        <v>41207</v>
      </c>
      <c r="P275" s="19">
        <v>28412</v>
      </c>
      <c r="Q275" s="19">
        <v>20532</v>
      </c>
      <c r="R275" s="21">
        <f t="shared" si="3"/>
        <v>87522</v>
      </c>
      <c r="S275" s="21">
        <f t="shared" si="8"/>
        <v>215</v>
      </c>
      <c r="T275" s="21">
        <f t="shared" si="11"/>
        <v>743.71428571428567</v>
      </c>
      <c r="U275" s="16">
        <f t="shared" si="5"/>
        <v>5206</v>
      </c>
      <c r="V275" s="16">
        <f t="shared" si="6"/>
        <v>1.920860545524395E-2</v>
      </c>
      <c r="W275" s="1">
        <v>31.62</v>
      </c>
      <c r="X275" s="1">
        <f t="shared" si="0"/>
        <v>27.741428571428571</v>
      </c>
    </row>
    <row r="276" spans="1:24" ht="13" x14ac:dyDescent="0.15">
      <c r="A276" s="15">
        <v>44309</v>
      </c>
      <c r="B276" s="1">
        <f t="shared" si="14"/>
        <v>467</v>
      </c>
      <c r="D276" s="1">
        <v>0</v>
      </c>
      <c r="E276" s="1">
        <v>1</v>
      </c>
      <c r="F276" s="21">
        <f t="shared" si="13"/>
        <v>1</v>
      </c>
      <c r="G276" s="21">
        <f t="shared" si="10"/>
        <v>0.14285714285714285</v>
      </c>
      <c r="H276" s="16">
        <f t="shared" si="19"/>
        <v>8.2101806239737272</v>
      </c>
      <c r="I276" s="21">
        <f t="shared" si="9"/>
        <v>43</v>
      </c>
      <c r="J276" s="21">
        <f t="shared" si="16"/>
        <v>30</v>
      </c>
      <c r="K276" s="19">
        <f t="shared" si="20"/>
        <v>1</v>
      </c>
      <c r="L276" s="19"/>
      <c r="M276" s="19">
        <v>4</v>
      </c>
      <c r="N276" s="21">
        <f t="shared" si="17"/>
        <v>47350</v>
      </c>
      <c r="O276" s="21">
        <f t="shared" si="18"/>
        <v>41702</v>
      </c>
      <c r="P276" s="19">
        <v>29447</v>
      </c>
      <c r="Q276" s="19">
        <v>21027</v>
      </c>
      <c r="R276" s="21">
        <f t="shared" si="3"/>
        <v>89052</v>
      </c>
      <c r="S276" s="21">
        <f t="shared" si="8"/>
        <v>1530</v>
      </c>
      <c r="T276" s="21">
        <f t="shared" si="11"/>
        <v>714.42857142857144</v>
      </c>
      <c r="U276" s="16">
        <f t="shared" si="5"/>
        <v>5001</v>
      </c>
      <c r="V276" s="16">
        <f t="shared" si="6"/>
        <v>1.9996000799840031E-2</v>
      </c>
      <c r="W276" s="1">
        <v>28.87</v>
      </c>
      <c r="X276" s="1">
        <f t="shared" si="0"/>
        <v>25.875714285714288</v>
      </c>
    </row>
    <row r="277" spans="1:24" ht="13" x14ac:dyDescent="0.15">
      <c r="A277" s="15">
        <v>44310</v>
      </c>
      <c r="B277" s="1">
        <f t="shared" si="14"/>
        <v>468</v>
      </c>
      <c r="D277" s="1">
        <v>0</v>
      </c>
      <c r="E277" s="1">
        <v>0</v>
      </c>
      <c r="F277" s="21">
        <f t="shared" si="13"/>
        <v>0</v>
      </c>
      <c r="G277" s="21">
        <f t="shared" si="10"/>
        <v>0.14285714285714285</v>
      </c>
      <c r="H277" s="16">
        <f t="shared" si="19"/>
        <v>8.2101806239737272</v>
      </c>
      <c r="I277" s="21">
        <f t="shared" si="9"/>
        <v>43</v>
      </c>
      <c r="J277" s="21">
        <f t="shared" si="16"/>
        <v>30</v>
      </c>
      <c r="K277" s="19">
        <f t="shared" si="20"/>
        <v>1</v>
      </c>
      <c r="L277" s="19"/>
      <c r="M277" s="19">
        <v>4</v>
      </c>
      <c r="N277" s="21">
        <f t="shared" si="17"/>
        <v>47350</v>
      </c>
      <c r="O277" s="21">
        <f t="shared" si="18"/>
        <v>41702</v>
      </c>
      <c r="P277" s="19">
        <v>29447</v>
      </c>
      <c r="Q277" s="19">
        <v>21027</v>
      </c>
      <c r="R277" s="21">
        <f t="shared" si="3"/>
        <v>89052</v>
      </c>
      <c r="S277" s="21">
        <f t="shared" si="8"/>
        <v>0</v>
      </c>
      <c r="T277" s="21">
        <f t="shared" si="11"/>
        <v>714.42857142857144</v>
      </c>
      <c r="U277" s="16">
        <f t="shared" si="5"/>
        <v>5001</v>
      </c>
      <c r="V277" s="16">
        <f t="shared" si="6"/>
        <v>1.9996000799840031E-2</v>
      </c>
      <c r="W277" s="1">
        <v>26.81</v>
      </c>
      <c r="X277" s="1">
        <f t="shared" si="0"/>
        <v>26.367142857142856</v>
      </c>
    </row>
    <row r="278" spans="1:24" ht="13" x14ac:dyDescent="0.15">
      <c r="A278" s="15">
        <v>44311</v>
      </c>
      <c r="B278" s="1">
        <f t="shared" si="14"/>
        <v>469</v>
      </c>
      <c r="D278" s="1">
        <v>0</v>
      </c>
      <c r="E278" s="1">
        <v>0</v>
      </c>
      <c r="F278" s="21">
        <f t="shared" si="13"/>
        <v>0</v>
      </c>
      <c r="G278" s="21">
        <f t="shared" si="10"/>
        <v>0.14285714285714285</v>
      </c>
      <c r="H278" s="16">
        <f t="shared" si="19"/>
        <v>8.2101806239737272</v>
      </c>
      <c r="I278" s="21">
        <f t="shared" si="9"/>
        <v>43</v>
      </c>
      <c r="J278" s="21">
        <f t="shared" si="16"/>
        <v>30</v>
      </c>
      <c r="K278" s="19">
        <f t="shared" si="20"/>
        <v>1</v>
      </c>
      <c r="L278" s="19"/>
      <c r="M278" s="19">
        <v>4</v>
      </c>
      <c r="N278" s="21">
        <f t="shared" si="17"/>
        <v>47350</v>
      </c>
      <c r="O278" s="21">
        <f t="shared" si="18"/>
        <v>41702</v>
      </c>
      <c r="P278" s="19">
        <v>29447</v>
      </c>
      <c r="Q278" s="19">
        <v>21027</v>
      </c>
      <c r="R278" s="21">
        <f t="shared" si="3"/>
        <v>89052</v>
      </c>
      <c r="S278" s="21">
        <f t="shared" si="8"/>
        <v>0</v>
      </c>
      <c r="T278" s="21">
        <f t="shared" si="11"/>
        <v>714.42857142857144</v>
      </c>
      <c r="U278" s="16">
        <f t="shared" si="5"/>
        <v>5001</v>
      </c>
      <c r="V278" s="16">
        <f t="shared" si="6"/>
        <v>1.9996000799840031E-2</v>
      </c>
      <c r="W278" s="1">
        <v>7.91</v>
      </c>
      <c r="X278" s="1">
        <f t="shared" si="0"/>
        <v>25.337142857142858</v>
      </c>
    </row>
    <row r="279" spans="1:24" ht="13" x14ac:dyDescent="0.15">
      <c r="A279" s="15">
        <v>44312</v>
      </c>
      <c r="B279" s="1">
        <f t="shared" si="14"/>
        <v>470</v>
      </c>
      <c r="D279" s="1">
        <v>0</v>
      </c>
      <c r="E279" s="1">
        <v>0</v>
      </c>
      <c r="F279" s="21">
        <f t="shared" si="13"/>
        <v>0</v>
      </c>
      <c r="G279" s="21">
        <f t="shared" si="10"/>
        <v>0.14285714285714285</v>
      </c>
      <c r="H279" s="16">
        <f t="shared" si="19"/>
        <v>8.2101806239737272</v>
      </c>
      <c r="I279" s="21">
        <f t="shared" si="9"/>
        <v>43</v>
      </c>
      <c r="J279" s="21">
        <f t="shared" si="16"/>
        <v>30</v>
      </c>
      <c r="K279" s="19">
        <f t="shared" si="20"/>
        <v>1</v>
      </c>
      <c r="L279" s="19"/>
      <c r="M279" s="19">
        <v>3</v>
      </c>
      <c r="N279" s="21">
        <f t="shared" si="17"/>
        <v>48367</v>
      </c>
      <c r="O279" s="21">
        <f t="shared" si="18"/>
        <v>42201</v>
      </c>
      <c r="P279" s="19">
        <v>30464</v>
      </c>
      <c r="Q279" s="19">
        <v>21526</v>
      </c>
      <c r="R279" s="21">
        <f t="shared" si="3"/>
        <v>90568</v>
      </c>
      <c r="S279" s="21">
        <f t="shared" si="8"/>
        <v>1516</v>
      </c>
      <c r="T279" s="21">
        <f t="shared" si="11"/>
        <v>713.14285714285711</v>
      </c>
      <c r="U279" s="16">
        <f t="shared" si="5"/>
        <v>4992</v>
      </c>
      <c r="V279" s="16">
        <f t="shared" si="6"/>
        <v>2.003205128205128E-2</v>
      </c>
      <c r="W279" s="1">
        <v>13.4</v>
      </c>
      <c r="X279" s="1">
        <f t="shared" si="0"/>
        <v>22.537142857142857</v>
      </c>
    </row>
    <row r="280" spans="1:24" ht="13" x14ac:dyDescent="0.15">
      <c r="A280" s="15">
        <v>44313</v>
      </c>
      <c r="B280" s="1">
        <f t="shared" si="14"/>
        <v>471</v>
      </c>
      <c r="D280" s="1">
        <v>0</v>
      </c>
      <c r="E280" s="1">
        <v>0</v>
      </c>
      <c r="F280" s="21">
        <f t="shared" si="13"/>
        <v>0</v>
      </c>
      <c r="G280" s="21">
        <f t="shared" si="10"/>
        <v>0.14285714285714285</v>
      </c>
      <c r="H280" s="16">
        <f t="shared" si="19"/>
        <v>8.2101806239737272</v>
      </c>
      <c r="I280" s="21">
        <f t="shared" si="9"/>
        <v>43</v>
      </c>
      <c r="J280" s="21">
        <f t="shared" si="16"/>
        <v>30</v>
      </c>
      <c r="K280" s="19">
        <f t="shared" si="20"/>
        <v>1</v>
      </c>
      <c r="L280" s="19"/>
      <c r="M280" s="19">
        <v>3</v>
      </c>
      <c r="N280" s="21">
        <f t="shared" si="17"/>
        <v>48379</v>
      </c>
      <c r="O280" s="21">
        <f t="shared" si="18"/>
        <v>42393</v>
      </c>
      <c r="P280" s="19">
        <v>30476</v>
      </c>
      <c r="Q280" s="19">
        <v>21718</v>
      </c>
      <c r="R280" s="21">
        <f t="shared" si="3"/>
        <v>90772</v>
      </c>
      <c r="S280" s="21">
        <f t="shared" si="8"/>
        <v>204</v>
      </c>
      <c r="T280" s="21">
        <f t="shared" si="11"/>
        <v>712.57142857142856</v>
      </c>
      <c r="U280" s="16">
        <f t="shared" si="5"/>
        <v>4988</v>
      </c>
      <c r="V280" s="16">
        <f t="shared" si="6"/>
        <v>2.0048115477145148E-2</v>
      </c>
      <c r="W280" s="1">
        <v>28.18</v>
      </c>
      <c r="X280" s="1">
        <f t="shared" si="0"/>
        <v>25.23714285714286</v>
      </c>
    </row>
    <row r="281" spans="1:24" ht="13" x14ac:dyDescent="0.15">
      <c r="A281" s="15">
        <v>44314</v>
      </c>
      <c r="B281" s="1">
        <f t="shared" si="14"/>
        <v>472</v>
      </c>
      <c r="D281" s="1">
        <v>0</v>
      </c>
      <c r="E281" s="1">
        <v>0</v>
      </c>
      <c r="F281" s="21">
        <f t="shared" si="13"/>
        <v>0</v>
      </c>
      <c r="G281" s="21">
        <f t="shared" si="10"/>
        <v>0.14285714285714285</v>
      </c>
      <c r="H281" s="16">
        <f t="shared" si="19"/>
        <v>8.2101806239737272</v>
      </c>
      <c r="I281" s="21">
        <f t="shared" si="9"/>
        <v>43</v>
      </c>
      <c r="J281" s="21">
        <f t="shared" si="16"/>
        <v>30</v>
      </c>
      <c r="K281" s="19">
        <f t="shared" si="20"/>
        <v>1</v>
      </c>
      <c r="L281" s="19"/>
      <c r="M281" s="19">
        <v>3</v>
      </c>
      <c r="N281" s="21">
        <f t="shared" si="17"/>
        <v>48379</v>
      </c>
      <c r="O281" s="21">
        <f t="shared" si="18"/>
        <v>42393</v>
      </c>
      <c r="P281" s="19">
        <v>30476</v>
      </c>
      <c r="Q281" s="19">
        <v>21718</v>
      </c>
      <c r="R281" s="21">
        <f t="shared" si="3"/>
        <v>90772</v>
      </c>
      <c r="S281" s="21">
        <f t="shared" si="8"/>
        <v>0</v>
      </c>
      <c r="T281" s="21">
        <f t="shared" si="11"/>
        <v>495</v>
      </c>
      <c r="U281" s="16">
        <f t="shared" si="5"/>
        <v>3465</v>
      </c>
      <c r="V281" s="16">
        <f t="shared" si="6"/>
        <v>2.886002886002886E-2</v>
      </c>
      <c r="W281" s="1">
        <v>18.899999999999999</v>
      </c>
      <c r="X281" s="1">
        <f t="shared" si="0"/>
        <v>22.241428571428571</v>
      </c>
    </row>
    <row r="282" spans="1:24" ht="13" x14ac:dyDescent="0.15">
      <c r="A282" s="15">
        <v>44315</v>
      </c>
      <c r="B282" s="1">
        <f t="shared" si="14"/>
        <v>473</v>
      </c>
      <c r="D282" s="1">
        <v>0</v>
      </c>
      <c r="E282" s="1">
        <v>1</v>
      </c>
      <c r="F282" s="21">
        <f t="shared" si="13"/>
        <v>1</v>
      </c>
      <c r="G282" s="21">
        <f t="shared" si="10"/>
        <v>0.2857142857142857</v>
      </c>
      <c r="H282" s="16">
        <f t="shared" si="19"/>
        <v>16.420361247947454</v>
      </c>
      <c r="I282" s="21">
        <f t="shared" si="9"/>
        <v>44</v>
      </c>
      <c r="J282" s="21">
        <f t="shared" si="16"/>
        <v>31</v>
      </c>
      <c r="K282" s="19">
        <f t="shared" si="20"/>
        <v>2</v>
      </c>
      <c r="L282" s="19"/>
      <c r="M282" s="19">
        <v>4</v>
      </c>
      <c r="N282" s="21">
        <f t="shared" si="17"/>
        <v>49427</v>
      </c>
      <c r="O282" s="21">
        <f t="shared" si="18"/>
        <v>43053</v>
      </c>
      <c r="P282" s="19">
        <v>31524</v>
      </c>
      <c r="Q282" s="19">
        <v>22378</v>
      </c>
      <c r="R282" s="21">
        <f t="shared" si="3"/>
        <v>92480</v>
      </c>
      <c r="S282" s="21">
        <f t="shared" si="8"/>
        <v>1708</v>
      </c>
      <c r="T282" s="21">
        <f t="shared" si="11"/>
        <v>708.28571428571433</v>
      </c>
      <c r="U282" s="16">
        <f t="shared" si="5"/>
        <v>4958</v>
      </c>
      <c r="V282" s="16">
        <f t="shared" si="6"/>
        <v>4.0338846308995556E-2</v>
      </c>
      <c r="W282" s="1">
        <v>13.4</v>
      </c>
      <c r="X282" s="1">
        <f t="shared" si="0"/>
        <v>19.638571428571431</v>
      </c>
    </row>
    <row r="283" spans="1:24" ht="13" x14ac:dyDescent="0.15">
      <c r="A283" s="15">
        <v>44316</v>
      </c>
      <c r="B283" s="1">
        <f t="shared" si="14"/>
        <v>474</v>
      </c>
      <c r="D283" s="1">
        <v>0</v>
      </c>
      <c r="E283" s="1">
        <v>0</v>
      </c>
      <c r="F283" s="21">
        <f t="shared" si="13"/>
        <v>0</v>
      </c>
      <c r="G283" s="21">
        <f t="shared" si="10"/>
        <v>0.14285714285714285</v>
      </c>
      <c r="H283" s="16">
        <f t="shared" si="19"/>
        <v>8.2101806239737272</v>
      </c>
      <c r="I283" s="21">
        <f t="shared" si="9"/>
        <v>44</v>
      </c>
      <c r="J283" s="21">
        <f t="shared" si="16"/>
        <v>31</v>
      </c>
      <c r="K283" s="19">
        <f t="shared" si="20"/>
        <v>1</v>
      </c>
      <c r="L283" s="19"/>
      <c r="M283" s="19">
        <v>4</v>
      </c>
      <c r="N283" s="21">
        <f t="shared" si="17"/>
        <v>50423</v>
      </c>
      <c r="O283" s="21">
        <f t="shared" si="18"/>
        <v>43544</v>
      </c>
      <c r="P283" s="19">
        <v>32520</v>
      </c>
      <c r="Q283" s="19">
        <v>22869</v>
      </c>
      <c r="R283" s="21">
        <f t="shared" si="3"/>
        <v>93967</v>
      </c>
      <c r="S283" s="21">
        <f t="shared" si="8"/>
        <v>1487</v>
      </c>
      <c r="T283" s="21">
        <f t="shared" si="11"/>
        <v>702.14285714285711</v>
      </c>
      <c r="U283" s="16">
        <f t="shared" si="5"/>
        <v>4915</v>
      </c>
      <c r="V283" s="16">
        <f t="shared" si="6"/>
        <v>2.0345879959308241E-2</v>
      </c>
      <c r="W283" s="1">
        <v>22.34</v>
      </c>
      <c r="X283" s="1">
        <f t="shared" si="0"/>
        <v>18.705714285714286</v>
      </c>
    </row>
    <row r="284" spans="1:24" ht="13" x14ac:dyDescent="0.15">
      <c r="A284" s="15">
        <v>44317</v>
      </c>
      <c r="B284" s="1">
        <f t="shared" si="14"/>
        <v>475</v>
      </c>
      <c r="D284" s="1">
        <v>0</v>
      </c>
      <c r="E284" s="1">
        <v>0</v>
      </c>
      <c r="F284" s="21">
        <f t="shared" si="13"/>
        <v>0</v>
      </c>
      <c r="G284" s="21">
        <f t="shared" si="10"/>
        <v>0.14285714285714285</v>
      </c>
      <c r="H284" s="16">
        <f t="shared" si="19"/>
        <v>8.2101806239737272</v>
      </c>
      <c r="I284" s="21">
        <f t="shared" si="9"/>
        <v>44</v>
      </c>
      <c r="J284" s="21">
        <f t="shared" si="16"/>
        <v>31</v>
      </c>
      <c r="K284" s="19">
        <f t="shared" si="20"/>
        <v>1</v>
      </c>
      <c r="L284" s="19"/>
      <c r="M284" s="19">
        <v>4</v>
      </c>
      <c r="N284" s="21">
        <f t="shared" si="17"/>
        <v>50423</v>
      </c>
      <c r="O284" s="21">
        <f t="shared" si="18"/>
        <v>43544</v>
      </c>
      <c r="P284" s="19">
        <v>32520</v>
      </c>
      <c r="Q284" s="19">
        <v>22869</v>
      </c>
      <c r="R284" s="21">
        <f t="shared" si="3"/>
        <v>93967</v>
      </c>
      <c r="S284" s="21">
        <f t="shared" si="8"/>
        <v>0</v>
      </c>
      <c r="T284" s="21">
        <f t="shared" si="11"/>
        <v>702.14285714285711</v>
      </c>
      <c r="U284" s="16">
        <f t="shared" si="5"/>
        <v>4915</v>
      </c>
      <c r="V284" s="16">
        <f t="shared" si="6"/>
        <v>2.0345879959308241E-2</v>
      </c>
      <c r="W284" s="1">
        <v>17.190000000000001</v>
      </c>
      <c r="X284" s="1">
        <f t="shared" si="0"/>
        <v>17.331428571428571</v>
      </c>
    </row>
    <row r="285" spans="1:24" ht="13" x14ac:dyDescent="0.15">
      <c r="A285" s="15">
        <v>44318</v>
      </c>
      <c r="B285" s="1">
        <f t="shared" si="14"/>
        <v>476</v>
      </c>
      <c r="D285" s="1">
        <v>0</v>
      </c>
      <c r="E285" s="1">
        <v>0</v>
      </c>
      <c r="F285" s="21">
        <f t="shared" si="13"/>
        <v>0</v>
      </c>
      <c r="G285" s="21">
        <f t="shared" si="10"/>
        <v>0.14285714285714285</v>
      </c>
      <c r="H285" s="16">
        <f t="shared" si="19"/>
        <v>8.2101806239737272</v>
      </c>
      <c r="I285" s="21">
        <f t="shared" si="9"/>
        <v>44</v>
      </c>
      <c r="J285" s="21">
        <f t="shared" si="16"/>
        <v>31</v>
      </c>
      <c r="K285" s="19">
        <f t="shared" si="20"/>
        <v>1</v>
      </c>
      <c r="L285" s="19"/>
      <c r="M285" s="19">
        <v>4</v>
      </c>
      <c r="N285" s="21">
        <f t="shared" si="17"/>
        <v>50423</v>
      </c>
      <c r="O285" s="21">
        <f t="shared" si="18"/>
        <v>43544</v>
      </c>
      <c r="P285" s="19">
        <v>32520</v>
      </c>
      <c r="Q285" s="19">
        <v>22869</v>
      </c>
      <c r="R285" s="21">
        <f t="shared" si="3"/>
        <v>93967</v>
      </c>
      <c r="S285" s="21">
        <f t="shared" si="8"/>
        <v>0</v>
      </c>
      <c r="T285" s="21">
        <f t="shared" si="11"/>
        <v>702.14285714285711</v>
      </c>
      <c r="U285" s="16">
        <f t="shared" si="5"/>
        <v>4915</v>
      </c>
      <c r="V285" s="16">
        <f t="shared" si="6"/>
        <v>2.0345879959308241E-2</v>
      </c>
      <c r="W285" s="1">
        <v>15.12</v>
      </c>
      <c r="X285" s="1">
        <f t="shared" si="0"/>
        <v>18.361428571428572</v>
      </c>
    </row>
    <row r="286" spans="1:24" ht="13" x14ac:dyDescent="0.15">
      <c r="A286" s="15">
        <v>44319</v>
      </c>
      <c r="B286" s="1">
        <f t="shared" si="14"/>
        <v>477</v>
      </c>
      <c r="D286" s="1">
        <v>0</v>
      </c>
      <c r="E286" s="1">
        <v>0</v>
      </c>
      <c r="F286" s="21">
        <f t="shared" si="13"/>
        <v>0</v>
      </c>
      <c r="G286" s="21">
        <f t="shared" si="10"/>
        <v>0.14285714285714285</v>
      </c>
      <c r="H286" s="16">
        <f t="shared" si="19"/>
        <v>8.2101806239737272</v>
      </c>
      <c r="I286" s="21">
        <f t="shared" si="9"/>
        <v>44</v>
      </c>
      <c r="J286" s="21">
        <f t="shared" si="16"/>
        <v>31</v>
      </c>
      <c r="K286" s="19">
        <f t="shared" si="20"/>
        <v>1</v>
      </c>
      <c r="L286" s="19"/>
      <c r="M286" s="19">
        <v>3</v>
      </c>
      <c r="N286" s="21">
        <f t="shared" si="17"/>
        <v>51433</v>
      </c>
      <c r="O286" s="21">
        <f t="shared" si="18"/>
        <v>44029</v>
      </c>
      <c r="P286" s="19">
        <v>33530</v>
      </c>
      <c r="Q286" s="19">
        <v>23354</v>
      </c>
      <c r="R286" s="21">
        <f t="shared" si="3"/>
        <v>95462</v>
      </c>
      <c r="S286" s="21">
        <f t="shared" si="8"/>
        <v>1495</v>
      </c>
      <c r="T286" s="21">
        <f t="shared" si="11"/>
        <v>699.14285714285711</v>
      </c>
      <c r="U286" s="16">
        <f t="shared" si="5"/>
        <v>4894</v>
      </c>
      <c r="V286" s="16">
        <f t="shared" si="6"/>
        <v>2.0433183489987738E-2</v>
      </c>
      <c r="W286" s="1">
        <v>13.75</v>
      </c>
      <c r="X286" s="1">
        <f t="shared" si="0"/>
        <v>18.411428571428569</v>
      </c>
    </row>
    <row r="287" spans="1:24" ht="13" x14ac:dyDescent="0.15">
      <c r="A287" s="15">
        <v>44320</v>
      </c>
      <c r="B287" s="1">
        <f t="shared" si="14"/>
        <v>478</v>
      </c>
      <c r="D287" s="1">
        <v>0</v>
      </c>
      <c r="E287" s="1">
        <v>0</v>
      </c>
      <c r="F287" s="21">
        <f t="shared" si="13"/>
        <v>0</v>
      </c>
      <c r="G287" s="21">
        <f t="shared" si="10"/>
        <v>0.14285714285714285</v>
      </c>
      <c r="H287" s="16">
        <f t="shared" si="19"/>
        <v>8.2101806239737272</v>
      </c>
      <c r="I287" s="21">
        <f t="shared" si="9"/>
        <v>44</v>
      </c>
      <c r="J287" s="21">
        <f t="shared" si="16"/>
        <v>31</v>
      </c>
      <c r="K287" s="19">
        <f t="shared" si="20"/>
        <v>1</v>
      </c>
      <c r="L287" s="19"/>
      <c r="M287" s="19">
        <v>3</v>
      </c>
      <c r="N287" s="21">
        <f t="shared" si="17"/>
        <v>51467</v>
      </c>
      <c r="O287" s="21">
        <f t="shared" si="18"/>
        <v>44237</v>
      </c>
      <c r="P287" s="19">
        <v>33564</v>
      </c>
      <c r="Q287" s="19">
        <v>23562</v>
      </c>
      <c r="R287" s="21">
        <f t="shared" si="3"/>
        <v>95704</v>
      </c>
      <c r="S287" s="21">
        <f t="shared" si="8"/>
        <v>242</v>
      </c>
      <c r="T287" s="21">
        <f t="shared" si="11"/>
        <v>704.57142857142856</v>
      </c>
      <c r="U287" s="16">
        <f t="shared" si="5"/>
        <v>4932</v>
      </c>
      <c r="V287" s="16">
        <f t="shared" si="6"/>
        <v>2.0275750202757504E-2</v>
      </c>
      <c r="W287" s="1">
        <v>18.899999999999999</v>
      </c>
      <c r="X287" s="1">
        <f t="shared" si="0"/>
        <v>17.085714285714285</v>
      </c>
    </row>
    <row r="288" spans="1:24" ht="13" x14ac:dyDescent="0.15">
      <c r="A288" s="15">
        <v>44321</v>
      </c>
      <c r="B288" s="1">
        <f t="shared" si="14"/>
        <v>479</v>
      </c>
      <c r="D288" s="1">
        <v>0</v>
      </c>
      <c r="E288" s="1">
        <v>0</v>
      </c>
      <c r="F288" s="21">
        <f t="shared" si="13"/>
        <v>0</v>
      </c>
      <c r="G288" s="21">
        <f t="shared" si="10"/>
        <v>0.14285714285714285</v>
      </c>
      <c r="H288" s="16">
        <f t="shared" si="19"/>
        <v>8.2101806239737272</v>
      </c>
      <c r="I288" s="21">
        <f t="shared" si="9"/>
        <v>44</v>
      </c>
      <c r="J288" s="21">
        <f t="shared" si="16"/>
        <v>31</v>
      </c>
      <c r="K288" s="19">
        <f t="shared" si="20"/>
        <v>1</v>
      </c>
      <c r="L288" s="19"/>
      <c r="M288" s="19">
        <v>2</v>
      </c>
      <c r="N288" s="21">
        <f t="shared" si="17"/>
        <v>52470</v>
      </c>
      <c r="O288" s="21">
        <f t="shared" si="18"/>
        <v>44737</v>
      </c>
      <c r="P288" s="19">
        <v>34567</v>
      </c>
      <c r="Q288" s="19">
        <v>24062</v>
      </c>
      <c r="R288" s="21">
        <f t="shared" si="3"/>
        <v>97207</v>
      </c>
      <c r="S288" s="21">
        <f t="shared" si="8"/>
        <v>1503</v>
      </c>
      <c r="T288" s="21">
        <f t="shared" si="11"/>
        <v>919.28571428571433</v>
      </c>
      <c r="U288" s="16">
        <f t="shared" si="5"/>
        <v>6435</v>
      </c>
      <c r="V288" s="16">
        <f t="shared" si="6"/>
        <v>1.5540015540015537E-2</v>
      </c>
      <c r="W288" s="1">
        <v>32.31</v>
      </c>
      <c r="X288" s="1">
        <f t="shared" si="0"/>
        <v>19.001428571428573</v>
      </c>
    </row>
    <row r="289" spans="1:24" ht="13" x14ac:dyDescent="0.15">
      <c r="A289" s="15">
        <v>44322</v>
      </c>
      <c r="B289" s="1">
        <f t="shared" si="14"/>
        <v>480</v>
      </c>
      <c r="D289" s="1">
        <v>0</v>
      </c>
      <c r="E289" s="1">
        <v>0</v>
      </c>
      <c r="F289" s="21">
        <f t="shared" si="13"/>
        <v>0</v>
      </c>
      <c r="G289" s="21">
        <f t="shared" si="10"/>
        <v>0</v>
      </c>
      <c r="H289" s="16">
        <f t="shared" si="19"/>
        <v>0</v>
      </c>
      <c r="I289" s="21">
        <f t="shared" si="9"/>
        <v>44</v>
      </c>
      <c r="J289" s="21">
        <f t="shared" si="16"/>
        <v>31</v>
      </c>
      <c r="K289" s="19">
        <f t="shared" si="20"/>
        <v>0</v>
      </c>
      <c r="L289" s="19"/>
      <c r="M289" s="19">
        <v>2</v>
      </c>
      <c r="N289" s="21">
        <f t="shared" si="17"/>
        <v>52516</v>
      </c>
      <c r="O289" s="21">
        <f t="shared" si="18"/>
        <v>44914</v>
      </c>
      <c r="P289" s="19">
        <v>34613</v>
      </c>
      <c r="Q289" s="19">
        <v>24239</v>
      </c>
      <c r="R289" s="21">
        <f t="shared" si="3"/>
        <v>97430</v>
      </c>
      <c r="S289" s="21">
        <f t="shared" si="8"/>
        <v>223</v>
      </c>
      <c r="T289" s="21">
        <f t="shared" si="11"/>
        <v>707.14285714285711</v>
      </c>
      <c r="U289" s="16">
        <f t="shared" si="5"/>
        <v>4950</v>
      </c>
      <c r="V289" s="16">
        <f t="shared" si="6"/>
        <v>0</v>
      </c>
      <c r="W289" s="1">
        <v>18.899999999999999</v>
      </c>
      <c r="X289" s="1">
        <f t="shared" si="0"/>
        <v>19.787142857142861</v>
      </c>
    </row>
    <row r="290" spans="1:24" ht="13" x14ac:dyDescent="0.15">
      <c r="A290" s="15">
        <v>44323</v>
      </c>
      <c r="B290" s="1">
        <f t="shared" si="14"/>
        <v>481</v>
      </c>
      <c r="D290" s="1">
        <v>0</v>
      </c>
      <c r="E290" s="1">
        <v>1</v>
      </c>
      <c r="F290" s="21">
        <f t="shared" si="13"/>
        <v>1</v>
      </c>
      <c r="G290" s="21">
        <f t="shared" si="10"/>
        <v>0.14285714285714285</v>
      </c>
      <c r="H290" s="16">
        <f t="shared" si="19"/>
        <v>8.2101806239737272</v>
      </c>
      <c r="I290" s="21">
        <f t="shared" si="9"/>
        <v>45</v>
      </c>
      <c r="J290" s="21">
        <f t="shared" si="16"/>
        <v>32</v>
      </c>
      <c r="K290" s="19">
        <f t="shared" si="20"/>
        <v>1</v>
      </c>
      <c r="L290" s="19"/>
      <c r="M290" s="19">
        <v>3</v>
      </c>
      <c r="N290" s="21">
        <f t="shared" si="17"/>
        <v>53503</v>
      </c>
      <c r="O290" s="21">
        <f t="shared" si="18"/>
        <v>45400</v>
      </c>
      <c r="P290" s="19">
        <v>35600</v>
      </c>
      <c r="Q290" s="19">
        <v>24725</v>
      </c>
      <c r="R290" s="21">
        <f t="shared" si="3"/>
        <v>98903</v>
      </c>
      <c r="S290" s="21">
        <f t="shared" si="8"/>
        <v>1473</v>
      </c>
      <c r="T290" s="21">
        <f t="shared" si="11"/>
        <v>705.14285714285711</v>
      </c>
      <c r="U290" s="16">
        <f t="shared" si="5"/>
        <v>4936</v>
      </c>
      <c r="V290" s="16">
        <f t="shared" si="6"/>
        <v>2.0259319286871962E-2</v>
      </c>
      <c r="W290" s="1">
        <v>14.44</v>
      </c>
      <c r="X290" s="1">
        <f t="shared" si="0"/>
        <v>18.658571428571431</v>
      </c>
    </row>
    <row r="291" spans="1:24" ht="13" x14ac:dyDescent="0.15">
      <c r="A291" s="15">
        <v>44324</v>
      </c>
      <c r="B291" s="1">
        <f t="shared" si="14"/>
        <v>482</v>
      </c>
      <c r="D291" s="1">
        <v>0</v>
      </c>
      <c r="E291" s="1">
        <v>0</v>
      </c>
      <c r="F291" s="21">
        <f t="shared" si="13"/>
        <v>0</v>
      </c>
      <c r="G291" s="21">
        <f t="shared" si="10"/>
        <v>0.14285714285714285</v>
      </c>
      <c r="H291" s="16">
        <f t="shared" si="19"/>
        <v>8.2101806239737272</v>
      </c>
      <c r="I291" s="21">
        <f t="shared" si="9"/>
        <v>45</v>
      </c>
      <c r="J291" s="21">
        <f t="shared" si="16"/>
        <v>32</v>
      </c>
      <c r="K291" s="19">
        <f t="shared" si="20"/>
        <v>1</v>
      </c>
      <c r="L291" s="19"/>
      <c r="M291" s="19">
        <v>3</v>
      </c>
      <c r="N291" s="21">
        <f t="shared" si="17"/>
        <v>53503</v>
      </c>
      <c r="O291" s="21">
        <f t="shared" si="18"/>
        <v>45400</v>
      </c>
      <c r="P291" s="19">
        <v>35600</v>
      </c>
      <c r="Q291" s="19">
        <v>24725</v>
      </c>
      <c r="R291" s="21">
        <f t="shared" si="3"/>
        <v>98903</v>
      </c>
      <c r="S291" s="21">
        <f t="shared" si="8"/>
        <v>0</v>
      </c>
      <c r="T291" s="21">
        <f t="shared" si="11"/>
        <v>705.14285714285711</v>
      </c>
      <c r="U291" s="16">
        <f t="shared" si="5"/>
        <v>4936</v>
      </c>
      <c r="V291" s="16">
        <f t="shared" si="6"/>
        <v>2.0259319286871962E-2</v>
      </c>
      <c r="W291" s="1">
        <v>22</v>
      </c>
      <c r="X291" s="1">
        <f t="shared" si="0"/>
        <v>19.345714285714283</v>
      </c>
    </row>
    <row r="292" spans="1:24" ht="13" x14ac:dyDescent="0.15">
      <c r="A292" s="15">
        <v>44325</v>
      </c>
      <c r="B292" s="1">
        <f t="shared" si="14"/>
        <v>483</v>
      </c>
      <c r="D292" s="1">
        <v>0</v>
      </c>
      <c r="E292" s="1">
        <v>0</v>
      </c>
      <c r="F292" s="21">
        <f t="shared" si="13"/>
        <v>0</v>
      </c>
      <c r="G292" s="21">
        <f t="shared" si="10"/>
        <v>0.14285714285714285</v>
      </c>
      <c r="H292" s="16">
        <f t="shared" ref="H292:H313" si="21">G292*100000/1740</f>
        <v>8.2101806239737272</v>
      </c>
      <c r="I292" s="21">
        <f t="shared" si="9"/>
        <v>45</v>
      </c>
      <c r="J292" s="21">
        <f t="shared" si="16"/>
        <v>32</v>
      </c>
      <c r="K292" s="19">
        <f t="shared" si="20"/>
        <v>1</v>
      </c>
      <c r="L292" s="19"/>
      <c r="M292" s="19">
        <v>3</v>
      </c>
      <c r="N292" s="21">
        <f t="shared" si="17"/>
        <v>53503</v>
      </c>
      <c r="O292" s="21">
        <f t="shared" si="18"/>
        <v>45400</v>
      </c>
      <c r="P292" s="19">
        <v>35600</v>
      </c>
      <c r="Q292" s="19">
        <v>24725</v>
      </c>
      <c r="R292" s="21">
        <f t="shared" si="3"/>
        <v>98903</v>
      </c>
      <c r="S292" s="21">
        <f t="shared" si="8"/>
        <v>0</v>
      </c>
      <c r="T292" s="21">
        <f t="shared" si="11"/>
        <v>705.14285714285711</v>
      </c>
      <c r="U292" s="16">
        <f t="shared" si="5"/>
        <v>4936</v>
      </c>
      <c r="V292" s="16">
        <f t="shared" si="6"/>
        <v>2.0259319286871962E-2</v>
      </c>
      <c r="W292" s="1">
        <v>5.16</v>
      </c>
      <c r="X292" s="1">
        <f t="shared" si="0"/>
        <v>17.922857142857143</v>
      </c>
    </row>
    <row r="293" spans="1:24" ht="13" x14ac:dyDescent="0.15">
      <c r="A293" s="15">
        <v>44326</v>
      </c>
      <c r="B293" s="1">
        <f t="shared" si="14"/>
        <v>484</v>
      </c>
      <c r="D293" s="1">
        <v>0</v>
      </c>
      <c r="E293" s="1">
        <v>0</v>
      </c>
      <c r="F293" s="21">
        <f t="shared" si="13"/>
        <v>0</v>
      </c>
      <c r="G293" s="21">
        <f t="shared" si="10"/>
        <v>0.14285714285714285</v>
      </c>
      <c r="H293" s="16">
        <f t="shared" si="21"/>
        <v>8.2101806239737272</v>
      </c>
      <c r="I293" s="21">
        <f t="shared" si="9"/>
        <v>45</v>
      </c>
      <c r="J293" s="21">
        <f t="shared" si="16"/>
        <v>32</v>
      </c>
      <c r="K293" s="19">
        <f t="shared" si="20"/>
        <v>1</v>
      </c>
      <c r="L293" s="19"/>
      <c r="M293" s="19">
        <v>2</v>
      </c>
      <c r="N293" s="21">
        <f t="shared" si="17"/>
        <v>54506</v>
      </c>
      <c r="O293" s="21">
        <f t="shared" si="18"/>
        <v>45892</v>
      </c>
      <c r="P293" s="19">
        <v>36603</v>
      </c>
      <c r="Q293" s="19">
        <v>25217</v>
      </c>
      <c r="R293" s="21">
        <f t="shared" si="3"/>
        <v>100398</v>
      </c>
      <c r="S293" s="21">
        <f t="shared" si="8"/>
        <v>1495</v>
      </c>
      <c r="T293" s="21">
        <f t="shared" si="11"/>
        <v>705.14285714285711</v>
      </c>
      <c r="U293" s="16">
        <f t="shared" si="5"/>
        <v>4936</v>
      </c>
      <c r="V293" s="16">
        <f t="shared" si="6"/>
        <v>2.0259319286871962E-2</v>
      </c>
      <c r="W293" s="1">
        <v>15.47</v>
      </c>
      <c r="X293" s="1">
        <f t="shared" si="0"/>
        <v>18.168571428571429</v>
      </c>
    </row>
    <row r="294" spans="1:24" ht="13" x14ac:dyDescent="0.15">
      <c r="A294" s="15">
        <v>44327</v>
      </c>
      <c r="B294" s="1">
        <f t="shared" si="14"/>
        <v>485</v>
      </c>
      <c r="D294" s="1">
        <v>0</v>
      </c>
      <c r="E294" s="1">
        <v>0</v>
      </c>
      <c r="F294" s="21">
        <f t="shared" si="13"/>
        <v>0</v>
      </c>
      <c r="G294" s="21">
        <f t="shared" si="10"/>
        <v>0.14285714285714285</v>
      </c>
      <c r="H294" s="16">
        <f t="shared" si="21"/>
        <v>8.2101806239737272</v>
      </c>
      <c r="I294" s="21">
        <f t="shared" si="9"/>
        <v>45</v>
      </c>
      <c r="J294" s="21">
        <f t="shared" si="16"/>
        <v>32</v>
      </c>
      <c r="K294" s="19">
        <f t="shared" si="20"/>
        <v>1</v>
      </c>
      <c r="L294" s="19"/>
      <c r="M294" s="19">
        <v>2</v>
      </c>
      <c r="N294" s="21">
        <f t="shared" si="17"/>
        <v>54531</v>
      </c>
      <c r="O294" s="21">
        <f t="shared" si="18"/>
        <v>46076</v>
      </c>
      <c r="P294" s="19">
        <v>36628</v>
      </c>
      <c r="Q294" s="19">
        <v>25401</v>
      </c>
      <c r="R294" s="21">
        <f t="shared" si="3"/>
        <v>100607</v>
      </c>
      <c r="S294" s="21">
        <f t="shared" si="8"/>
        <v>209</v>
      </c>
      <c r="T294" s="21">
        <f t="shared" si="11"/>
        <v>700.42857142857144</v>
      </c>
      <c r="U294" s="16">
        <f t="shared" si="5"/>
        <v>4903</v>
      </c>
      <c r="V294" s="16">
        <f t="shared" si="6"/>
        <v>2.0395676116663267E-2</v>
      </c>
      <c r="W294" s="1">
        <v>5.5</v>
      </c>
      <c r="X294" s="1">
        <f t="shared" si="0"/>
        <v>16.254285714285714</v>
      </c>
    </row>
    <row r="295" spans="1:24" ht="13" x14ac:dyDescent="0.15">
      <c r="A295" s="15">
        <v>44328</v>
      </c>
      <c r="B295" s="1">
        <f t="shared" si="14"/>
        <v>486</v>
      </c>
      <c r="D295" s="1">
        <v>0</v>
      </c>
      <c r="E295" s="1">
        <v>0</v>
      </c>
      <c r="F295" s="21">
        <f t="shared" si="13"/>
        <v>0</v>
      </c>
      <c r="G295" s="21">
        <f t="shared" si="10"/>
        <v>0.14285714285714285</v>
      </c>
      <c r="H295" s="16">
        <f t="shared" si="21"/>
        <v>8.2101806239737272</v>
      </c>
      <c r="I295" s="21">
        <f t="shared" si="9"/>
        <v>45</v>
      </c>
      <c r="J295" s="21">
        <f t="shared" si="16"/>
        <v>32</v>
      </c>
      <c r="K295" s="19">
        <f t="shared" si="20"/>
        <v>1</v>
      </c>
      <c r="L295" s="19"/>
      <c r="M295" s="19">
        <v>2</v>
      </c>
      <c r="N295" s="21">
        <f t="shared" si="17"/>
        <v>55526</v>
      </c>
      <c r="O295" s="21">
        <f t="shared" si="18"/>
        <v>46567</v>
      </c>
      <c r="P295" s="19">
        <v>37623</v>
      </c>
      <c r="Q295" s="19">
        <v>25892</v>
      </c>
      <c r="R295" s="21">
        <f t="shared" si="3"/>
        <v>102093</v>
      </c>
      <c r="S295" s="21">
        <f t="shared" si="8"/>
        <v>1486</v>
      </c>
      <c r="T295" s="21">
        <f t="shared" si="11"/>
        <v>698</v>
      </c>
      <c r="U295" s="16">
        <f t="shared" si="5"/>
        <v>4886</v>
      </c>
      <c r="V295" s="16">
        <f t="shared" si="6"/>
        <v>2.0466639377814164E-2</v>
      </c>
      <c r="W295" s="1">
        <v>14.78</v>
      </c>
      <c r="X295" s="1">
        <f t="shared" si="0"/>
        <v>13.75</v>
      </c>
    </row>
    <row r="296" spans="1:24" ht="13" x14ac:dyDescent="0.15">
      <c r="A296" s="15">
        <v>44329</v>
      </c>
      <c r="B296" s="1">
        <f t="shared" si="14"/>
        <v>487</v>
      </c>
      <c r="D296" s="1">
        <v>0</v>
      </c>
      <c r="E296" s="1">
        <v>0</v>
      </c>
      <c r="F296" s="21">
        <f t="shared" si="13"/>
        <v>0</v>
      </c>
      <c r="G296" s="21">
        <f t="shared" si="10"/>
        <v>0.14285714285714285</v>
      </c>
      <c r="H296" s="16">
        <f t="shared" si="21"/>
        <v>8.2101806239737272</v>
      </c>
      <c r="I296" s="21">
        <f t="shared" si="9"/>
        <v>45</v>
      </c>
      <c r="J296" s="21">
        <f t="shared" si="16"/>
        <v>32</v>
      </c>
      <c r="K296" s="19">
        <f t="shared" si="20"/>
        <v>1</v>
      </c>
      <c r="L296" s="19"/>
      <c r="M296" s="19">
        <v>2</v>
      </c>
      <c r="N296" s="21">
        <f t="shared" si="17"/>
        <v>55548</v>
      </c>
      <c r="O296" s="21">
        <f t="shared" si="18"/>
        <v>46724</v>
      </c>
      <c r="P296" s="19">
        <v>37645</v>
      </c>
      <c r="Q296" s="19">
        <v>26049</v>
      </c>
      <c r="R296" s="21">
        <f t="shared" si="3"/>
        <v>102272</v>
      </c>
      <c r="S296" s="21">
        <f t="shared" si="8"/>
        <v>179</v>
      </c>
      <c r="T296" s="21">
        <f t="shared" si="11"/>
        <v>691.71428571428567</v>
      </c>
      <c r="U296" s="16">
        <f t="shared" si="5"/>
        <v>4842</v>
      </c>
      <c r="V296" s="16">
        <f t="shared" si="6"/>
        <v>2.0652622883106157E-2</v>
      </c>
      <c r="W296" s="1">
        <v>13.06</v>
      </c>
      <c r="X296" s="1">
        <f t="shared" si="0"/>
        <v>12.915714285714285</v>
      </c>
    </row>
    <row r="297" spans="1:24" ht="13" x14ac:dyDescent="0.15">
      <c r="A297" s="15">
        <v>44330</v>
      </c>
      <c r="B297" s="1">
        <f t="shared" si="14"/>
        <v>488</v>
      </c>
      <c r="D297" s="1">
        <v>0</v>
      </c>
      <c r="E297" s="1">
        <v>0</v>
      </c>
      <c r="F297" s="21">
        <f t="shared" si="13"/>
        <v>0</v>
      </c>
      <c r="G297" s="21">
        <f t="shared" si="10"/>
        <v>0</v>
      </c>
      <c r="H297" s="16">
        <f t="shared" si="21"/>
        <v>0</v>
      </c>
      <c r="I297" s="21">
        <f t="shared" si="9"/>
        <v>45</v>
      </c>
      <c r="J297" s="21">
        <f t="shared" si="16"/>
        <v>32</v>
      </c>
      <c r="K297" s="19">
        <f t="shared" si="20"/>
        <v>0</v>
      </c>
      <c r="L297" s="19"/>
      <c r="M297" s="19">
        <v>2</v>
      </c>
      <c r="N297" s="21">
        <f t="shared" si="17"/>
        <v>56499</v>
      </c>
      <c r="O297" s="21">
        <f t="shared" si="18"/>
        <v>47196</v>
      </c>
      <c r="P297" s="19">
        <v>38596</v>
      </c>
      <c r="Q297" s="19">
        <v>26521</v>
      </c>
      <c r="R297" s="21">
        <f t="shared" si="3"/>
        <v>103695</v>
      </c>
      <c r="S297" s="21">
        <f t="shared" si="8"/>
        <v>1423</v>
      </c>
      <c r="T297" s="21">
        <f t="shared" si="11"/>
        <v>684.57142857142856</v>
      </c>
      <c r="U297" s="16">
        <f t="shared" si="5"/>
        <v>4792</v>
      </c>
      <c r="V297" s="16">
        <f t="shared" si="6"/>
        <v>0</v>
      </c>
      <c r="W297" s="1">
        <v>20.97</v>
      </c>
      <c r="X297" s="1">
        <f t="shared" si="0"/>
        <v>13.848571428571429</v>
      </c>
    </row>
    <row r="298" spans="1:24" ht="13" x14ac:dyDescent="0.15">
      <c r="A298" s="15">
        <v>44331</v>
      </c>
      <c r="B298" s="1">
        <f t="shared" si="14"/>
        <v>489</v>
      </c>
      <c r="D298" s="1">
        <v>0</v>
      </c>
      <c r="E298" s="1">
        <v>0</v>
      </c>
      <c r="F298" s="21">
        <f t="shared" si="13"/>
        <v>0</v>
      </c>
      <c r="G298" s="21">
        <f t="shared" si="10"/>
        <v>0</v>
      </c>
      <c r="H298" s="16">
        <f t="shared" si="21"/>
        <v>0</v>
      </c>
      <c r="I298" s="21">
        <f t="shared" si="9"/>
        <v>45</v>
      </c>
      <c r="J298" s="21">
        <f t="shared" si="16"/>
        <v>32</v>
      </c>
      <c r="K298" s="19">
        <f t="shared" si="20"/>
        <v>0</v>
      </c>
      <c r="L298" s="19"/>
      <c r="M298" s="19">
        <v>2</v>
      </c>
      <c r="N298" s="21">
        <f t="shared" si="17"/>
        <v>56499</v>
      </c>
      <c r="O298" s="21">
        <f t="shared" si="18"/>
        <v>47196</v>
      </c>
      <c r="P298" s="19">
        <v>38596</v>
      </c>
      <c r="Q298" s="19">
        <v>26521</v>
      </c>
      <c r="R298" s="21">
        <f t="shared" si="3"/>
        <v>103695</v>
      </c>
      <c r="S298" s="21">
        <f t="shared" si="8"/>
        <v>0</v>
      </c>
      <c r="T298" s="21">
        <f t="shared" si="11"/>
        <v>684.57142857142856</v>
      </c>
      <c r="U298" s="16">
        <f t="shared" si="5"/>
        <v>4792</v>
      </c>
      <c r="V298" s="16">
        <f t="shared" si="6"/>
        <v>0</v>
      </c>
      <c r="W298" s="1">
        <v>9.9700000000000006</v>
      </c>
      <c r="X298" s="1">
        <f t="shared" si="0"/>
        <v>12.129999999999999</v>
      </c>
    </row>
    <row r="299" spans="1:24" ht="13" x14ac:dyDescent="0.15">
      <c r="A299" s="15">
        <v>44332</v>
      </c>
      <c r="B299" s="1">
        <f t="shared" si="14"/>
        <v>490</v>
      </c>
      <c r="D299" s="1">
        <v>0</v>
      </c>
      <c r="E299" s="1">
        <v>0</v>
      </c>
      <c r="F299" s="21">
        <f t="shared" si="13"/>
        <v>0</v>
      </c>
      <c r="G299" s="21">
        <f t="shared" si="10"/>
        <v>0</v>
      </c>
      <c r="H299" s="16">
        <f t="shared" si="21"/>
        <v>0</v>
      </c>
      <c r="I299" s="21">
        <f t="shared" si="9"/>
        <v>45</v>
      </c>
      <c r="J299" s="21">
        <f t="shared" si="16"/>
        <v>32</v>
      </c>
      <c r="K299" s="19">
        <f t="shared" si="20"/>
        <v>0</v>
      </c>
      <c r="L299" s="19"/>
      <c r="M299" s="19">
        <v>2</v>
      </c>
      <c r="N299" s="21">
        <f t="shared" si="17"/>
        <v>56499</v>
      </c>
      <c r="O299" s="21">
        <f t="shared" si="18"/>
        <v>47196</v>
      </c>
      <c r="P299" s="19">
        <v>38596</v>
      </c>
      <c r="Q299" s="19">
        <v>26521</v>
      </c>
      <c r="R299" s="21">
        <f t="shared" si="3"/>
        <v>103695</v>
      </c>
      <c r="S299" s="21">
        <f t="shared" si="8"/>
        <v>0</v>
      </c>
      <c r="T299" s="21">
        <f t="shared" si="11"/>
        <v>684.57142857142856</v>
      </c>
      <c r="U299" s="16">
        <f t="shared" si="5"/>
        <v>4792</v>
      </c>
      <c r="V299" s="16">
        <f t="shared" si="6"/>
        <v>0</v>
      </c>
      <c r="W299" s="1">
        <v>14.78</v>
      </c>
      <c r="X299" s="1">
        <f t="shared" si="0"/>
        <v>13.504285714285714</v>
      </c>
    </row>
    <row r="300" spans="1:24" ht="13" x14ac:dyDescent="0.15">
      <c r="A300" s="15">
        <v>44333</v>
      </c>
      <c r="B300" s="1">
        <f t="shared" si="14"/>
        <v>491</v>
      </c>
      <c r="D300" s="1">
        <v>0</v>
      </c>
      <c r="E300" s="1">
        <v>1</v>
      </c>
      <c r="F300" s="21">
        <f t="shared" si="13"/>
        <v>1</v>
      </c>
      <c r="G300" s="21">
        <f t="shared" si="10"/>
        <v>0.14285714285714285</v>
      </c>
      <c r="H300" s="16">
        <f t="shared" si="21"/>
        <v>8.2101806239737272</v>
      </c>
      <c r="I300" s="21">
        <f t="shared" si="9"/>
        <v>46</v>
      </c>
      <c r="J300" s="21">
        <f t="shared" si="16"/>
        <v>33</v>
      </c>
      <c r="K300" s="19">
        <f t="shared" si="20"/>
        <v>1</v>
      </c>
      <c r="L300" s="19"/>
      <c r="M300" s="19">
        <v>2</v>
      </c>
      <c r="N300" s="21">
        <f t="shared" si="17"/>
        <v>57479</v>
      </c>
      <c r="O300" s="21">
        <f t="shared" si="18"/>
        <v>47674</v>
      </c>
      <c r="P300" s="19">
        <v>39576</v>
      </c>
      <c r="Q300" s="19">
        <v>26999</v>
      </c>
      <c r="R300" s="21">
        <f t="shared" si="3"/>
        <v>105153</v>
      </c>
      <c r="S300" s="21">
        <f t="shared" si="8"/>
        <v>1458</v>
      </c>
      <c r="T300" s="21">
        <f t="shared" si="11"/>
        <v>679.28571428571433</v>
      </c>
      <c r="U300" s="16">
        <f t="shared" si="5"/>
        <v>4755</v>
      </c>
      <c r="V300" s="16">
        <f t="shared" si="6"/>
        <v>2.1030494216614088E-2</v>
      </c>
      <c r="W300" s="1">
        <v>6.87</v>
      </c>
      <c r="X300" s="1">
        <f t="shared" si="0"/>
        <v>12.275714285714287</v>
      </c>
    </row>
    <row r="301" spans="1:24" ht="13" x14ac:dyDescent="0.15">
      <c r="A301" s="15">
        <v>44334</v>
      </c>
      <c r="B301" s="1">
        <f t="shared" si="14"/>
        <v>492</v>
      </c>
      <c r="D301" s="1">
        <v>0</v>
      </c>
      <c r="E301" s="1">
        <v>0</v>
      </c>
      <c r="F301" s="21">
        <f t="shared" si="13"/>
        <v>0</v>
      </c>
      <c r="G301" s="21">
        <f t="shared" si="10"/>
        <v>0.14285714285714285</v>
      </c>
      <c r="H301" s="16">
        <f t="shared" si="21"/>
        <v>8.2101806239737272</v>
      </c>
      <c r="I301" s="21">
        <f t="shared" si="9"/>
        <v>46</v>
      </c>
      <c r="J301" s="21">
        <f t="shared" si="16"/>
        <v>33</v>
      </c>
      <c r="K301" s="19">
        <f t="shared" si="20"/>
        <v>1</v>
      </c>
      <c r="L301" s="19"/>
      <c r="M301" s="19">
        <v>2</v>
      </c>
      <c r="N301" s="21">
        <f t="shared" si="17"/>
        <v>57494</v>
      </c>
      <c r="O301" s="21">
        <f t="shared" si="18"/>
        <v>47872</v>
      </c>
      <c r="P301" s="19">
        <v>39591</v>
      </c>
      <c r="Q301" s="19">
        <v>27197</v>
      </c>
      <c r="R301" s="21">
        <f t="shared" si="3"/>
        <v>105366</v>
      </c>
      <c r="S301" s="21">
        <f t="shared" si="8"/>
        <v>213</v>
      </c>
      <c r="T301" s="21">
        <f t="shared" si="11"/>
        <v>679.85714285714289</v>
      </c>
      <c r="U301" s="16">
        <f t="shared" si="5"/>
        <v>4759</v>
      </c>
      <c r="V301" s="16">
        <f t="shared" si="6"/>
        <v>2.1012817818869507E-2</v>
      </c>
      <c r="W301" s="1">
        <v>16.149999999999999</v>
      </c>
      <c r="X301" s="1">
        <f t="shared" si="0"/>
        <v>13.797142857142859</v>
      </c>
    </row>
    <row r="302" spans="1:24" ht="13" x14ac:dyDescent="0.15">
      <c r="A302" s="15">
        <v>44335</v>
      </c>
      <c r="B302" s="1">
        <f t="shared" si="14"/>
        <v>493</v>
      </c>
      <c r="D302" s="1">
        <v>0</v>
      </c>
      <c r="E302" s="1">
        <v>0</v>
      </c>
      <c r="F302" s="21">
        <f t="shared" si="13"/>
        <v>0</v>
      </c>
      <c r="G302" s="21">
        <f t="shared" si="10"/>
        <v>0.14285714285714285</v>
      </c>
      <c r="H302" s="16">
        <f t="shared" si="21"/>
        <v>8.2101806239737272</v>
      </c>
      <c r="I302" s="21">
        <f t="shared" si="9"/>
        <v>46</v>
      </c>
      <c r="J302" s="21">
        <f t="shared" si="16"/>
        <v>33</v>
      </c>
      <c r="K302" s="19">
        <f t="shared" si="20"/>
        <v>1</v>
      </c>
      <c r="L302" s="19"/>
      <c r="M302" s="19">
        <v>2</v>
      </c>
      <c r="N302" s="21">
        <f t="shared" si="17"/>
        <v>57494</v>
      </c>
      <c r="O302" s="21">
        <f t="shared" si="18"/>
        <v>47872</v>
      </c>
      <c r="P302" s="19">
        <v>39591</v>
      </c>
      <c r="Q302" s="19">
        <v>27197</v>
      </c>
      <c r="R302" s="21">
        <f t="shared" si="3"/>
        <v>105366</v>
      </c>
      <c r="S302" s="21">
        <f t="shared" si="8"/>
        <v>0</v>
      </c>
      <c r="T302" s="21">
        <f t="shared" si="11"/>
        <v>467.57142857142856</v>
      </c>
      <c r="U302" s="16">
        <f t="shared" si="5"/>
        <v>3273</v>
      </c>
      <c r="V302" s="16">
        <f t="shared" si="6"/>
        <v>3.0553009471432937E-2</v>
      </c>
      <c r="W302" s="1">
        <v>9.9700000000000006</v>
      </c>
      <c r="X302" s="1">
        <f t="shared" si="0"/>
        <v>13.110000000000001</v>
      </c>
    </row>
    <row r="303" spans="1:24" ht="13" x14ac:dyDescent="0.15">
      <c r="A303" s="15">
        <v>44336</v>
      </c>
      <c r="B303" s="1">
        <f t="shared" si="14"/>
        <v>494</v>
      </c>
      <c r="D303" s="1">
        <v>0</v>
      </c>
      <c r="E303" s="1">
        <v>0</v>
      </c>
      <c r="F303" s="21">
        <f t="shared" si="13"/>
        <v>0</v>
      </c>
      <c r="G303" s="21">
        <f t="shared" si="10"/>
        <v>0.14285714285714285</v>
      </c>
      <c r="H303" s="16">
        <f t="shared" si="21"/>
        <v>8.2101806239737272</v>
      </c>
      <c r="I303" s="21">
        <f t="shared" si="9"/>
        <v>46</v>
      </c>
      <c r="J303" s="21">
        <f t="shared" si="16"/>
        <v>33</v>
      </c>
      <c r="K303" s="19">
        <f t="shared" si="20"/>
        <v>1</v>
      </c>
      <c r="L303" s="19"/>
      <c r="M303" s="19">
        <v>1</v>
      </c>
      <c r="N303" s="21">
        <f t="shared" si="17"/>
        <v>57968</v>
      </c>
      <c r="O303" s="21">
        <f t="shared" si="18"/>
        <v>48500</v>
      </c>
      <c r="P303" s="19">
        <v>40065</v>
      </c>
      <c r="Q303" s="19">
        <v>27825</v>
      </c>
      <c r="R303" s="21">
        <f t="shared" si="3"/>
        <v>106468</v>
      </c>
      <c r="S303" s="21">
        <f t="shared" si="8"/>
        <v>1102</v>
      </c>
      <c r="T303" s="21">
        <f t="shared" si="11"/>
        <v>599.42857142857144</v>
      </c>
      <c r="U303" s="16">
        <f t="shared" si="5"/>
        <v>4196</v>
      </c>
      <c r="V303" s="16">
        <f t="shared" si="6"/>
        <v>2.3832221163012392E-2</v>
      </c>
      <c r="W303" s="1">
        <v>10.31</v>
      </c>
      <c r="X303" s="1">
        <f t="shared" si="0"/>
        <v>12.717142857142857</v>
      </c>
    </row>
    <row r="304" spans="1:24" ht="13" x14ac:dyDescent="0.15">
      <c r="A304" s="15">
        <v>44337</v>
      </c>
      <c r="B304" s="1">
        <f t="shared" si="14"/>
        <v>495</v>
      </c>
      <c r="D304" s="1">
        <v>0</v>
      </c>
      <c r="E304" s="1">
        <v>1</v>
      </c>
      <c r="F304" s="21">
        <f t="shared" si="13"/>
        <v>1</v>
      </c>
      <c r="G304" s="21">
        <f t="shared" si="10"/>
        <v>0.2857142857142857</v>
      </c>
      <c r="H304" s="16">
        <f t="shared" si="21"/>
        <v>16.420361247947454</v>
      </c>
      <c r="I304" s="21">
        <f t="shared" si="9"/>
        <v>47</v>
      </c>
      <c r="J304" s="21">
        <f t="shared" si="16"/>
        <v>34</v>
      </c>
      <c r="K304" s="19">
        <f t="shared" si="20"/>
        <v>2</v>
      </c>
      <c r="L304" s="19"/>
      <c r="M304" s="19">
        <v>2</v>
      </c>
      <c r="N304" s="21">
        <f t="shared" si="17"/>
        <v>59378</v>
      </c>
      <c r="O304" s="21">
        <f t="shared" si="18"/>
        <v>48956</v>
      </c>
      <c r="P304" s="19">
        <v>41475</v>
      </c>
      <c r="Q304" s="19">
        <v>28281</v>
      </c>
      <c r="R304" s="21">
        <f t="shared" si="3"/>
        <v>108334</v>
      </c>
      <c r="S304" s="21">
        <f t="shared" si="8"/>
        <v>1866</v>
      </c>
      <c r="T304" s="21">
        <f t="shared" si="11"/>
        <v>662.71428571428567</v>
      </c>
      <c r="U304" s="16">
        <f t="shared" si="5"/>
        <v>4639</v>
      </c>
      <c r="V304" s="16">
        <f t="shared" si="6"/>
        <v>4.311273981461522E-2</v>
      </c>
      <c r="W304" s="1">
        <v>5.5</v>
      </c>
      <c r="X304" s="1">
        <f t="shared" si="0"/>
        <v>10.507142857142856</v>
      </c>
    </row>
    <row r="305" spans="1:24" ht="13" x14ac:dyDescent="0.15">
      <c r="A305" s="15">
        <v>44338</v>
      </c>
      <c r="B305" s="1">
        <f t="shared" si="14"/>
        <v>496</v>
      </c>
      <c r="D305" s="1">
        <v>0</v>
      </c>
      <c r="E305" s="1">
        <v>0</v>
      </c>
      <c r="F305" s="21">
        <f t="shared" si="13"/>
        <v>0</v>
      </c>
      <c r="G305" s="21">
        <f t="shared" si="10"/>
        <v>0.2857142857142857</v>
      </c>
      <c r="H305" s="16">
        <f t="shared" si="21"/>
        <v>16.420361247947454</v>
      </c>
      <c r="I305" s="21">
        <f t="shared" si="9"/>
        <v>47</v>
      </c>
      <c r="J305" s="21">
        <f t="shared" si="16"/>
        <v>34</v>
      </c>
      <c r="K305" s="19">
        <f t="shared" si="20"/>
        <v>2</v>
      </c>
      <c r="L305" s="19"/>
      <c r="M305" s="19">
        <v>2</v>
      </c>
      <c r="N305" s="21">
        <f t="shared" si="17"/>
        <v>59378</v>
      </c>
      <c r="O305" s="21">
        <f t="shared" si="18"/>
        <v>48956</v>
      </c>
      <c r="P305" s="19">
        <v>41475</v>
      </c>
      <c r="Q305" s="19">
        <v>28281</v>
      </c>
      <c r="R305" s="21">
        <f t="shared" si="3"/>
        <v>108334</v>
      </c>
      <c r="S305" s="21">
        <f t="shared" si="8"/>
        <v>0</v>
      </c>
      <c r="T305" s="21">
        <f t="shared" si="11"/>
        <v>662.71428571428567</v>
      </c>
      <c r="U305" s="16">
        <f t="shared" si="5"/>
        <v>4639</v>
      </c>
      <c r="V305" s="16">
        <f t="shared" si="6"/>
        <v>4.311273981461522E-2</v>
      </c>
      <c r="W305" s="1">
        <v>6.19</v>
      </c>
      <c r="X305" s="1">
        <f t="shared" si="0"/>
        <v>9.9671428571428571</v>
      </c>
    </row>
    <row r="306" spans="1:24" ht="13" x14ac:dyDescent="0.15">
      <c r="A306" s="15">
        <v>44339</v>
      </c>
      <c r="B306" s="1">
        <f t="shared" si="14"/>
        <v>497</v>
      </c>
      <c r="D306" s="1">
        <v>0</v>
      </c>
      <c r="E306" s="1">
        <v>0</v>
      </c>
      <c r="F306" s="21">
        <f t="shared" si="13"/>
        <v>0</v>
      </c>
      <c r="G306" s="21">
        <f t="shared" si="10"/>
        <v>0.2857142857142857</v>
      </c>
      <c r="H306" s="16">
        <f t="shared" si="21"/>
        <v>16.420361247947454</v>
      </c>
      <c r="I306" s="21">
        <f t="shared" si="9"/>
        <v>47</v>
      </c>
      <c r="J306" s="21">
        <f t="shared" si="16"/>
        <v>34</v>
      </c>
      <c r="K306" s="19">
        <f t="shared" si="20"/>
        <v>2</v>
      </c>
      <c r="L306" s="19"/>
      <c r="M306" s="19">
        <v>2</v>
      </c>
      <c r="N306" s="21">
        <f t="shared" si="17"/>
        <v>59378</v>
      </c>
      <c r="O306" s="21">
        <f t="shared" si="18"/>
        <v>48956</v>
      </c>
      <c r="P306" s="19">
        <v>41475</v>
      </c>
      <c r="Q306" s="19">
        <v>28281</v>
      </c>
      <c r="R306" s="21">
        <f t="shared" si="3"/>
        <v>108334</v>
      </c>
      <c r="S306" s="21">
        <f t="shared" si="8"/>
        <v>0</v>
      </c>
      <c r="T306" s="21">
        <f t="shared" si="11"/>
        <v>662.71428571428567</v>
      </c>
      <c r="U306" s="16">
        <f t="shared" si="5"/>
        <v>4639</v>
      </c>
      <c r="V306" s="16">
        <f t="shared" si="6"/>
        <v>4.311273981461522E-2</v>
      </c>
      <c r="W306" s="1">
        <v>3.78</v>
      </c>
      <c r="X306" s="1">
        <f t="shared" si="0"/>
        <v>8.3957142857142859</v>
      </c>
    </row>
    <row r="307" spans="1:24" ht="13" x14ac:dyDescent="0.15">
      <c r="A307" s="15">
        <v>44340</v>
      </c>
      <c r="B307" s="1">
        <f t="shared" si="14"/>
        <v>498</v>
      </c>
      <c r="D307" s="1">
        <v>0</v>
      </c>
      <c r="E307" s="1">
        <v>0</v>
      </c>
      <c r="F307" s="21">
        <f t="shared" si="13"/>
        <v>0</v>
      </c>
      <c r="G307" s="21">
        <f t="shared" si="10"/>
        <v>0.14285714285714285</v>
      </c>
      <c r="H307" s="16">
        <f t="shared" si="21"/>
        <v>8.2101806239737272</v>
      </c>
      <c r="I307" s="21">
        <f t="shared" si="9"/>
        <v>47</v>
      </c>
      <c r="J307" s="21">
        <f t="shared" si="16"/>
        <v>34</v>
      </c>
      <c r="K307" s="19">
        <f t="shared" si="20"/>
        <v>1</v>
      </c>
      <c r="L307" s="19"/>
      <c r="M307" s="19">
        <v>2</v>
      </c>
      <c r="N307" s="21">
        <f t="shared" si="17"/>
        <v>59716</v>
      </c>
      <c r="O307" s="21">
        <f t="shared" si="18"/>
        <v>49425</v>
      </c>
      <c r="P307" s="19">
        <v>41813</v>
      </c>
      <c r="Q307" s="19">
        <v>28750</v>
      </c>
      <c r="R307" s="21">
        <f t="shared" si="3"/>
        <v>109141</v>
      </c>
      <c r="S307" s="21">
        <f t="shared" si="8"/>
        <v>807</v>
      </c>
      <c r="T307" s="21">
        <f t="shared" si="11"/>
        <v>569.71428571428567</v>
      </c>
      <c r="U307" s="16">
        <f t="shared" si="5"/>
        <v>3988</v>
      </c>
      <c r="V307" s="16">
        <f t="shared" si="6"/>
        <v>2.5075225677031094E-2</v>
      </c>
      <c r="W307" s="1">
        <v>-0.34</v>
      </c>
      <c r="X307" s="1">
        <f t="shared" si="0"/>
        <v>7.3657142857142848</v>
      </c>
    </row>
    <row r="308" spans="1:24" ht="13" x14ac:dyDescent="0.15">
      <c r="A308" s="15">
        <v>44341</v>
      </c>
      <c r="B308" s="1">
        <f t="shared" si="14"/>
        <v>499</v>
      </c>
      <c r="D308" s="1">
        <v>0</v>
      </c>
      <c r="E308" s="1">
        <v>0</v>
      </c>
      <c r="F308" s="21">
        <f t="shared" si="13"/>
        <v>0</v>
      </c>
      <c r="G308" s="21">
        <f t="shared" si="10"/>
        <v>0.14285714285714285</v>
      </c>
      <c r="H308" s="16">
        <f t="shared" si="21"/>
        <v>8.2101806239737272</v>
      </c>
      <c r="I308" s="21">
        <f t="shared" si="9"/>
        <v>47</v>
      </c>
      <c r="J308" s="21">
        <f t="shared" si="16"/>
        <v>34</v>
      </c>
      <c r="K308" s="19">
        <f t="shared" si="20"/>
        <v>1</v>
      </c>
      <c r="L308" s="19"/>
      <c r="M308" s="19">
        <v>2</v>
      </c>
      <c r="N308" s="21">
        <f t="shared" si="17"/>
        <v>60028</v>
      </c>
      <c r="O308" s="21">
        <f t="shared" si="18"/>
        <v>49607</v>
      </c>
      <c r="P308" s="19">
        <v>42125</v>
      </c>
      <c r="Q308" s="19">
        <v>28932</v>
      </c>
      <c r="R308" s="21">
        <f t="shared" si="3"/>
        <v>109635</v>
      </c>
      <c r="S308" s="21">
        <f t="shared" si="8"/>
        <v>494</v>
      </c>
      <c r="T308" s="21">
        <f t="shared" si="11"/>
        <v>609.85714285714289</v>
      </c>
      <c r="U308" s="16">
        <f t="shared" si="5"/>
        <v>4269</v>
      </c>
      <c r="V308" s="16">
        <f t="shared" si="6"/>
        <v>2.3424689622862493E-2</v>
      </c>
      <c r="W308" s="1">
        <v>0.34</v>
      </c>
      <c r="X308" s="1">
        <f t="shared" si="0"/>
        <v>5.1071428571428568</v>
      </c>
    </row>
    <row r="309" spans="1:24" ht="13" x14ac:dyDescent="0.15">
      <c r="A309" s="15">
        <v>44342</v>
      </c>
      <c r="B309" s="1">
        <f t="shared" si="14"/>
        <v>500</v>
      </c>
      <c r="D309" s="1">
        <v>0</v>
      </c>
      <c r="E309" s="1">
        <v>0</v>
      </c>
      <c r="F309" s="21">
        <f t="shared" si="13"/>
        <v>0</v>
      </c>
      <c r="G309" s="21">
        <f t="shared" si="10"/>
        <v>0.14285714285714285</v>
      </c>
      <c r="H309" s="16">
        <f t="shared" si="21"/>
        <v>8.2101806239737272</v>
      </c>
      <c r="I309" s="21">
        <f t="shared" si="9"/>
        <v>47</v>
      </c>
      <c r="J309" s="21">
        <f t="shared" si="16"/>
        <v>34</v>
      </c>
      <c r="K309" s="19">
        <f t="shared" si="20"/>
        <v>1</v>
      </c>
      <c r="L309" s="19"/>
      <c r="M309" s="19">
        <v>2</v>
      </c>
      <c r="N309" s="21">
        <f t="shared" si="17"/>
        <v>60057</v>
      </c>
      <c r="O309" s="21">
        <f t="shared" si="18"/>
        <v>50147</v>
      </c>
      <c r="P309" s="19">
        <v>42154</v>
      </c>
      <c r="Q309" s="19">
        <v>29472</v>
      </c>
      <c r="R309" s="21">
        <f t="shared" si="3"/>
        <v>110204</v>
      </c>
      <c r="S309" s="21">
        <f t="shared" si="8"/>
        <v>569</v>
      </c>
      <c r="T309" s="21">
        <f t="shared" si="11"/>
        <v>691.14285714285711</v>
      </c>
      <c r="U309" s="16">
        <f t="shared" si="5"/>
        <v>4838</v>
      </c>
      <c r="V309" s="16">
        <f t="shared" si="6"/>
        <v>2.0669698222405952E-2</v>
      </c>
      <c r="W309" s="1">
        <v>9.2799999999999994</v>
      </c>
      <c r="X309" s="1">
        <f t="shared" si="0"/>
        <v>5.0085714285714289</v>
      </c>
    </row>
    <row r="310" spans="1:24" ht="13" x14ac:dyDescent="0.15">
      <c r="A310" s="15">
        <v>44343</v>
      </c>
      <c r="B310" s="1">
        <f t="shared" si="14"/>
        <v>501</v>
      </c>
      <c r="H310" s="16">
        <f t="shared" si="21"/>
        <v>0</v>
      </c>
      <c r="W310" s="1">
        <v>5.16</v>
      </c>
      <c r="X310" s="1">
        <f t="shared" si="0"/>
        <v>4.2728571428571431</v>
      </c>
    </row>
    <row r="311" spans="1:24" ht="13" x14ac:dyDescent="0.15">
      <c r="A311" s="15">
        <v>44344</v>
      </c>
      <c r="B311" s="1">
        <f t="shared" si="14"/>
        <v>502</v>
      </c>
      <c r="H311" s="16">
        <f t="shared" si="21"/>
        <v>0</v>
      </c>
      <c r="W311" s="1">
        <v>3.44</v>
      </c>
      <c r="X311" s="1">
        <f t="shared" si="0"/>
        <v>3.9785714285714286</v>
      </c>
    </row>
    <row r="312" spans="1:24" ht="13" x14ac:dyDescent="0.15">
      <c r="A312" s="15">
        <v>44345</v>
      </c>
      <c r="B312" s="1">
        <f t="shared" si="14"/>
        <v>503</v>
      </c>
      <c r="H312" s="16">
        <f t="shared" si="21"/>
        <v>0</v>
      </c>
      <c r="W312" s="1">
        <v>6.53</v>
      </c>
      <c r="X312" s="1">
        <f t="shared" si="0"/>
        <v>4.0271428571428576</v>
      </c>
    </row>
    <row r="313" spans="1:24" ht="13" x14ac:dyDescent="0.15">
      <c r="A313" s="15">
        <v>44346</v>
      </c>
      <c r="B313" s="1">
        <f t="shared" si="14"/>
        <v>504</v>
      </c>
      <c r="C313" s="1" t="s">
        <v>103</v>
      </c>
      <c r="H313" s="16">
        <f t="shared" si="21"/>
        <v>0</v>
      </c>
      <c r="W313" s="1">
        <v>2.41</v>
      </c>
      <c r="X313" s="1">
        <f t="shared" si="0"/>
        <v>3.8314285714285714</v>
      </c>
    </row>
    <row r="314" spans="1:24" ht="13" x14ac:dyDescent="0.15">
      <c r="A314" s="15">
        <v>44347</v>
      </c>
      <c r="B314" s="1">
        <f t="shared" si="14"/>
        <v>505</v>
      </c>
    </row>
    <row r="315" spans="1:24" ht="13" x14ac:dyDescent="0.15">
      <c r="A315" s="15"/>
    </row>
    <row r="316" spans="1:24" ht="13" x14ac:dyDescent="0.15">
      <c r="A316" s="15"/>
    </row>
    <row r="317" spans="1:24" ht="13" x14ac:dyDescent="0.15">
      <c r="A317" s="15"/>
    </row>
    <row r="318" spans="1:24" ht="13" x14ac:dyDescent="0.15">
      <c r="A318" s="15"/>
    </row>
    <row r="319" spans="1:24" ht="13" x14ac:dyDescent="0.15">
      <c r="A319" s="15"/>
    </row>
    <row r="320" spans="1:24" ht="13" x14ac:dyDescent="0.15">
      <c r="A320" s="15"/>
    </row>
    <row r="321" spans="1:1" ht="13" x14ac:dyDescent="0.15">
      <c r="A321" s="15"/>
    </row>
    <row r="322" spans="1:1" ht="13" x14ac:dyDescent="0.15">
      <c r="A322" s="15"/>
    </row>
    <row r="323" spans="1:1" ht="13" x14ac:dyDescent="0.15">
      <c r="A323" s="15"/>
    </row>
    <row r="324" spans="1:1" ht="13" x14ac:dyDescent="0.15">
      <c r="A324" s="15"/>
    </row>
    <row r="325" spans="1:1" ht="13" x14ac:dyDescent="0.15">
      <c r="A325" s="15"/>
    </row>
    <row r="326" spans="1:1" ht="13" x14ac:dyDescent="0.15">
      <c r="A326" s="15"/>
    </row>
    <row r="327" spans="1:1" ht="13" x14ac:dyDescent="0.15">
      <c r="A327" s="15"/>
    </row>
    <row r="328" spans="1:1" ht="13" x14ac:dyDescent="0.15">
      <c r="A328" s="15"/>
    </row>
    <row r="329" spans="1:1" ht="13" x14ac:dyDescent="0.15">
      <c r="A329" s="15"/>
    </row>
    <row r="330" spans="1:1" ht="13" x14ac:dyDescent="0.15">
      <c r="A330" s="15"/>
    </row>
    <row r="331" spans="1:1" ht="13" x14ac:dyDescent="0.15">
      <c r="A331" s="15"/>
    </row>
    <row r="332" spans="1:1" ht="13" x14ac:dyDescent="0.15">
      <c r="A332" s="15"/>
    </row>
    <row r="333" spans="1:1" ht="13" x14ac:dyDescent="0.15">
      <c r="A333" s="15"/>
    </row>
    <row r="334" spans="1:1" ht="13" x14ac:dyDescent="0.15">
      <c r="A334" s="15"/>
    </row>
    <row r="335" spans="1:1" ht="13" x14ac:dyDescent="0.15">
      <c r="A335" s="15"/>
    </row>
    <row r="336" spans="1:1" ht="13" x14ac:dyDescent="0.15">
      <c r="A336" s="15"/>
    </row>
    <row r="337" spans="1:1" ht="13" x14ac:dyDescent="0.15">
      <c r="A337" s="15"/>
    </row>
    <row r="338" spans="1:1" ht="13" x14ac:dyDescent="0.15">
      <c r="A338" s="15"/>
    </row>
    <row r="339" spans="1:1" ht="13" x14ac:dyDescent="0.15">
      <c r="A339" s="15"/>
    </row>
    <row r="340" spans="1:1" ht="13" x14ac:dyDescent="0.15">
      <c r="A340" s="15"/>
    </row>
  </sheetData>
  <mergeCells count="5">
    <mergeCell ref="F2:T2"/>
    <mergeCell ref="W2:X2"/>
    <mergeCell ref="F3:M3"/>
    <mergeCell ref="S3:T3"/>
    <mergeCell ref="W3:X3"/>
  </mergeCells>
  <hyperlinks>
    <hyperlink ref="B1" r:id="rId1" xr:uid="{00000000-0004-0000-0300-000000000000}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336"/>
  <sheetViews>
    <sheetView zoomScale="106" workbookViewId="0">
      <pane xSplit="3" ySplit="4" topLeftCell="F10" activePane="bottomRight" state="frozen"/>
      <selection pane="topRight" activeCell="D1" sqref="D1"/>
      <selection pane="bottomLeft" activeCell="A5" sqref="A5"/>
      <selection pane="bottomRight" activeCell="G19" sqref="G19"/>
    </sheetView>
  </sheetViews>
  <sheetFormatPr baseColWidth="10" defaultColWidth="14.5" defaultRowHeight="15.75" customHeight="1" x14ac:dyDescent="0.15"/>
  <cols>
    <col min="8" max="8" width="14.5" style="38"/>
  </cols>
  <sheetData>
    <row r="1" spans="1:22" ht="15.75" customHeight="1" x14ac:dyDescent="0.15">
      <c r="A1" s="1" t="s">
        <v>3</v>
      </c>
      <c r="B1" s="10" t="s">
        <v>123</v>
      </c>
    </row>
    <row r="2" spans="1:22" ht="15.75" customHeight="1" x14ac:dyDescent="0.15">
      <c r="C2" s="11"/>
      <c r="D2" s="12"/>
      <c r="E2" s="12"/>
      <c r="F2" s="41" t="s">
        <v>3</v>
      </c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12"/>
      <c r="T2" s="12"/>
      <c r="U2" s="43" t="s">
        <v>124</v>
      </c>
      <c r="V2" s="42"/>
    </row>
    <row r="3" spans="1:22" ht="15.75" customHeight="1" x14ac:dyDescent="0.15">
      <c r="A3" s="1"/>
      <c r="B3" s="1"/>
      <c r="C3" s="1"/>
      <c r="D3" s="11"/>
      <c r="E3" s="11"/>
      <c r="F3" s="44" t="s">
        <v>83</v>
      </c>
      <c r="G3" s="42"/>
      <c r="H3" s="42"/>
      <c r="I3" s="42"/>
      <c r="J3" s="42"/>
      <c r="K3" s="42"/>
      <c r="L3" s="42"/>
      <c r="M3" s="42"/>
      <c r="N3" s="11"/>
      <c r="O3" s="11"/>
      <c r="P3" s="11"/>
      <c r="Q3" s="44" t="s">
        <v>70</v>
      </c>
      <c r="R3" s="42"/>
      <c r="S3" s="11"/>
      <c r="T3" s="11"/>
      <c r="U3" s="44" t="s">
        <v>83</v>
      </c>
      <c r="V3" s="42"/>
    </row>
    <row r="4" spans="1:22" ht="15.75" customHeight="1" x14ac:dyDescent="0.15">
      <c r="A4" s="1" t="s">
        <v>84</v>
      </c>
      <c r="B4" s="1" t="s">
        <v>85</v>
      </c>
      <c r="C4" s="1" t="s">
        <v>86</v>
      </c>
      <c r="D4" s="1" t="s">
        <v>106</v>
      </c>
      <c r="E4" s="1" t="s">
        <v>107</v>
      </c>
      <c r="F4" s="1" t="s">
        <v>87</v>
      </c>
      <c r="G4" s="1" t="s">
        <v>88</v>
      </c>
      <c r="H4" s="30"/>
      <c r="I4" s="1" t="s">
        <v>75</v>
      </c>
      <c r="J4" s="1" t="s">
        <v>89</v>
      </c>
      <c r="K4" s="1" t="s">
        <v>90</v>
      </c>
      <c r="L4" s="1" t="s">
        <v>91</v>
      </c>
      <c r="M4" s="1" t="s">
        <v>72</v>
      </c>
      <c r="N4" s="1" t="s">
        <v>125</v>
      </c>
      <c r="O4" s="1" t="s">
        <v>126</v>
      </c>
      <c r="P4" s="1" t="s">
        <v>127</v>
      </c>
      <c r="Q4" s="1" t="s">
        <v>70</v>
      </c>
      <c r="R4" s="1" t="s">
        <v>97</v>
      </c>
      <c r="S4" s="1" t="s">
        <v>90</v>
      </c>
      <c r="T4" s="1" t="s">
        <v>98</v>
      </c>
      <c r="U4" s="1" t="s">
        <v>100</v>
      </c>
      <c r="V4" s="1" t="s">
        <v>101</v>
      </c>
    </row>
    <row r="5" spans="1:22" ht="15.75" customHeight="1" x14ac:dyDescent="0.15">
      <c r="A5" s="15">
        <v>44038</v>
      </c>
      <c r="B5" s="1">
        <v>196</v>
      </c>
      <c r="U5" s="1">
        <v>0.82</v>
      </c>
    </row>
    <row r="6" spans="1:22" ht="15.75" customHeight="1" x14ac:dyDescent="0.15">
      <c r="A6" s="15">
        <v>44039</v>
      </c>
      <c r="B6" s="1">
        <v>197</v>
      </c>
      <c r="U6" s="1">
        <v>0.82</v>
      </c>
    </row>
    <row r="7" spans="1:22" ht="15.75" customHeight="1" x14ac:dyDescent="0.15">
      <c r="A7" s="15">
        <v>44040</v>
      </c>
      <c r="B7" s="1">
        <v>198</v>
      </c>
      <c r="U7" s="1">
        <v>0</v>
      </c>
      <c r="V7" s="1">
        <f t="shared" ref="V7:V313" si="0">AVERAGE(U1:U7)</f>
        <v>0.54666666666666663</v>
      </c>
    </row>
    <row r="8" spans="1:22" ht="15.75" customHeight="1" x14ac:dyDescent="0.15">
      <c r="A8" s="15">
        <v>44041</v>
      </c>
      <c r="B8" s="1">
        <v>199</v>
      </c>
      <c r="U8" s="1">
        <v>0.82</v>
      </c>
      <c r="V8" s="1">
        <f t="shared" si="0"/>
        <v>0.61499999999999999</v>
      </c>
    </row>
    <row r="9" spans="1:22" ht="15.75" customHeight="1" x14ac:dyDescent="0.15">
      <c r="A9" s="15">
        <v>44042</v>
      </c>
      <c r="B9" s="1">
        <v>200</v>
      </c>
      <c r="U9" s="1">
        <v>1.65</v>
      </c>
      <c r="V9" s="1">
        <f t="shared" si="0"/>
        <v>0.82199999999999984</v>
      </c>
    </row>
    <row r="10" spans="1:22" ht="15.75" customHeight="1" x14ac:dyDescent="0.15">
      <c r="A10" s="15">
        <v>44043</v>
      </c>
      <c r="B10" s="1">
        <v>201</v>
      </c>
      <c r="U10" s="1">
        <v>1.65</v>
      </c>
      <c r="V10" s="1">
        <f t="shared" si="0"/>
        <v>0.96</v>
      </c>
    </row>
    <row r="11" spans="1:22" ht="15.75" customHeight="1" x14ac:dyDescent="0.15">
      <c r="A11" s="15">
        <v>44044</v>
      </c>
      <c r="B11" s="1">
        <v>202</v>
      </c>
      <c r="U11" s="1">
        <v>2.4700000000000002</v>
      </c>
      <c r="V11" s="1">
        <f t="shared" si="0"/>
        <v>1.1757142857142857</v>
      </c>
    </row>
    <row r="12" spans="1:22" ht="15.75" customHeight="1" x14ac:dyDescent="0.15">
      <c r="A12" s="15">
        <v>44045</v>
      </c>
      <c r="B12" s="1">
        <v>203</v>
      </c>
      <c r="U12" s="1">
        <v>0</v>
      </c>
      <c r="V12" s="1">
        <f t="shared" si="0"/>
        <v>1.0585714285714285</v>
      </c>
    </row>
    <row r="13" spans="1:22" ht="15.75" customHeight="1" x14ac:dyDescent="0.15">
      <c r="A13" s="15">
        <v>44046</v>
      </c>
      <c r="B13" s="1">
        <v>204</v>
      </c>
      <c r="U13" s="1">
        <v>1.65</v>
      </c>
      <c r="V13" s="1">
        <f t="shared" si="0"/>
        <v>1.1771428571428573</v>
      </c>
    </row>
    <row r="14" spans="1:22" ht="15.75" customHeight="1" x14ac:dyDescent="0.15">
      <c r="A14" s="15">
        <v>44047</v>
      </c>
      <c r="B14" s="1">
        <v>205</v>
      </c>
      <c r="U14" s="1">
        <v>0</v>
      </c>
      <c r="V14" s="1">
        <f t="shared" si="0"/>
        <v>1.1771428571428573</v>
      </c>
    </row>
    <row r="15" spans="1:22" ht="15.75" customHeight="1" x14ac:dyDescent="0.15">
      <c r="A15" s="15">
        <v>44048</v>
      </c>
      <c r="B15" s="1">
        <v>206</v>
      </c>
      <c r="U15" s="1">
        <v>0</v>
      </c>
      <c r="V15" s="1">
        <f t="shared" si="0"/>
        <v>1.06</v>
      </c>
    </row>
    <row r="16" spans="1:22" ht="15.75" customHeight="1" x14ac:dyDescent="0.15">
      <c r="A16" s="15">
        <v>44049</v>
      </c>
      <c r="B16" s="1">
        <v>207</v>
      </c>
      <c r="U16" s="1">
        <v>0</v>
      </c>
      <c r="V16" s="1">
        <f t="shared" si="0"/>
        <v>0.82428571428571418</v>
      </c>
    </row>
    <row r="17" spans="1:22" ht="15.75" customHeight="1" x14ac:dyDescent="0.15">
      <c r="A17" s="15">
        <v>44050</v>
      </c>
      <c r="B17" s="1">
        <v>208</v>
      </c>
      <c r="U17" s="1">
        <v>0.82</v>
      </c>
      <c r="V17" s="1">
        <f t="shared" si="0"/>
        <v>0.70571428571428574</v>
      </c>
    </row>
    <row r="18" spans="1:22" ht="15.75" customHeight="1" x14ac:dyDescent="0.15">
      <c r="A18" s="15">
        <v>44051</v>
      </c>
      <c r="B18" s="1">
        <v>209</v>
      </c>
      <c r="U18" s="1">
        <v>0</v>
      </c>
      <c r="V18" s="1">
        <f t="shared" si="0"/>
        <v>0.35285714285714281</v>
      </c>
    </row>
    <row r="19" spans="1:22" ht="15.75" customHeight="1" x14ac:dyDescent="0.15">
      <c r="A19" s="15">
        <v>44052</v>
      </c>
      <c r="B19" s="1">
        <v>210</v>
      </c>
      <c r="U19" s="1">
        <v>0</v>
      </c>
      <c r="V19" s="1">
        <f t="shared" si="0"/>
        <v>0.35285714285714281</v>
      </c>
    </row>
    <row r="20" spans="1:22" ht="15.75" customHeight="1" x14ac:dyDescent="0.15">
      <c r="A20" s="15">
        <v>44053</v>
      </c>
      <c r="B20" s="1">
        <v>211</v>
      </c>
      <c r="U20" s="1">
        <v>1.65</v>
      </c>
      <c r="V20" s="1">
        <f t="shared" si="0"/>
        <v>0.35285714285714281</v>
      </c>
    </row>
    <row r="21" spans="1:22" ht="15.75" customHeight="1" x14ac:dyDescent="0.15">
      <c r="A21" s="15">
        <v>44054</v>
      </c>
      <c r="B21" s="1">
        <v>212</v>
      </c>
      <c r="U21" s="1">
        <v>-0.82</v>
      </c>
      <c r="V21" s="1">
        <f t="shared" si="0"/>
        <v>0.23571428571428571</v>
      </c>
    </row>
    <row r="22" spans="1:22" ht="15.75" customHeight="1" x14ac:dyDescent="0.15">
      <c r="A22" s="15">
        <v>44055</v>
      </c>
      <c r="B22" s="1">
        <v>213</v>
      </c>
      <c r="U22" s="1">
        <v>0</v>
      </c>
      <c r="V22" s="1">
        <f t="shared" si="0"/>
        <v>0.23571428571428571</v>
      </c>
    </row>
    <row r="23" spans="1:22" ht="15.75" customHeight="1" x14ac:dyDescent="0.15">
      <c r="A23" s="15">
        <v>44056</v>
      </c>
      <c r="B23" s="1">
        <v>214</v>
      </c>
      <c r="U23" s="1">
        <v>0</v>
      </c>
      <c r="V23" s="1">
        <f t="shared" si="0"/>
        <v>0.23571428571428571</v>
      </c>
    </row>
    <row r="24" spans="1:22" ht="15.75" customHeight="1" x14ac:dyDescent="0.15">
      <c r="A24" s="15">
        <v>44057</v>
      </c>
      <c r="B24" s="1">
        <v>215</v>
      </c>
      <c r="U24" s="1">
        <v>0</v>
      </c>
      <c r="V24" s="1">
        <f t="shared" si="0"/>
        <v>0.11857142857142856</v>
      </c>
    </row>
    <row r="25" spans="1:22" ht="15.75" customHeight="1" x14ac:dyDescent="0.15">
      <c r="A25" s="15">
        <v>44058</v>
      </c>
      <c r="B25" s="1">
        <v>216</v>
      </c>
      <c r="U25" s="1">
        <v>0</v>
      </c>
      <c r="V25" s="1">
        <f t="shared" si="0"/>
        <v>0.11857142857142856</v>
      </c>
    </row>
    <row r="26" spans="1:22" ht="15.75" customHeight="1" x14ac:dyDescent="0.15">
      <c r="A26" s="15">
        <v>44059</v>
      </c>
      <c r="B26" s="1">
        <v>217</v>
      </c>
      <c r="U26" s="1">
        <v>0.82</v>
      </c>
      <c r="V26" s="1">
        <f t="shared" si="0"/>
        <v>0.23571428571428571</v>
      </c>
    </row>
    <row r="27" spans="1:22" ht="15.75" customHeight="1" x14ac:dyDescent="0.15">
      <c r="A27" s="15">
        <v>44060</v>
      </c>
      <c r="B27" s="1">
        <v>218</v>
      </c>
      <c r="U27" s="1">
        <v>0</v>
      </c>
      <c r="V27" s="1">
        <f t="shared" si="0"/>
        <v>0</v>
      </c>
    </row>
    <row r="28" spans="1:22" ht="15.75" customHeight="1" x14ac:dyDescent="0.15">
      <c r="A28" s="15">
        <v>44061</v>
      </c>
      <c r="B28" s="1">
        <v>219</v>
      </c>
      <c r="U28" s="1">
        <v>0</v>
      </c>
      <c r="V28" s="1">
        <f t="shared" si="0"/>
        <v>0.11714285714285713</v>
      </c>
    </row>
    <row r="29" spans="1:22" ht="15.75" customHeight="1" x14ac:dyDescent="0.15">
      <c r="A29" s="15">
        <v>44062</v>
      </c>
      <c r="B29" s="1">
        <v>220</v>
      </c>
      <c r="U29" s="20">
        <v>0</v>
      </c>
      <c r="V29" s="1">
        <f t="shared" si="0"/>
        <v>0.11714285714285713</v>
      </c>
    </row>
    <row r="30" spans="1:22" ht="15.75" customHeight="1" x14ac:dyDescent="0.15">
      <c r="A30" s="15">
        <v>44063</v>
      </c>
      <c r="B30" s="1">
        <v>221</v>
      </c>
      <c r="U30" s="20">
        <v>2.4700000000000002</v>
      </c>
      <c r="V30" s="1">
        <f t="shared" si="0"/>
        <v>0.47000000000000003</v>
      </c>
    </row>
    <row r="31" spans="1:22" ht="15.75" customHeight="1" x14ac:dyDescent="0.15">
      <c r="A31" s="15">
        <v>44064</v>
      </c>
      <c r="B31" s="1">
        <v>222</v>
      </c>
      <c r="C31" s="1" t="s">
        <v>102</v>
      </c>
      <c r="D31" s="1">
        <v>0</v>
      </c>
      <c r="E31" s="1">
        <v>0</v>
      </c>
      <c r="F31" s="16">
        <f t="shared" ref="F31:F311" si="1">SUM(D31:E31)</f>
        <v>0</v>
      </c>
      <c r="G31" s="16">
        <f t="shared" ref="G31:G311" si="2">AVERAGE(F25:F31)</f>
        <v>0</v>
      </c>
      <c r="H31" s="16">
        <f>G31*100000/1917</f>
        <v>0</v>
      </c>
      <c r="I31" s="16">
        <f t="shared" ref="I31:I311" si="3">I30+F31</f>
        <v>0</v>
      </c>
      <c r="N31" s="1">
        <v>0</v>
      </c>
      <c r="O31" s="1"/>
      <c r="P31" s="1">
        <v>0</v>
      </c>
      <c r="Q31" s="1">
        <f t="shared" ref="Q31:Q306" si="4">N31-N30+F31</f>
        <v>0</v>
      </c>
      <c r="R31" s="16">
        <f t="shared" ref="R31:R311" si="5">AVERAGE(Q25:Q31)</f>
        <v>0</v>
      </c>
      <c r="U31" s="20">
        <v>0.82</v>
      </c>
      <c r="V31" s="1">
        <f t="shared" si="0"/>
        <v>0.58714285714285719</v>
      </c>
    </row>
    <row r="32" spans="1:22" ht="15.75" customHeight="1" x14ac:dyDescent="0.15">
      <c r="A32" s="15">
        <v>44065</v>
      </c>
      <c r="B32" s="1">
        <v>223</v>
      </c>
      <c r="D32" s="1">
        <v>0</v>
      </c>
      <c r="E32" s="1">
        <v>0</v>
      </c>
      <c r="F32" s="16">
        <f t="shared" si="1"/>
        <v>0</v>
      </c>
      <c r="G32" s="16">
        <f t="shared" si="2"/>
        <v>0</v>
      </c>
      <c r="H32" s="16">
        <f t="shared" ref="H32:H95" si="6">G32*100000/1917</f>
        <v>0</v>
      </c>
      <c r="I32" s="16">
        <f t="shared" si="3"/>
        <v>0</v>
      </c>
      <c r="N32" s="1">
        <v>0</v>
      </c>
      <c r="O32" s="1"/>
      <c r="P32" s="1">
        <v>0</v>
      </c>
      <c r="Q32" s="1">
        <f t="shared" si="4"/>
        <v>0</v>
      </c>
      <c r="R32" s="16">
        <f t="shared" si="5"/>
        <v>0</v>
      </c>
      <c r="U32" s="20">
        <v>2.4700000000000002</v>
      </c>
      <c r="V32" s="1">
        <f t="shared" si="0"/>
        <v>0.94000000000000006</v>
      </c>
    </row>
    <row r="33" spans="1:22" ht="15.75" customHeight="1" x14ac:dyDescent="0.15">
      <c r="A33" s="15">
        <v>44066</v>
      </c>
      <c r="B33" s="1">
        <v>224</v>
      </c>
      <c r="D33" s="1">
        <v>0</v>
      </c>
      <c r="E33" s="1">
        <v>0</v>
      </c>
      <c r="F33" s="16">
        <f t="shared" si="1"/>
        <v>0</v>
      </c>
      <c r="G33" s="16">
        <f t="shared" si="2"/>
        <v>0</v>
      </c>
      <c r="H33" s="16">
        <f t="shared" si="6"/>
        <v>0</v>
      </c>
      <c r="I33" s="16">
        <f t="shared" si="3"/>
        <v>0</v>
      </c>
      <c r="N33" s="1">
        <v>0</v>
      </c>
      <c r="O33" s="1"/>
      <c r="P33" s="1">
        <v>0</v>
      </c>
      <c r="Q33" s="1">
        <f t="shared" si="4"/>
        <v>0</v>
      </c>
      <c r="R33" s="16">
        <f t="shared" si="5"/>
        <v>0</v>
      </c>
      <c r="U33" s="20">
        <v>0</v>
      </c>
      <c r="V33" s="1">
        <f t="shared" si="0"/>
        <v>0.82285714285714284</v>
      </c>
    </row>
    <row r="34" spans="1:22" ht="15.75" customHeight="1" x14ac:dyDescent="0.15">
      <c r="A34" s="15">
        <v>44067</v>
      </c>
      <c r="B34" s="1">
        <v>225</v>
      </c>
      <c r="D34" s="1">
        <v>3</v>
      </c>
      <c r="E34" s="1">
        <v>2</v>
      </c>
      <c r="F34" s="16">
        <f t="shared" si="1"/>
        <v>5</v>
      </c>
      <c r="G34" s="16">
        <f t="shared" si="2"/>
        <v>1.25</v>
      </c>
      <c r="H34" s="16">
        <f t="shared" si="6"/>
        <v>65.206051121544078</v>
      </c>
      <c r="I34" s="16">
        <f t="shared" si="3"/>
        <v>5</v>
      </c>
      <c r="N34" s="1">
        <v>4578</v>
      </c>
      <c r="O34" s="1"/>
      <c r="P34" s="1">
        <v>4578</v>
      </c>
      <c r="Q34" s="1">
        <f t="shared" si="4"/>
        <v>4583</v>
      </c>
      <c r="R34" s="16">
        <f t="shared" si="5"/>
        <v>1145.75</v>
      </c>
      <c r="T34" s="16">
        <f t="shared" ref="T34:T311" si="7">G34/R34*100</f>
        <v>0.10909884355225835</v>
      </c>
      <c r="U34" s="1">
        <v>1.65</v>
      </c>
      <c r="V34" s="1">
        <f t="shared" si="0"/>
        <v>1.0585714285714285</v>
      </c>
    </row>
    <row r="35" spans="1:22" ht="15.75" customHeight="1" x14ac:dyDescent="0.15">
      <c r="A35" s="15">
        <v>44068</v>
      </c>
      <c r="B35" s="1">
        <v>226</v>
      </c>
      <c r="D35" s="1">
        <v>0</v>
      </c>
      <c r="E35" s="1">
        <v>0</v>
      </c>
      <c r="F35" s="16">
        <f t="shared" si="1"/>
        <v>0</v>
      </c>
      <c r="G35" s="16">
        <f t="shared" si="2"/>
        <v>1</v>
      </c>
      <c r="H35" s="16">
        <f t="shared" si="6"/>
        <v>52.164840897235266</v>
      </c>
      <c r="I35" s="16">
        <f t="shared" si="3"/>
        <v>5</v>
      </c>
      <c r="N35" s="1">
        <v>6010</v>
      </c>
      <c r="O35" s="1"/>
      <c r="P35" s="1">
        <v>6010</v>
      </c>
      <c r="Q35" s="1">
        <f t="shared" si="4"/>
        <v>1432</v>
      </c>
      <c r="R35" s="16">
        <f t="shared" si="5"/>
        <v>1203</v>
      </c>
      <c r="T35" s="16">
        <f t="shared" si="7"/>
        <v>8.3125519534497094E-2</v>
      </c>
      <c r="U35" s="1">
        <v>0.82</v>
      </c>
      <c r="V35" s="1">
        <f t="shared" si="0"/>
        <v>1.1757142857142857</v>
      </c>
    </row>
    <row r="36" spans="1:22" ht="15.75" customHeight="1" x14ac:dyDescent="0.15">
      <c r="A36" s="15">
        <v>44069</v>
      </c>
      <c r="B36" s="1">
        <v>227</v>
      </c>
      <c r="D36" s="1">
        <v>0</v>
      </c>
      <c r="E36" s="1">
        <v>0</v>
      </c>
      <c r="F36" s="16">
        <f t="shared" si="1"/>
        <v>0</v>
      </c>
      <c r="G36" s="16">
        <f t="shared" si="2"/>
        <v>0.83333333333333337</v>
      </c>
      <c r="H36" s="16">
        <f t="shared" si="6"/>
        <v>43.470700747696057</v>
      </c>
      <c r="I36" s="16">
        <f t="shared" si="3"/>
        <v>5</v>
      </c>
      <c r="J36" s="1"/>
      <c r="N36" s="1">
        <v>6590</v>
      </c>
      <c r="O36" s="1"/>
      <c r="P36" s="1">
        <v>6590</v>
      </c>
      <c r="Q36" s="1">
        <f t="shared" si="4"/>
        <v>580</v>
      </c>
      <c r="R36" s="16">
        <f t="shared" si="5"/>
        <v>1099.1666666666667</v>
      </c>
      <c r="T36" s="16">
        <f t="shared" si="7"/>
        <v>7.5815011372251703E-2</v>
      </c>
      <c r="U36" s="1">
        <v>0.82</v>
      </c>
      <c r="V36" s="1">
        <f t="shared" si="0"/>
        <v>1.2928571428571429</v>
      </c>
    </row>
    <row r="37" spans="1:22" ht="15.75" customHeight="1" x14ac:dyDescent="0.15">
      <c r="A37" s="15">
        <v>44070</v>
      </c>
      <c r="B37" s="1">
        <v>228</v>
      </c>
      <c r="D37" s="1">
        <v>1</v>
      </c>
      <c r="E37" s="1">
        <v>0</v>
      </c>
      <c r="F37" s="16">
        <f t="shared" si="1"/>
        <v>1</v>
      </c>
      <c r="G37" s="16">
        <f t="shared" si="2"/>
        <v>0.8571428571428571</v>
      </c>
      <c r="H37" s="16">
        <f t="shared" si="6"/>
        <v>44.712720769058798</v>
      </c>
      <c r="I37" s="16">
        <f t="shared" si="3"/>
        <v>6</v>
      </c>
      <c r="J37" s="1"/>
      <c r="N37" s="1">
        <v>8086</v>
      </c>
      <c r="O37" s="1"/>
      <c r="P37" s="1">
        <v>8086</v>
      </c>
      <c r="Q37" s="1">
        <f t="shared" si="4"/>
        <v>1497</v>
      </c>
      <c r="R37" s="16">
        <f t="shared" si="5"/>
        <v>1156</v>
      </c>
      <c r="T37" s="16">
        <f t="shared" si="7"/>
        <v>7.4147305981216008E-2</v>
      </c>
      <c r="U37" s="1">
        <v>0.82</v>
      </c>
      <c r="V37" s="1">
        <f t="shared" si="0"/>
        <v>1.0571428571428572</v>
      </c>
    </row>
    <row r="38" spans="1:22" ht="15.75" customHeight="1" x14ac:dyDescent="0.15">
      <c r="A38" s="15">
        <v>44071</v>
      </c>
      <c r="B38" s="1">
        <v>229</v>
      </c>
      <c r="D38" s="1">
        <v>1</v>
      </c>
      <c r="E38" s="1">
        <v>0</v>
      </c>
      <c r="F38" s="16">
        <f t="shared" si="1"/>
        <v>1</v>
      </c>
      <c r="G38" s="16">
        <f t="shared" si="2"/>
        <v>1</v>
      </c>
      <c r="H38" s="16">
        <f t="shared" si="6"/>
        <v>52.164840897235266</v>
      </c>
      <c r="I38" s="16">
        <f t="shared" si="3"/>
        <v>7</v>
      </c>
      <c r="J38" s="1"/>
      <c r="N38" s="1">
        <v>8608</v>
      </c>
      <c r="O38" s="1"/>
      <c r="P38" s="1">
        <v>8608</v>
      </c>
      <c r="Q38" s="1">
        <f t="shared" si="4"/>
        <v>523</v>
      </c>
      <c r="R38" s="16">
        <f t="shared" si="5"/>
        <v>1230.7142857142858</v>
      </c>
      <c r="T38" s="16">
        <f t="shared" si="7"/>
        <v>8.1253627394080097E-2</v>
      </c>
      <c r="U38" s="1">
        <v>0.82</v>
      </c>
      <c r="V38" s="1">
        <f t="shared" si="0"/>
        <v>1.0571428571428574</v>
      </c>
    </row>
    <row r="39" spans="1:22" ht="15.75" customHeight="1" x14ac:dyDescent="0.15">
      <c r="A39" s="15">
        <v>44072</v>
      </c>
      <c r="B39" s="1">
        <v>230</v>
      </c>
      <c r="D39" s="1">
        <v>0</v>
      </c>
      <c r="E39" s="1">
        <v>0</v>
      </c>
      <c r="F39" s="16">
        <f t="shared" si="1"/>
        <v>0</v>
      </c>
      <c r="G39" s="16">
        <f t="shared" si="2"/>
        <v>1</v>
      </c>
      <c r="H39" s="16">
        <f t="shared" si="6"/>
        <v>52.164840897235266</v>
      </c>
      <c r="I39" s="16">
        <f t="shared" si="3"/>
        <v>7</v>
      </c>
      <c r="J39" s="1"/>
      <c r="N39" s="1">
        <v>9959</v>
      </c>
      <c r="O39" s="1"/>
      <c r="P39" s="1">
        <v>9959</v>
      </c>
      <c r="Q39" s="1">
        <f t="shared" si="4"/>
        <v>1351</v>
      </c>
      <c r="R39" s="16">
        <f t="shared" si="5"/>
        <v>1423.7142857142858</v>
      </c>
      <c r="T39" s="16">
        <f t="shared" si="7"/>
        <v>7.0238811960666267E-2</v>
      </c>
      <c r="U39" s="1">
        <v>1.65</v>
      </c>
      <c r="V39" s="1">
        <f t="shared" si="0"/>
        <v>0.94000000000000006</v>
      </c>
    </row>
    <row r="40" spans="1:22" ht="15.75" customHeight="1" x14ac:dyDescent="0.15">
      <c r="A40" s="15">
        <v>44073</v>
      </c>
      <c r="B40" s="1">
        <v>231</v>
      </c>
      <c r="D40" s="1">
        <v>0</v>
      </c>
      <c r="E40" s="1">
        <v>0</v>
      </c>
      <c r="F40" s="16">
        <f t="shared" si="1"/>
        <v>0</v>
      </c>
      <c r="G40" s="16">
        <f t="shared" si="2"/>
        <v>1</v>
      </c>
      <c r="H40" s="16">
        <f t="shared" si="6"/>
        <v>52.164840897235266</v>
      </c>
      <c r="I40" s="16">
        <f t="shared" si="3"/>
        <v>7</v>
      </c>
      <c r="J40" s="1"/>
      <c r="N40" s="1">
        <v>11275</v>
      </c>
      <c r="O40" s="1"/>
      <c r="P40" s="1">
        <v>11275</v>
      </c>
      <c r="Q40" s="1">
        <f t="shared" si="4"/>
        <v>1316</v>
      </c>
      <c r="R40" s="16">
        <f t="shared" si="5"/>
        <v>1611.7142857142858</v>
      </c>
      <c r="T40" s="16">
        <f t="shared" si="7"/>
        <v>6.2045736571529869E-2</v>
      </c>
      <c r="U40" s="1">
        <v>0.82</v>
      </c>
      <c r="V40" s="1">
        <f t="shared" si="0"/>
        <v>1.0571428571428572</v>
      </c>
    </row>
    <row r="41" spans="1:22" ht="15.75" customHeight="1" x14ac:dyDescent="0.15">
      <c r="A41" s="15">
        <v>44074</v>
      </c>
      <c r="B41" s="1">
        <v>232</v>
      </c>
      <c r="D41" s="1">
        <v>1</v>
      </c>
      <c r="E41" s="1">
        <v>0</v>
      </c>
      <c r="F41" s="16">
        <f t="shared" si="1"/>
        <v>1</v>
      </c>
      <c r="G41" s="16">
        <f t="shared" si="2"/>
        <v>0.42857142857142855</v>
      </c>
      <c r="H41" s="16">
        <f t="shared" si="6"/>
        <v>22.356360384529399</v>
      </c>
      <c r="I41" s="16">
        <f t="shared" si="3"/>
        <v>8</v>
      </c>
      <c r="J41" s="1"/>
      <c r="N41" s="1">
        <v>12777</v>
      </c>
      <c r="O41" s="1"/>
      <c r="P41" s="1">
        <v>12777</v>
      </c>
      <c r="Q41" s="1">
        <f t="shared" si="4"/>
        <v>1503</v>
      </c>
      <c r="R41" s="16">
        <f t="shared" si="5"/>
        <v>1171.7142857142858</v>
      </c>
      <c r="T41" s="16">
        <f t="shared" si="7"/>
        <v>3.6576444769568395E-2</v>
      </c>
      <c r="U41" s="1">
        <v>1.65</v>
      </c>
      <c r="V41" s="1">
        <f t="shared" si="0"/>
        <v>1.0571428571428572</v>
      </c>
    </row>
    <row r="42" spans="1:22" ht="15.75" customHeight="1" x14ac:dyDescent="0.15">
      <c r="A42" s="15">
        <v>44075</v>
      </c>
      <c r="B42" s="1">
        <v>233</v>
      </c>
      <c r="D42" s="1">
        <v>0</v>
      </c>
      <c r="E42" s="1">
        <v>0</v>
      </c>
      <c r="F42" s="16">
        <f t="shared" si="1"/>
        <v>0</v>
      </c>
      <c r="G42" s="16">
        <f t="shared" si="2"/>
        <v>0.42857142857142855</v>
      </c>
      <c r="H42" s="16">
        <f t="shared" si="6"/>
        <v>22.356360384529399</v>
      </c>
      <c r="I42" s="16">
        <f t="shared" si="3"/>
        <v>8</v>
      </c>
      <c r="J42" s="1"/>
      <c r="N42" s="1">
        <v>14460</v>
      </c>
      <c r="O42" s="1"/>
      <c r="P42" s="1">
        <v>14460</v>
      </c>
      <c r="Q42" s="1">
        <f t="shared" si="4"/>
        <v>1683</v>
      </c>
      <c r="R42" s="16">
        <f t="shared" si="5"/>
        <v>1207.5714285714287</v>
      </c>
      <c r="T42" s="16">
        <f t="shared" si="7"/>
        <v>3.5490358452620364E-2</v>
      </c>
      <c r="U42" s="1">
        <v>1.65</v>
      </c>
      <c r="V42" s="1">
        <f t="shared" si="0"/>
        <v>1.1757142857142857</v>
      </c>
    </row>
    <row r="43" spans="1:22" ht="15.75" customHeight="1" x14ac:dyDescent="0.15">
      <c r="A43" s="15">
        <v>44076</v>
      </c>
      <c r="B43" s="1">
        <v>234</v>
      </c>
      <c r="D43" s="1">
        <v>0</v>
      </c>
      <c r="E43" s="1">
        <v>0</v>
      </c>
      <c r="F43" s="16">
        <f t="shared" si="1"/>
        <v>0</v>
      </c>
      <c r="G43" s="16">
        <f t="shared" si="2"/>
        <v>0.42857142857142855</v>
      </c>
      <c r="H43" s="16">
        <f t="shared" si="6"/>
        <v>22.356360384529399</v>
      </c>
      <c r="I43" s="16">
        <f t="shared" si="3"/>
        <v>8</v>
      </c>
      <c r="J43" s="1"/>
      <c r="N43" s="1">
        <v>15847</v>
      </c>
      <c r="O43" s="1"/>
      <c r="P43" s="1">
        <v>15847</v>
      </c>
      <c r="Q43" s="1">
        <f t="shared" si="4"/>
        <v>1387</v>
      </c>
      <c r="R43" s="16">
        <f t="shared" si="5"/>
        <v>1322.8571428571429</v>
      </c>
      <c r="T43" s="16">
        <f t="shared" si="7"/>
        <v>3.2397408207343409E-2</v>
      </c>
      <c r="U43" s="1">
        <v>-0.82</v>
      </c>
      <c r="V43" s="1">
        <f t="shared" si="0"/>
        <v>0.94142857142857139</v>
      </c>
    </row>
    <row r="44" spans="1:22" ht="15.75" customHeight="1" x14ac:dyDescent="0.15">
      <c r="A44" s="15">
        <v>44077</v>
      </c>
      <c r="B44" s="1">
        <v>235</v>
      </c>
      <c r="D44" s="1">
        <v>0</v>
      </c>
      <c r="E44" s="1">
        <v>0</v>
      </c>
      <c r="F44" s="16">
        <f t="shared" si="1"/>
        <v>0</v>
      </c>
      <c r="G44" s="16">
        <f t="shared" si="2"/>
        <v>0.2857142857142857</v>
      </c>
      <c r="H44" s="16">
        <f t="shared" si="6"/>
        <v>14.904240256352931</v>
      </c>
      <c r="I44" s="16">
        <f t="shared" si="3"/>
        <v>8</v>
      </c>
      <c r="J44" s="1"/>
      <c r="N44" s="1">
        <v>17124</v>
      </c>
      <c r="O44" s="1"/>
      <c r="P44" s="1">
        <v>17124</v>
      </c>
      <c r="Q44" s="1">
        <f t="shared" si="4"/>
        <v>1277</v>
      </c>
      <c r="R44" s="16">
        <f t="shared" si="5"/>
        <v>1291.4285714285713</v>
      </c>
      <c r="T44" s="16">
        <f t="shared" si="7"/>
        <v>2.2123893805309734E-2</v>
      </c>
      <c r="U44" s="1">
        <v>1.65</v>
      </c>
      <c r="V44" s="1">
        <f t="shared" si="0"/>
        <v>1.06</v>
      </c>
    </row>
    <row r="45" spans="1:22" ht="15.75" customHeight="1" x14ac:dyDescent="0.15">
      <c r="A45" s="15">
        <v>44078</v>
      </c>
      <c r="B45" s="1">
        <v>236</v>
      </c>
      <c r="D45" s="1">
        <v>0</v>
      </c>
      <c r="E45" s="1">
        <v>0</v>
      </c>
      <c r="F45" s="16">
        <f t="shared" si="1"/>
        <v>0</v>
      </c>
      <c r="G45" s="16">
        <f t="shared" si="2"/>
        <v>0.14285714285714285</v>
      </c>
      <c r="H45" s="16">
        <f t="shared" si="6"/>
        <v>7.4521201281764657</v>
      </c>
      <c r="I45" s="16">
        <f t="shared" si="3"/>
        <v>8</v>
      </c>
      <c r="J45" s="1"/>
      <c r="N45" s="1">
        <v>18457</v>
      </c>
      <c r="O45" s="1"/>
      <c r="P45" s="1">
        <v>18457</v>
      </c>
      <c r="Q45" s="1">
        <f t="shared" si="4"/>
        <v>1333</v>
      </c>
      <c r="R45" s="16">
        <f t="shared" si="5"/>
        <v>1407.1428571428571</v>
      </c>
      <c r="T45" s="16">
        <f t="shared" si="7"/>
        <v>1.015228426395939E-2</v>
      </c>
      <c r="U45" s="1">
        <v>0</v>
      </c>
      <c r="V45" s="1">
        <f t="shared" si="0"/>
        <v>0.94285714285714284</v>
      </c>
    </row>
    <row r="46" spans="1:22" ht="15.75" customHeight="1" x14ac:dyDescent="0.15">
      <c r="A46" s="15">
        <v>44079</v>
      </c>
      <c r="B46" s="1">
        <v>237</v>
      </c>
      <c r="D46" s="1">
        <v>0</v>
      </c>
      <c r="E46" s="1">
        <v>0</v>
      </c>
      <c r="F46" s="16">
        <f t="shared" si="1"/>
        <v>0</v>
      </c>
      <c r="G46" s="16">
        <f t="shared" si="2"/>
        <v>0.14285714285714285</v>
      </c>
      <c r="H46" s="16">
        <f t="shared" si="6"/>
        <v>7.4521201281764657</v>
      </c>
      <c r="I46" s="16">
        <f t="shared" si="3"/>
        <v>8</v>
      </c>
      <c r="J46" s="1"/>
      <c r="N46" s="1">
        <v>19149</v>
      </c>
      <c r="O46" s="1"/>
      <c r="P46" s="1">
        <v>19149</v>
      </c>
      <c r="Q46" s="1">
        <f t="shared" si="4"/>
        <v>692</v>
      </c>
      <c r="R46" s="16">
        <f t="shared" si="5"/>
        <v>1313</v>
      </c>
      <c r="T46" s="16">
        <f t="shared" si="7"/>
        <v>1.0880208900010881E-2</v>
      </c>
      <c r="U46" s="1">
        <v>0</v>
      </c>
      <c r="V46" s="1">
        <f t="shared" si="0"/>
        <v>0.70714285714285707</v>
      </c>
    </row>
    <row r="47" spans="1:22" ht="15.75" customHeight="1" x14ac:dyDescent="0.15">
      <c r="A47" s="15">
        <v>44080</v>
      </c>
      <c r="B47" s="1">
        <v>238</v>
      </c>
      <c r="D47" s="1">
        <v>0</v>
      </c>
      <c r="E47" s="1">
        <v>0</v>
      </c>
      <c r="F47" s="16">
        <f t="shared" si="1"/>
        <v>0</v>
      </c>
      <c r="G47" s="16">
        <f t="shared" si="2"/>
        <v>0.14285714285714285</v>
      </c>
      <c r="H47" s="16">
        <f t="shared" si="6"/>
        <v>7.4521201281764657</v>
      </c>
      <c r="I47" s="16">
        <f t="shared" si="3"/>
        <v>8</v>
      </c>
      <c r="J47" s="1"/>
      <c r="N47" s="1">
        <v>20592</v>
      </c>
      <c r="O47" s="1"/>
      <c r="P47" s="1">
        <v>20592</v>
      </c>
      <c r="Q47" s="1">
        <f t="shared" si="4"/>
        <v>1443</v>
      </c>
      <c r="R47" s="16">
        <f t="shared" si="5"/>
        <v>1331.1428571428571</v>
      </c>
      <c r="T47" s="16">
        <f t="shared" si="7"/>
        <v>1.0731916720326249E-2</v>
      </c>
      <c r="U47" s="1">
        <v>2.4700000000000002</v>
      </c>
      <c r="V47" s="1">
        <f t="shared" si="0"/>
        <v>0.94285714285714284</v>
      </c>
    </row>
    <row r="48" spans="1:22" ht="15.75" customHeight="1" x14ac:dyDescent="0.15">
      <c r="A48" s="15">
        <v>44081</v>
      </c>
      <c r="B48" s="1">
        <v>239</v>
      </c>
      <c r="D48" s="1">
        <v>0</v>
      </c>
      <c r="E48" s="1">
        <v>0</v>
      </c>
      <c r="F48" s="16">
        <f t="shared" si="1"/>
        <v>0</v>
      </c>
      <c r="G48" s="16">
        <f t="shared" si="2"/>
        <v>0</v>
      </c>
      <c r="H48" s="16">
        <f t="shared" si="6"/>
        <v>0</v>
      </c>
      <c r="I48" s="16">
        <f t="shared" si="3"/>
        <v>8</v>
      </c>
      <c r="J48" s="1"/>
      <c r="N48" s="1">
        <v>21630</v>
      </c>
      <c r="O48" s="1"/>
      <c r="P48" s="1">
        <v>21630</v>
      </c>
      <c r="Q48" s="1">
        <f t="shared" si="4"/>
        <v>1038</v>
      </c>
      <c r="R48" s="16">
        <f t="shared" si="5"/>
        <v>1264.7142857142858</v>
      </c>
      <c r="T48" s="16">
        <f t="shared" si="7"/>
        <v>0</v>
      </c>
      <c r="U48" s="1">
        <v>0.82</v>
      </c>
      <c r="V48" s="1">
        <f t="shared" si="0"/>
        <v>0.8242857142857144</v>
      </c>
    </row>
    <row r="49" spans="1:22" ht="15.75" customHeight="1" x14ac:dyDescent="0.15">
      <c r="A49" s="15">
        <v>44082</v>
      </c>
      <c r="B49" s="1">
        <v>240</v>
      </c>
      <c r="D49" s="1">
        <v>0</v>
      </c>
      <c r="E49" s="1">
        <v>0</v>
      </c>
      <c r="F49" s="16">
        <f t="shared" si="1"/>
        <v>0</v>
      </c>
      <c r="G49" s="16">
        <f t="shared" si="2"/>
        <v>0</v>
      </c>
      <c r="H49" s="16">
        <f t="shared" si="6"/>
        <v>0</v>
      </c>
      <c r="I49" s="16">
        <f t="shared" si="3"/>
        <v>8</v>
      </c>
      <c r="J49" s="1"/>
      <c r="N49" s="1">
        <v>22738</v>
      </c>
      <c r="O49" s="1"/>
      <c r="P49" s="1">
        <v>22738</v>
      </c>
      <c r="Q49" s="1">
        <f t="shared" si="4"/>
        <v>1108</v>
      </c>
      <c r="R49" s="16">
        <f t="shared" si="5"/>
        <v>1182.5714285714287</v>
      </c>
      <c r="T49" s="16">
        <f t="shared" si="7"/>
        <v>0</v>
      </c>
      <c r="U49" s="1">
        <v>0</v>
      </c>
      <c r="V49" s="1">
        <f t="shared" si="0"/>
        <v>0.58857142857142863</v>
      </c>
    </row>
    <row r="50" spans="1:22" ht="15.75" customHeight="1" x14ac:dyDescent="0.15">
      <c r="A50" s="15">
        <v>44083</v>
      </c>
      <c r="B50" s="1">
        <v>241</v>
      </c>
      <c r="D50" s="1">
        <v>0</v>
      </c>
      <c r="E50" s="1">
        <v>0</v>
      </c>
      <c r="F50" s="16">
        <f t="shared" si="1"/>
        <v>0</v>
      </c>
      <c r="G50" s="16">
        <f t="shared" si="2"/>
        <v>0</v>
      </c>
      <c r="H50" s="16">
        <f t="shared" si="6"/>
        <v>0</v>
      </c>
      <c r="I50" s="16">
        <f t="shared" si="3"/>
        <v>8</v>
      </c>
      <c r="J50" s="1"/>
      <c r="N50" s="1">
        <v>24003</v>
      </c>
      <c r="O50" s="1"/>
      <c r="P50" s="1">
        <v>24003</v>
      </c>
      <c r="Q50" s="1">
        <f t="shared" si="4"/>
        <v>1265</v>
      </c>
      <c r="R50" s="16">
        <f t="shared" si="5"/>
        <v>1165.1428571428571</v>
      </c>
      <c r="T50" s="16">
        <f t="shared" si="7"/>
        <v>0</v>
      </c>
      <c r="U50" s="1">
        <v>0</v>
      </c>
      <c r="V50" s="1">
        <f t="shared" si="0"/>
        <v>0.70571428571428574</v>
      </c>
    </row>
    <row r="51" spans="1:22" ht="15.75" customHeight="1" x14ac:dyDescent="0.15">
      <c r="A51" s="15">
        <v>44084</v>
      </c>
      <c r="B51" s="1">
        <v>242</v>
      </c>
      <c r="D51" s="1">
        <v>0</v>
      </c>
      <c r="E51" s="1">
        <v>0</v>
      </c>
      <c r="F51" s="16">
        <f t="shared" si="1"/>
        <v>0</v>
      </c>
      <c r="G51" s="16">
        <f t="shared" si="2"/>
        <v>0</v>
      </c>
      <c r="H51" s="16">
        <f t="shared" si="6"/>
        <v>0</v>
      </c>
      <c r="I51" s="16">
        <f t="shared" si="3"/>
        <v>8</v>
      </c>
      <c r="J51" s="1"/>
      <c r="N51" s="1">
        <v>24747</v>
      </c>
      <c r="O51" s="1"/>
      <c r="P51" s="1">
        <v>24747</v>
      </c>
      <c r="Q51" s="1">
        <f t="shared" si="4"/>
        <v>744</v>
      </c>
      <c r="R51" s="16">
        <f t="shared" si="5"/>
        <v>1089</v>
      </c>
      <c r="T51" s="16">
        <f t="shared" si="7"/>
        <v>0</v>
      </c>
      <c r="U51" s="1">
        <v>1.65</v>
      </c>
      <c r="V51" s="1">
        <f t="shared" si="0"/>
        <v>0.70571428571428563</v>
      </c>
    </row>
    <row r="52" spans="1:22" ht="15.75" customHeight="1" x14ac:dyDescent="0.15">
      <c r="A52" s="15">
        <v>44085</v>
      </c>
      <c r="B52" s="1">
        <v>243</v>
      </c>
      <c r="D52" s="1">
        <v>0</v>
      </c>
      <c r="E52" s="1">
        <v>0</v>
      </c>
      <c r="F52" s="16">
        <f t="shared" si="1"/>
        <v>0</v>
      </c>
      <c r="G52" s="16">
        <f t="shared" si="2"/>
        <v>0</v>
      </c>
      <c r="H52" s="16">
        <f t="shared" si="6"/>
        <v>0</v>
      </c>
      <c r="I52" s="16">
        <f t="shared" si="3"/>
        <v>8</v>
      </c>
      <c r="J52" s="1"/>
      <c r="N52" s="1">
        <v>25768</v>
      </c>
      <c r="O52" s="1"/>
      <c r="P52" s="1">
        <v>25768</v>
      </c>
      <c r="Q52" s="1">
        <f t="shared" si="4"/>
        <v>1021</v>
      </c>
      <c r="R52" s="16">
        <f t="shared" si="5"/>
        <v>1044.4285714285713</v>
      </c>
      <c r="T52" s="16">
        <f t="shared" si="7"/>
        <v>0</v>
      </c>
      <c r="U52" s="1">
        <v>0</v>
      </c>
      <c r="V52" s="1">
        <f t="shared" si="0"/>
        <v>0.70571428571428563</v>
      </c>
    </row>
    <row r="53" spans="1:22" ht="13" x14ac:dyDescent="0.15">
      <c r="A53" s="15">
        <v>44086</v>
      </c>
      <c r="B53" s="1">
        <v>244</v>
      </c>
      <c r="D53" s="1">
        <v>0</v>
      </c>
      <c r="E53" s="1">
        <v>0</v>
      </c>
      <c r="F53" s="16">
        <f t="shared" si="1"/>
        <v>0</v>
      </c>
      <c r="G53" s="16">
        <f t="shared" si="2"/>
        <v>0</v>
      </c>
      <c r="H53" s="16">
        <f t="shared" si="6"/>
        <v>0</v>
      </c>
      <c r="I53" s="16">
        <f t="shared" si="3"/>
        <v>8</v>
      </c>
      <c r="J53" s="1"/>
      <c r="N53" s="1">
        <v>25821</v>
      </c>
      <c r="O53" s="1"/>
      <c r="P53" s="1">
        <v>25821</v>
      </c>
      <c r="Q53" s="1">
        <f t="shared" si="4"/>
        <v>53</v>
      </c>
      <c r="R53" s="16">
        <f t="shared" si="5"/>
        <v>953.14285714285711</v>
      </c>
      <c r="T53" s="16">
        <f t="shared" si="7"/>
        <v>0</v>
      </c>
      <c r="U53" s="1">
        <v>0</v>
      </c>
      <c r="V53" s="1">
        <f t="shared" si="0"/>
        <v>0.70571428571428563</v>
      </c>
    </row>
    <row r="54" spans="1:22" ht="13" x14ac:dyDescent="0.15">
      <c r="A54" s="15">
        <v>44087</v>
      </c>
      <c r="B54" s="1">
        <v>245</v>
      </c>
      <c r="D54" s="1">
        <v>0</v>
      </c>
      <c r="E54" s="1">
        <v>0</v>
      </c>
      <c r="F54" s="16">
        <f t="shared" si="1"/>
        <v>0</v>
      </c>
      <c r="G54" s="16">
        <f t="shared" si="2"/>
        <v>0</v>
      </c>
      <c r="H54" s="16">
        <f t="shared" si="6"/>
        <v>0</v>
      </c>
      <c r="I54" s="16">
        <f t="shared" si="3"/>
        <v>8</v>
      </c>
      <c r="J54" s="1"/>
      <c r="N54" s="1">
        <v>27257</v>
      </c>
      <c r="O54" s="1"/>
      <c r="P54" s="1">
        <v>27257</v>
      </c>
      <c r="Q54" s="1">
        <f t="shared" si="4"/>
        <v>1436</v>
      </c>
      <c r="R54" s="16">
        <f t="shared" si="5"/>
        <v>952.14285714285711</v>
      </c>
      <c r="T54" s="16">
        <f t="shared" si="7"/>
        <v>0</v>
      </c>
      <c r="U54" s="1">
        <v>0.82</v>
      </c>
      <c r="V54" s="1">
        <f t="shared" si="0"/>
        <v>0.46999999999999992</v>
      </c>
    </row>
    <row r="55" spans="1:22" ht="13" x14ac:dyDescent="0.15">
      <c r="A55" s="15">
        <v>44088</v>
      </c>
      <c r="B55" s="1">
        <v>246</v>
      </c>
      <c r="D55" s="1">
        <v>0</v>
      </c>
      <c r="E55" s="1">
        <v>0</v>
      </c>
      <c r="F55" s="16">
        <f t="shared" si="1"/>
        <v>0</v>
      </c>
      <c r="G55" s="16">
        <f t="shared" si="2"/>
        <v>0</v>
      </c>
      <c r="H55" s="16">
        <f t="shared" si="6"/>
        <v>0</v>
      </c>
      <c r="I55" s="16">
        <f t="shared" si="3"/>
        <v>8</v>
      </c>
      <c r="J55" s="1"/>
      <c r="N55" s="1">
        <v>27257</v>
      </c>
      <c r="O55" s="1"/>
      <c r="P55" s="1">
        <v>27257</v>
      </c>
      <c r="Q55" s="1">
        <f t="shared" si="4"/>
        <v>0</v>
      </c>
      <c r="R55" s="16">
        <f t="shared" si="5"/>
        <v>803.85714285714289</v>
      </c>
      <c r="T55" s="16">
        <f t="shared" si="7"/>
        <v>0</v>
      </c>
      <c r="U55" s="1">
        <v>0</v>
      </c>
      <c r="V55" s="1">
        <f t="shared" si="0"/>
        <v>0.35285714285714281</v>
      </c>
    </row>
    <row r="56" spans="1:22" ht="13" x14ac:dyDescent="0.15">
      <c r="A56" s="15">
        <v>44089</v>
      </c>
      <c r="B56" s="1">
        <v>247</v>
      </c>
      <c r="D56" s="1">
        <v>0</v>
      </c>
      <c r="E56" s="1">
        <v>1</v>
      </c>
      <c r="F56" s="16">
        <f t="shared" si="1"/>
        <v>1</v>
      </c>
      <c r="G56" s="16">
        <f t="shared" si="2"/>
        <v>0.14285714285714285</v>
      </c>
      <c r="H56" s="16">
        <f t="shared" si="6"/>
        <v>7.4521201281764657</v>
      </c>
      <c r="I56" s="16">
        <f t="shared" si="3"/>
        <v>9</v>
      </c>
      <c r="J56" s="1"/>
      <c r="N56" s="1">
        <v>28441</v>
      </c>
      <c r="O56" s="1"/>
      <c r="P56" s="1">
        <v>28441</v>
      </c>
      <c r="Q56" s="1">
        <f t="shared" si="4"/>
        <v>1185</v>
      </c>
      <c r="R56" s="16">
        <f t="shared" si="5"/>
        <v>814.85714285714289</v>
      </c>
      <c r="T56" s="16">
        <f t="shared" si="7"/>
        <v>1.7531556802244039E-2</v>
      </c>
      <c r="U56" s="1">
        <v>0</v>
      </c>
      <c r="V56" s="1">
        <f t="shared" si="0"/>
        <v>0.35285714285714281</v>
      </c>
    </row>
    <row r="57" spans="1:22" ht="13" x14ac:dyDescent="0.15">
      <c r="A57" s="15">
        <v>44090</v>
      </c>
      <c r="B57" s="1">
        <v>248</v>
      </c>
      <c r="D57" s="1">
        <v>0</v>
      </c>
      <c r="E57" s="1">
        <v>0</v>
      </c>
      <c r="F57" s="16">
        <f t="shared" si="1"/>
        <v>0</v>
      </c>
      <c r="G57" s="16">
        <f t="shared" si="2"/>
        <v>0.14285714285714285</v>
      </c>
      <c r="H57" s="16">
        <f t="shared" si="6"/>
        <v>7.4521201281764657</v>
      </c>
      <c r="I57" s="16">
        <f t="shared" si="3"/>
        <v>9</v>
      </c>
      <c r="J57" s="1"/>
      <c r="N57" s="1">
        <v>29554</v>
      </c>
      <c r="O57" s="1"/>
      <c r="P57" s="1">
        <v>29554</v>
      </c>
      <c r="Q57" s="1">
        <f t="shared" si="4"/>
        <v>1113</v>
      </c>
      <c r="R57" s="16">
        <f t="shared" si="5"/>
        <v>793.14285714285711</v>
      </c>
      <c r="T57" s="16">
        <f t="shared" si="7"/>
        <v>1.8011527377521614E-2</v>
      </c>
      <c r="U57" s="1">
        <v>0</v>
      </c>
      <c r="V57" s="1">
        <f t="shared" si="0"/>
        <v>0.35285714285714281</v>
      </c>
    </row>
    <row r="58" spans="1:22" ht="13" x14ac:dyDescent="0.15">
      <c r="A58" s="15">
        <v>44091</v>
      </c>
      <c r="B58" s="1">
        <v>249</v>
      </c>
      <c r="D58" s="1">
        <v>0</v>
      </c>
      <c r="E58" s="1">
        <v>0</v>
      </c>
      <c r="F58" s="16">
        <f t="shared" si="1"/>
        <v>0</v>
      </c>
      <c r="G58" s="16">
        <f t="shared" si="2"/>
        <v>0.14285714285714285</v>
      </c>
      <c r="H58" s="16">
        <f t="shared" si="6"/>
        <v>7.4521201281764657</v>
      </c>
      <c r="I58" s="16">
        <f t="shared" si="3"/>
        <v>9</v>
      </c>
      <c r="J58" s="1"/>
      <c r="N58" s="1">
        <v>30225</v>
      </c>
      <c r="O58" s="1"/>
      <c r="P58" s="1">
        <v>30225</v>
      </c>
      <c r="Q58" s="1">
        <f t="shared" si="4"/>
        <v>671</v>
      </c>
      <c r="R58" s="16">
        <f t="shared" si="5"/>
        <v>782.71428571428567</v>
      </c>
      <c r="T58" s="16">
        <f t="shared" si="7"/>
        <v>1.8251505749224309E-2</v>
      </c>
      <c r="U58" s="1">
        <v>1.65</v>
      </c>
      <c r="V58" s="1">
        <f t="shared" si="0"/>
        <v>0.35285714285714281</v>
      </c>
    </row>
    <row r="59" spans="1:22" ht="13" x14ac:dyDescent="0.15">
      <c r="A59" s="15">
        <v>44092</v>
      </c>
      <c r="B59" s="1">
        <v>250</v>
      </c>
      <c r="D59" s="1">
        <v>0</v>
      </c>
      <c r="E59" s="1">
        <v>0</v>
      </c>
      <c r="F59" s="16">
        <f t="shared" si="1"/>
        <v>0</v>
      </c>
      <c r="G59" s="16">
        <f t="shared" si="2"/>
        <v>0.14285714285714285</v>
      </c>
      <c r="H59" s="16">
        <f t="shared" si="6"/>
        <v>7.4521201281764657</v>
      </c>
      <c r="I59" s="16">
        <f t="shared" si="3"/>
        <v>9</v>
      </c>
      <c r="J59" s="1"/>
      <c r="N59" s="1">
        <v>31387</v>
      </c>
      <c r="O59" s="1"/>
      <c r="P59" s="1">
        <v>31387</v>
      </c>
      <c r="Q59" s="1">
        <f t="shared" si="4"/>
        <v>1162</v>
      </c>
      <c r="R59" s="16">
        <f t="shared" si="5"/>
        <v>802.85714285714289</v>
      </c>
      <c r="T59" s="16">
        <f t="shared" si="7"/>
        <v>1.779359430604982E-2</v>
      </c>
      <c r="U59" s="1">
        <v>0</v>
      </c>
      <c r="V59" s="1">
        <f t="shared" si="0"/>
        <v>0.35285714285714281</v>
      </c>
    </row>
    <row r="60" spans="1:22" ht="13" x14ac:dyDescent="0.15">
      <c r="A60" s="15">
        <v>44093</v>
      </c>
      <c r="B60" s="1">
        <v>251</v>
      </c>
      <c r="D60" s="1">
        <v>0</v>
      </c>
      <c r="E60" s="1">
        <v>0</v>
      </c>
      <c r="F60" s="16">
        <f t="shared" si="1"/>
        <v>0</v>
      </c>
      <c r="G60" s="16">
        <f t="shared" si="2"/>
        <v>0.14285714285714285</v>
      </c>
      <c r="H60" s="16">
        <f t="shared" si="6"/>
        <v>7.4521201281764657</v>
      </c>
      <c r="I60" s="16">
        <f t="shared" si="3"/>
        <v>9</v>
      </c>
      <c r="J60" s="1"/>
      <c r="N60" s="1">
        <v>32036</v>
      </c>
      <c r="O60" s="1"/>
      <c r="P60" s="1">
        <v>32036</v>
      </c>
      <c r="Q60" s="1">
        <f t="shared" si="4"/>
        <v>649</v>
      </c>
      <c r="R60" s="16">
        <f t="shared" si="5"/>
        <v>888</v>
      </c>
      <c r="T60" s="16">
        <f t="shared" si="7"/>
        <v>1.6087516087516088E-2</v>
      </c>
      <c r="U60" s="1">
        <v>2.4700000000000002</v>
      </c>
      <c r="V60" s="1">
        <f t="shared" si="0"/>
        <v>0.70571428571428563</v>
      </c>
    </row>
    <row r="61" spans="1:22" ht="13" x14ac:dyDescent="0.15">
      <c r="A61" s="15">
        <v>44094</v>
      </c>
      <c r="B61" s="1">
        <v>252</v>
      </c>
      <c r="D61" s="1">
        <v>0</v>
      </c>
      <c r="E61" s="1">
        <v>0</v>
      </c>
      <c r="F61" s="16">
        <f t="shared" si="1"/>
        <v>0</v>
      </c>
      <c r="G61" s="16">
        <f t="shared" si="2"/>
        <v>0.14285714285714285</v>
      </c>
      <c r="H61" s="16">
        <f t="shared" si="6"/>
        <v>7.4521201281764657</v>
      </c>
      <c r="I61" s="16">
        <f t="shared" si="3"/>
        <v>9</v>
      </c>
      <c r="J61" s="1"/>
      <c r="N61" s="1">
        <v>32991</v>
      </c>
      <c r="O61" s="1"/>
      <c r="P61" s="1">
        <v>32991</v>
      </c>
      <c r="Q61" s="1">
        <f t="shared" si="4"/>
        <v>955</v>
      </c>
      <c r="R61" s="16">
        <f t="shared" si="5"/>
        <v>819.28571428571433</v>
      </c>
      <c r="T61" s="16">
        <f t="shared" si="7"/>
        <v>1.7436791630340016E-2</v>
      </c>
      <c r="U61" s="1">
        <v>0.82</v>
      </c>
      <c r="V61" s="1">
        <f t="shared" si="0"/>
        <v>0.70571428571428574</v>
      </c>
    </row>
    <row r="62" spans="1:22" ht="13" x14ac:dyDescent="0.15">
      <c r="A62" s="15">
        <v>44095</v>
      </c>
      <c r="B62" s="1">
        <v>253</v>
      </c>
      <c r="D62" s="1">
        <v>0</v>
      </c>
      <c r="E62" s="1">
        <v>0</v>
      </c>
      <c r="F62" s="16">
        <f t="shared" si="1"/>
        <v>0</v>
      </c>
      <c r="G62" s="16">
        <f t="shared" si="2"/>
        <v>0.14285714285714285</v>
      </c>
      <c r="H62" s="16">
        <f t="shared" si="6"/>
        <v>7.4521201281764657</v>
      </c>
      <c r="I62" s="16">
        <f t="shared" si="3"/>
        <v>9</v>
      </c>
      <c r="J62" s="1"/>
      <c r="N62" s="1">
        <v>32991</v>
      </c>
      <c r="O62" s="1"/>
      <c r="P62" s="1">
        <v>32991</v>
      </c>
      <c r="Q62" s="1">
        <f t="shared" si="4"/>
        <v>0</v>
      </c>
      <c r="R62" s="16">
        <f t="shared" si="5"/>
        <v>819.28571428571433</v>
      </c>
      <c r="T62" s="16">
        <f t="shared" si="7"/>
        <v>1.7436791630340016E-2</v>
      </c>
      <c r="U62" s="1">
        <v>0</v>
      </c>
      <c r="V62" s="1">
        <f t="shared" si="0"/>
        <v>0.70571428571428574</v>
      </c>
    </row>
    <row r="63" spans="1:22" ht="13" x14ac:dyDescent="0.15">
      <c r="A63" s="15">
        <v>44096</v>
      </c>
      <c r="B63" s="1">
        <v>254</v>
      </c>
      <c r="D63" s="1">
        <v>0</v>
      </c>
      <c r="E63" s="1">
        <v>0</v>
      </c>
      <c r="F63" s="16">
        <f t="shared" si="1"/>
        <v>0</v>
      </c>
      <c r="G63" s="16">
        <f t="shared" si="2"/>
        <v>0</v>
      </c>
      <c r="H63" s="16">
        <f t="shared" si="6"/>
        <v>0</v>
      </c>
      <c r="I63" s="16">
        <f t="shared" si="3"/>
        <v>9</v>
      </c>
      <c r="J63" s="1"/>
      <c r="N63" s="1">
        <v>33849</v>
      </c>
      <c r="O63" s="1"/>
      <c r="P63" s="1">
        <v>33849</v>
      </c>
      <c r="Q63" s="1">
        <f t="shared" si="4"/>
        <v>858</v>
      </c>
      <c r="R63" s="16">
        <f t="shared" si="5"/>
        <v>772.57142857142856</v>
      </c>
      <c r="T63" s="16">
        <f t="shared" si="7"/>
        <v>0</v>
      </c>
      <c r="U63" s="1">
        <v>1.65</v>
      </c>
      <c r="V63" s="1">
        <f t="shared" si="0"/>
        <v>0.94142857142857139</v>
      </c>
    </row>
    <row r="64" spans="1:22" ht="13" x14ac:dyDescent="0.15">
      <c r="A64" s="15">
        <v>44097</v>
      </c>
      <c r="B64" s="1">
        <v>255</v>
      </c>
      <c r="D64" s="1">
        <v>0</v>
      </c>
      <c r="E64" s="1">
        <v>0</v>
      </c>
      <c r="F64" s="16">
        <f t="shared" si="1"/>
        <v>0</v>
      </c>
      <c r="G64" s="16">
        <f t="shared" si="2"/>
        <v>0</v>
      </c>
      <c r="H64" s="16">
        <f t="shared" si="6"/>
        <v>0</v>
      </c>
      <c r="I64" s="16">
        <f t="shared" si="3"/>
        <v>9</v>
      </c>
      <c r="J64" s="1"/>
      <c r="N64" s="1">
        <v>34994</v>
      </c>
      <c r="O64" s="1"/>
      <c r="P64" s="1">
        <v>34994</v>
      </c>
      <c r="Q64" s="1">
        <f t="shared" si="4"/>
        <v>1145</v>
      </c>
      <c r="R64" s="16">
        <f t="shared" si="5"/>
        <v>777.14285714285711</v>
      </c>
      <c r="T64" s="16">
        <f t="shared" si="7"/>
        <v>0</v>
      </c>
      <c r="U64" s="1">
        <v>-0.82</v>
      </c>
      <c r="V64" s="1">
        <f t="shared" si="0"/>
        <v>0.82428571428571418</v>
      </c>
    </row>
    <row r="65" spans="1:22" ht="13" x14ac:dyDescent="0.15">
      <c r="A65" s="15">
        <v>44098</v>
      </c>
      <c r="B65" s="1">
        <v>256</v>
      </c>
      <c r="D65" s="1">
        <v>0</v>
      </c>
      <c r="E65" s="1">
        <v>1</v>
      </c>
      <c r="F65" s="16">
        <f t="shared" si="1"/>
        <v>1</v>
      </c>
      <c r="G65" s="16">
        <f t="shared" si="2"/>
        <v>0.14285714285714285</v>
      </c>
      <c r="H65" s="16">
        <f t="shared" si="6"/>
        <v>7.4521201281764657</v>
      </c>
      <c r="I65" s="16">
        <f t="shared" si="3"/>
        <v>10</v>
      </c>
      <c r="J65" s="1"/>
      <c r="N65" s="1">
        <v>35960</v>
      </c>
      <c r="O65" s="1"/>
      <c r="P65" s="1">
        <v>35960</v>
      </c>
      <c r="Q65" s="1">
        <f t="shared" si="4"/>
        <v>967</v>
      </c>
      <c r="R65" s="16">
        <f t="shared" si="5"/>
        <v>819.42857142857144</v>
      </c>
      <c r="T65" s="16">
        <f t="shared" si="7"/>
        <v>1.7433751743375175E-2</v>
      </c>
      <c r="U65" s="1">
        <v>1.65</v>
      </c>
      <c r="V65" s="1">
        <f t="shared" si="0"/>
        <v>0.82428571428571418</v>
      </c>
    </row>
    <row r="66" spans="1:22" ht="13" x14ac:dyDescent="0.15">
      <c r="A66" s="15">
        <v>44099</v>
      </c>
      <c r="B66" s="1">
        <v>257</v>
      </c>
      <c r="D66" s="1">
        <v>0</v>
      </c>
      <c r="E66" s="1">
        <v>0</v>
      </c>
      <c r="F66" s="16">
        <f t="shared" si="1"/>
        <v>0</v>
      </c>
      <c r="G66" s="16">
        <f t="shared" si="2"/>
        <v>0.14285714285714285</v>
      </c>
      <c r="H66" s="16">
        <f t="shared" si="6"/>
        <v>7.4521201281764657</v>
      </c>
      <c r="I66" s="16">
        <f t="shared" si="3"/>
        <v>10</v>
      </c>
      <c r="J66" s="1"/>
      <c r="N66" s="1">
        <v>36534</v>
      </c>
      <c r="O66" s="1"/>
      <c r="P66" s="1">
        <v>36534</v>
      </c>
      <c r="Q66" s="1">
        <f t="shared" si="4"/>
        <v>574</v>
      </c>
      <c r="R66" s="16">
        <f t="shared" si="5"/>
        <v>735.42857142857144</v>
      </c>
      <c r="T66" s="16">
        <f t="shared" si="7"/>
        <v>1.9425019425019421E-2</v>
      </c>
      <c r="U66" s="1">
        <v>1.65</v>
      </c>
      <c r="V66" s="1">
        <f t="shared" si="0"/>
        <v>1.06</v>
      </c>
    </row>
    <row r="67" spans="1:22" ht="13" x14ac:dyDescent="0.15">
      <c r="A67" s="15">
        <v>44100</v>
      </c>
      <c r="B67" s="1">
        <v>258</v>
      </c>
      <c r="D67" s="1">
        <v>0</v>
      </c>
      <c r="E67" s="1">
        <v>0</v>
      </c>
      <c r="F67" s="16">
        <f t="shared" si="1"/>
        <v>0</v>
      </c>
      <c r="G67" s="16">
        <f t="shared" si="2"/>
        <v>0.14285714285714285</v>
      </c>
      <c r="H67" s="16">
        <f t="shared" si="6"/>
        <v>7.4521201281764657</v>
      </c>
      <c r="I67" s="16">
        <f t="shared" si="3"/>
        <v>10</v>
      </c>
      <c r="J67" s="1"/>
      <c r="N67" s="1">
        <v>38221</v>
      </c>
      <c r="O67" s="1"/>
      <c r="P67" s="1">
        <v>38221</v>
      </c>
      <c r="Q67" s="1">
        <f t="shared" si="4"/>
        <v>1687</v>
      </c>
      <c r="R67" s="16">
        <f t="shared" si="5"/>
        <v>883.71428571428567</v>
      </c>
      <c r="T67" s="16">
        <f t="shared" si="7"/>
        <v>1.6165535079211122E-2</v>
      </c>
      <c r="U67" s="1">
        <v>2.4700000000000002</v>
      </c>
      <c r="V67" s="1">
        <f t="shared" si="0"/>
        <v>1.06</v>
      </c>
    </row>
    <row r="68" spans="1:22" ht="13" x14ac:dyDescent="0.15">
      <c r="A68" s="15">
        <v>44101</v>
      </c>
      <c r="B68" s="1">
        <v>259</v>
      </c>
      <c r="D68" s="1">
        <v>0</v>
      </c>
      <c r="E68" s="1">
        <v>0</v>
      </c>
      <c r="F68" s="16">
        <f t="shared" si="1"/>
        <v>0</v>
      </c>
      <c r="G68" s="16">
        <f t="shared" si="2"/>
        <v>0.14285714285714285</v>
      </c>
      <c r="H68" s="16">
        <f t="shared" si="6"/>
        <v>7.4521201281764657</v>
      </c>
      <c r="I68" s="16">
        <f t="shared" si="3"/>
        <v>10</v>
      </c>
      <c r="J68" s="1"/>
      <c r="N68" s="1">
        <v>38750</v>
      </c>
      <c r="O68" s="1"/>
      <c r="P68" s="1">
        <v>38750</v>
      </c>
      <c r="Q68" s="1">
        <f t="shared" si="4"/>
        <v>529</v>
      </c>
      <c r="R68" s="16">
        <f t="shared" si="5"/>
        <v>822.85714285714289</v>
      </c>
      <c r="T68" s="16">
        <f t="shared" si="7"/>
        <v>1.7361111111111108E-2</v>
      </c>
      <c r="U68" s="1">
        <v>0</v>
      </c>
      <c r="V68" s="1">
        <f t="shared" si="0"/>
        <v>0.94285714285714284</v>
      </c>
    </row>
    <row r="69" spans="1:22" ht="13" x14ac:dyDescent="0.15">
      <c r="A69" s="15">
        <v>44102</v>
      </c>
      <c r="B69" s="1">
        <v>260</v>
      </c>
      <c r="D69" s="1">
        <v>0</v>
      </c>
      <c r="E69" s="1">
        <v>0</v>
      </c>
      <c r="F69" s="16">
        <f t="shared" si="1"/>
        <v>0</v>
      </c>
      <c r="G69" s="16">
        <f t="shared" si="2"/>
        <v>0.14285714285714285</v>
      </c>
      <c r="H69" s="16">
        <f t="shared" si="6"/>
        <v>7.4521201281764657</v>
      </c>
      <c r="I69" s="16">
        <f t="shared" si="3"/>
        <v>10</v>
      </c>
      <c r="J69" s="1"/>
      <c r="N69" s="1">
        <v>38750</v>
      </c>
      <c r="O69" s="1"/>
      <c r="P69" s="1">
        <v>38750</v>
      </c>
      <c r="Q69" s="1">
        <f t="shared" si="4"/>
        <v>0</v>
      </c>
      <c r="R69" s="16">
        <f t="shared" si="5"/>
        <v>822.85714285714289</v>
      </c>
      <c r="T69" s="16">
        <f t="shared" si="7"/>
        <v>1.7361111111111108E-2</v>
      </c>
      <c r="U69" s="1">
        <v>0.82</v>
      </c>
      <c r="V69" s="1">
        <f t="shared" si="0"/>
        <v>1.06</v>
      </c>
    </row>
    <row r="70" spans="1:22" ht="13" x14ac:dyDescent="0.15">
      <c r="A70" s="15">
        <v>44103</v>
      </c>
      <c r="B70" s="1">
        <v>261</v>
      </c>
      <c r="D70" s="1">
        <v>0</v>
      </c>
      <c r="E70" s="1">
        <v>0</v>
      </c>
      <c r="F70" s="16">
        <f t="shared" si="1"/>
        <v>0</v>
      </c>
      <c r="G70" s="16">
        <f t="shared" si="2"/>
        <v>0.14285714285714285</v>
      </c>
      <c r="H70" s="16">
        <f t="shared" si="6"/>
        <v>7.4521201281764657</v>
      </c>
      <c r="I70" s="16">
        <f t="shared" si="3"/>
        <v>10</v>
      </c>
      <c r="J70" s="1"/>
      <c r="N70" s="1">
        <v>39875</v>
      </c>
      <c r="O70" s="1"/>
      <c r="P70" s="1">
        <v>39875</v>
      </c>
      <c r="Q70" s="1">
        <f t="shared" si="4"/>
        <v>1125</v>
      </c>
      <c r="R70" s="16">
        <f t="shared" si="5"/>
        <v>861</v>
      </c>
      <c r="T70" s="16">
        <f t="shared" si="7"/>
        <v>1.6592002654720425E-2</v>
      </c>
      <c r="U70" s="1">
        <v>0</v>
      </c>
      <c r="V70" s="1">
        <f t="shared" si="0"/>
        <v>0.8242857142857144</v>
      </c>
    </row>
    <row r="71" spans="1:22" ht="13" x14ac:dyDescent="0.15">
      <c r="A71" s="15">
        <v>44104</v>
      </c>
      <c r="B71" s="1">
        <v>262</v>
      </c>
      <c r="D71" s="1">
        <v>1</v>
      </c>
      <c r="E71" s="1">
        <v>0</v>
      </c>
      <c r="F71" s="16">
        <f t="shared" si="1"/>
        <v>1</v>
      </c>
      <c r="G71" s="16">
        <f t="shared" si="2"/>
        <v>0.2857142857142857</v>
      </c>
      <c r="H71" s="16">
        <f t="shared" si="6"/>
        <v>14.904240256352931</v>
      </c>
      <c r="I71" s="16">
        <f t="shared" si="3"/>
        <v>11</v>
      </c>
      <c r="J71" s="1"/>
      <c r="N71" s="1">
        <v>41065</v>
      </c>
      <c r="O71" s="1"/>
      <c r="P71" s="1">
        <v>41065</v>
      </c>
      <c r="Q71" s="1">
        <f t="shared" si="4"/>
        <v>1191</v>
      </c>
      <c r="R71" s="16">
        <f t="shared" si="5"/>
        <v>867.57142857142856</v>
      </c>
      <c r="T71" s="16">
        <f t="shared" si="7"/>
        <v>3.2932652725177015E-2</v>
      </c>
      <c r="U71" s="1">
        <v>0</v>
      </c>
      <c r="V71" s="1">
        <f t="shared" si="0"/>
        <v>0.94142857142857139</v>
      </c>
    </row>
    <row r="72" spans="1:22" ht="13" x14ac:dyDescent="0.15">
      <c r="A72" s="15">
        <v>44105</v>
      </c>
      <c r="B72" s="1">
        <v>263</v>
      </c>
      <c r="D72" s="1">
        <v>0</v>
      </c>
      <c r="E72" s="1">
        <v>0</v>
      </c>
      <c r="F72" s="16">
        <f t="shared" si="1"/>
        <v>0</v>
      </c>
      <c r="G72" s="16">
        <f t="shared" si="2"/>
        <v>0.14285714285714285</v>
      </c>
      <c r="H72" s="16">
        <f t="shared" si="6"/>
        <v>7.4521201281764657</v>
      </c>
      <c r="I72" s="16">
        <f t="shared" si="3"/>
        <v>11</v>
      </c>
      <c r="J72" s="1"/>
      <c r="N72" s="1">
        <v>41735</v>
      </c>
      <c r="O72" s="1"/>
      <c r="P72" s="1">
        <v>41735</v>
      </c>
      <c r="Q72" s="1">
        <f t="shared" si="4"/>
        <v>670</v>
      </c>
      <c r="R72" s="16">
        <f t="shared" si="5"/>
        <v>825.14285714285711</v>
      </c>
      <c r="T72" s="16">
        <f t="shared" si="7"/>
        <v>1.7313019390581719E-2</v>
      </c>
      <c r="U72" s="1">
        <v>4.9400000000000004</v>
      </c>
      <c r="V72" s="1">
        <f t="shared" si="0"/>
        <v>1.4114285714285715</v>
      </c>
    </row>
    <row r="73" spans="1:22" ht="13" x14ac:dyDescent="0.15">
      <c r="A73" s="15">
        <v>44106</v>
      </c>
      <c r="B73" s="1">
        <v>264</v>
      </c>
      <c r="D73" s="1">
        <v>0</v>
      </c>
      <c r="E73" s="1">
        <v>0</v>
      </c>
      <c r="F73" s="16">
        <f t="shared" si="1"/>
        <v>0</v>
      </c>
      <c r="G73" s="16">
        <f t="shared" si="2"/>
        <v>0.14285714285714285</v>
      </c>
      <c r="H73" s="16">
        <f t="shared" si="6"/>
        <v>7.4521201281764657</v>
      </c>
      <c r="I73" s="16">
        <f t="shared" si="3"/>
        <v>11</v>
      </c>
      <c r="J73" s="1"/>
      <c r="N73" s="1">
        <v>42801</v>
      </c>
      <c r="O73" s="1"/>
      <c r="P73" s="1">
        <v>42801</v>
      </c>
      <c r="Q73" s="1">
        <f t="shared" si="4"/>
        <v>1066</v>
      </c>
      <c r="R73" s="16">
        <f t="shared" si="5"/>
        <v>895.42857142857144</v>
      </c>
      <c r="T73" s="16">
        <f t="shared" si="7"/>
        <v>1.5954052329291639E-2</v>
      </c>
      <c r="U73" s="1">
        <v>2.4700000000000002</v>
      </c>
      <c r="V73" s="1">
        <f t="shared" si="0"/>
        <v>1.5285714285714287</v>
      </c>
    </row>
    <row r="74" spans="1:22" ht="13" x14ac:dyDescent="0.15">
      <c r="A74" s="15">
        <v>44107</v>
      </c>
      <c r="B74" s="1">
        <v>265</v>
      </c>
      <c r="D74" s="1">
        <v>0</v>
      </c>
      <c r="E74" s="1">
        <v>0</v>
      </c>
      <c r="F74" s="16">
        <f t="shared" si="1"/>
        <v>0</v>
      </c>
      <c r="G74" s="16">
        <f t="shared" si="2"/>
        <v>0.14285714285714285</v>
      </c>
      <c r="H74" s="16">
        <f t="shared" si="6"/>
        <v>7.4521201281764657</v>
      </c>
      <c r="I74" s="16">
        <f t="shared" si="3"/>
        <v>11</v>
      </c>
      <c r="J74" s="1"/>
      <c r="N74" s="1">
        <v>43372</v>
      </c>
      <c r="O74" s="1"/>
      <c r="P74" s="1">
        <v>43372</v>
      </c>
      <c r="Q74" s="1">
        <f t="shared" si="4"/>
        <v>571</v>
      </c>
      <c r="R74" s="16">
        <f t="shared" si="5"/>
        <v>736</v>
      </c>
      <c r="T74" s="16">
        <f t="shared" si="7"/>
        <v>1.9409937888198756E-2</v>
      </c>
      <c r="U74" s="1">
        <v>0</v>
      </c>
      <c r="V74" s="1">
        <f t="shared" si="0"/>
        <v>1.1757142857142857</v>
      </c>
    </row>
    <row r="75" spans="1:22" ht="13" x14ac:dyDescent="0.15">
      <c r="A75" s="15">
        <v>44108</v>
      </c>
      <c r="B75" s="1">
        <v>266</v>
      </c>
      <c r="D75" s="1">
        <v>0</v>
      </c>
      <c r="E75" s="1">
        <v>0</v>
      </c>
      <c r="F75" s="16">
        <f t="shared" si="1"/>
        <v>0</v>
      </c>
      <c r="G75" s="16">
        <f t="shared" si="2"/>
        <v>0.14285714285714285</v>
      </c>
      <c r="H75" s="16">
        <f t="shared" si="6"/>
        <v>7.4521201281764657</v>
      </c>
      <c r="I75" s="16">
        <f t="shared" si="3"/>
        <v>11</v>
      </c>
      <c r="J75" s="1"/>
      <c r="N75" s="1">
        <v>44474</v>
      </c>
      <c r="O75" s="1"/>
      <c r="P75" s="1">
        <v>44474</v>
      </c>
      <c r="Q75" s="1">
        <f t="shared" si="4"/>
        <v>1102</v>
      </c>
      <c r="R75" s="16">
        <f t="shared" si="5"/>
        <v>817.85714285714289</v>
      </c>
      <c r="T75" s="16">
        <f t="shared" si="7"/>
        <v>1.7467248908296942E-2</v>
      </c>
      <c r="U75" s="1">
        <v>0.82</v>
      </c>
      <c r="V75" s="1">
        <f t="shared" si="0"/>
        <v>1.2928571428571429</v>
      </c>
    </row>
    <row r="76" spans="1:22" ht="13" x14ac:dyDescent="0.15">
      <c r="A76" s="15">
        <v>44109</v>
      </c>
      <c r="B76" s="1">
        <v>267</v>
      </c>
      <c r="D76" s="1">
        <v>0</v>
      </c>
      <c r="E76" s="1">
        <v>0</v>
      </c>
      <c r="F76" s="16">
        <f t="shared" si="1"/>
        <v>0</v>
      </c>
      <c r="G76" s="16">
        <f t="shared" si="2"/>
        <v>0.14285714285714285</v>
      </c>
      <c r="H76" s="16">
        <f t="shared" si="6"/>
        <v>7.4521201281764657</v>
      </c>
      <c r="I76" s="16">
        <f t="shared" si="3"/>
        <v>11</v>
      </c>
      <c r="J76" s="1"/>
      <c r="N76" s="1">
        <v>44474</v>
      </c>
      <c r="O76" s="1"/>
      <c r="P76" s="1">
        <v>44474</v>
      </c>
      <c r="Q76" s="1">
        <f t="shared" si="4"/>
        <v>0</v>
      </c>
      <c r="R76" s="16">
        <f t="shared" si="5"/>
        <v>817.85714285714289</v>
      </c>
      <c r="T76" s="16">
        <f t="shared" si="7"/>
        <v>1.7467248908296942E-2</v>
      </c>
      <c r="U76" s="1">
        <v>3.29</v>
      </c>
      <c r="V76" s="1">
        <f t="shared" si="0"/>
        <v>1.6457142857142857</v>
      </c>
    </row>
    <row r="77" spans="1:22" ht="13" x14ac:dyDescent="0.15">
      <c r="A77" s="15">
        <v>44110</v>
      </c>
      <c r="B77" s="1">
        <v>268</v>
      </c>
      <c r="D77" s="1">
        <v>0</v>
      </c>
      <c r="E77" s="1">
        <v>0</v>
      </c>
      <c r="F77" s="16">
        <f t="shared" si="1"/>
        <v>0</v>
      </c>
      <c r="G77" s="16">
        <f t="shared" si="2"/>
        <v>0.14285714285714285</v>
      </c>
      <c r="H77" s="16">
        <f t="shared" si="6"/>
        <v>7.4521201281764657</v>
      </c>
      <c r="I77" s="16">
        <f t="shared" si="3"/>
        <v>11</v>
      </c>
      <c r="J77" s="1"/>
      <c r="N77" s="1">
        <v>45631</v>
      </c>
      <c r="O77" s="1"/>
      <c r="P77" s="1">
        <v>45631</v>
      </c>
      <c r="Q77" s="1">
        <f t="shared" si="4"/>
        <v>1157</v>
      </c>
      <c r="R77" s="16">
        <f t="shared" si="5"/>
        <v>822.42857142857144</v>
      </c>
      <c r="T77" s="16">
        <f t="shared" si="7"/>
        <v>1.7370158068438422E-2</v>
      </c>
      <c r="U77" s="1">
        <v>4.1100000000000003</v>
      </c>
      <c r="V77" s="1">
        <f t="shared" si="0"/>
        <v>2.2328571428571427</v>
      </c>
    </row>
    <row r="78" spans="1:22" ht="13" x14ac:dyDescent="0.15">
      <c r="A78" s="15">
        <v>44111</v>
      </c>
      <c r="B78" s="1">
        <v>269</v>
      </c>
      <c r="D78" s="1">
        <v>0</v>
      </c>
      <c r="E78" s="1">
        <v>0</v>
      </c>
      <c r="F78" s="16">
        <f t="shared" si="1"/>
        <v>0</v>
      </c>
      <c r="G78" s="16">
        <f t="shared" si="2"/>
        <v>0</v>
      </c>
      <c r="H78" s="16">
        <f t="shared" si="6"/>
        <v>0</v>
      </c>
      <c r="I78" s="16">
        <f t="shared" si="3"/>
        <v>11</v>
      </c>
      <c r="J78" s="1"/>
      <c r="N78" s="1">
        <v>46861</v>
      </c>
      <c r="O78" s="1"/>
      <c r="P78" s="1">
        <v>46861</v>
      </c>
      <c r="Q78" s="1">
        <f t="shared" si="4"/>
        <v>1230</v>
      </c>
      <c r="R78" s="16">
        <f t="shared" si="5"/>
        <v>828</v>
      </c>
      <c r="T78" s="16">
        <f t="shared" si="7"/>
        <v>0</v>
      </c>
      <c r="U78" s="1">
        <v>11.52</v>
      </c>
      <c r="V78" s="1">
        <f t="shared" si="0"/>
        <v>3.8785714285714286</v>
      </c>
    </row>
    <row r="79" spans="1:22" ht="13" x14ac:dyDescent="0.15">
      <c r="A79" s="15">
        <v>44112</v>
      </c>
      <c r="B79" s="1">
        <v>270</v>
      </c>
      <c r="D79" s="1">
        <v>0</v>
      </c>
      <c r="E79" s="1">
        <v>0</v>
      </c>
      <c r="F79" s="16">
        <f t="shared" si="1"/>
        <v>0</v>
      </c>
      <c r="G79" s="16">
        <f t="shared" si="2"/>
        <v>0</v>
      </c>
      <c r="H79" s="16">
        <f t="shared" si="6"/>
        <v>0</v>
      </c>
      <c r="I79" s="16">
        <f t="shared" si="3"/>
        <v>11</v>
      </c>
      <c r="J79" s="1"/>
      <c r="N79" s="1">
        <v>47487</v>
      </c>
      <c r="O79" s="1"/>
      <c r="P79" s="1">
        <v>47487</v>
      </c>
      <c r="Q79" s="1">
        <f t="shared" si="4"/>
        <v>626</v>
      </c>
      <c r="R79" s="16">
        <f t="shared" si="5"/>
        <v>821.71428571428567</v>
      </c>
      <c r="T79" s="16">
        <f t="shared" si="7"/>
        <v>0</v>
      </c>
      <c r="U79" s="1">
        <v>4.1100000000000003</v>
      </c>
      <c r="V79" s="1">
        <f t="shared" si="0"/>
        <v>3.7600000000000002</v>
      </c>
    </row>
    <row r="80" spans="1:22" ht="13" x14ac:dyDescent="0.15">
      <c r="A80" s="15">
        <v>44113</v>
      </c>
      <c r="B80" s="1">
        <v>271</v>
      </c>
      <c r="D80" s="1">
        <v>0</v>
      </c>
      <c r="E80" s="1">
        <v>0</v>
      </c>
      <c r="F80" s="16">
        <f t="shared" si="1"/>
        <v>0</v>
      </c>
      <c r="G80" s="16">
        <f t="shared" si="2"/>
        <v>0</v>
      </c>
      <c r="H80" s="16">
        <f t="shared" si="6"/>
        <v>0</v>
      </c>
      <c r="I80" s="16">
        <f t="shared" si="3"/>
        <v>11</v>
      </c>
      <c r="J80" s="1"/>
      <c r="N80" s="1">
        <v>48022</v>
      </c>
      <c r="O80" s="1"/>
      <c r="P80" s="1">
        <v>48022</v>
      </c>
      <c r="Q80" s="1">
        <f t="shared" si="4"/>
        <v>535</v>
      </c>
      <c r="R80" s="16">
        <f t="shared" si="5"/>
        <v>745.85714285714289</v>
      </c>
      <c r="T80" s="16">
        <f t="shared" si="7"/>
        <v>0</v>
      </c>
      <c r="U80" s="1">
        <v>4.1100000000000003</v>
      </c>
      <c r="V80" s="1">
        <f t="shared" si="0"/>
        <v>3.9942857142857142</v>
      </c>
    </row>
    <row r="81" spans="1:22" ht="13" x14ac:dyDescent="0.15">
      <c r="A81" s="15">
        <v>44114</v>
      </c>
      <c r="B81" s="1">
        <v>272</v>
      </c>
      <c r="D81" s="1">
        <v>0</v>
      </c>
      <c r="E81" s="1">
        <v>0</v>
      </c>
      <c r="F81" s="16">
        <f t="shared" si="1"/>
        <v>0</v>
      </c>
      <c r="G81" s="16">
        <f t="shared" si="2"/>
        <v>0</v>
      </c>
      <c r="H81" s="16">
        <f t="shared" si="6"/>
        <v>0</v>
      </c>
      <c r="I81" s="16">
        <f t="shared" si="3"/>
        <v>11</v>
      </c>
      <c r="J81" s="1"/>
      <c r="N81" s="1">
        <v>49562</v>
      </c>
      <c r="O81" s="1"/>
      <c r="P81" s="1">
        <v>49562</v>
      </c>
      <c r="Q81" s="1">
        <f t="shared" si="4"/>
        <v>1540</v>
      </c>
      <c r="R81" s="16">
        <f t="shared" si="5"/>
        <v>884.28571428571433</v>
      </c>
      <c r="T81" s="16">
        <f t="shared" si="7"/>
        <v>0</v>
      </c>
      <c r="U81" s="1">
        <v>0</v>
      </c>
      <c r="V81" s="1">
        <f t="shared" si="0"/>
        <v>3.9942857142857142</v>
      </c>
    </row>
    <row r="82" spans="1:22" ht="13" x14ac:dyDescent="0.15">
      <c r="A82" s="15">
        <v>44115</v>
      </c>
      <c r="B82" s="1">
        <v>273</v>
      </c>
      <c r="D82" s="1">
        <v>0</v>
      </c>
      <c r="E82" s="1">
        <v>0</v>
      </c>
      <c r="F82" s="16">
        <f t="shared" si="1"/>
        <v>0</v>
      </c>
      <c r="G82" s="16">
        <f t="shared" si="2"/>
        <v>0</v>
      </c>
      <c r="H82" s="16">
        <f t="shared" si="6"/>
        <v>0</v>
      </c>
      <c r="I82" s="16">
        <f t="shared" si="3"/>
        <v>11</v>
      </c>
      <c r="J82" s="1"/>
      <c r="N82" s="1">
        <v>50196</v>
      </c>
      <c r="O82" s="1"/>
      <c r="P82" s="1">
        <v>50196</v>
      </c>
      <c r="Q82" s="1">
        <f t="shared" si="4"/>
        <v>634</v>
      </c>
      <c r="R82" s="16">
        <f t="shared" si="5"/>
        <v>817.42857142857144</v>
      </c>
      <c r="T82" s="16">
        <f t="shared" si="7"/>
        <v>0</v>
      </c>
      <c r="U82" s="1">
        <v>0</v>
      </c>
      <c r="V82" s="1">
        <f t="shared" si="0"/>
        <v>3.8771428571428572</v>
      </c>
    </row>
    <row r="83" spans="1:22" ht="13" x14ac:dyDescent="0.15">
      <c r="A83" s="15">
        <v>44116</v>
      </c>
      <c r="B83" s="1">
        <v>274</v>
      </c>
      <c r="D83" s="1">
        <v>0</v>
      </c>
      <c r="E83" s="1">
        <v>0</v>
      </c>
      <c r="F83" s="16">
        <f t="shared" si="1"/>
        <v>0</v>
      </c>
      <c r="G83" s="16">
        <f t="shared" si="2"/>
        <v>0</v>
      </c>
      <c r="H83" s="16">
        <f t="shared" si="6"/>
        <v>0</v>
      </c>
      <c r="I83" s="16">
        <f t="shared" si="3"/>
        <v>11</v>
      </c>
      <c r="J83" s="1"/>
      <c r="N83" s="1">
        <v>50196</v>
      </c>
      <c r="O83" s="1"/>
      <c r="P83" s="1">
        <v>50196</v>
      </c>
      <c r="Q83" s="1">
        <f t="shared" si="4"/>
        <v>0</v>
      </c>
      <c r="R83" s="16">
        <f t="shared" si="5"/>
        <v>817.42857142857144</v>
      </c>
      <c r="T83" s="16">
        <f t="shared" si="7"/>
        <v>0</v>
      </c>
      <c r="U83" s="1">
        <v>4.9400000000000004</v>
      </c>
      <c r="V83" s="1">
        <f t="shared" si="0"/>
        <v>4.112857142857143</v>
      </c>
    </row>
    <row r="84" spans="1:22" ht="13" x14ac:dyDescent="0.15">
      <c r="A84" s="15">
        <v>44117</v>
      </c>
      <c r="B84" s="1">
        <v>275</v>
      </c>
      <c r="D84" s="1">
        <v>0</v>
      </c>
      <c r="E84" s="1">
        <v>0</v>
      </c>
      <c r="F84" s="16">
        <f t="shared" si="1"/>
        <v>0</v>
      </c>
      <c r="G84" s="16">
        <f t="shared" si="2"/>
        <v>0</v>
      </c>
      <c r="H84" s="16">
        <f t="shared" si="6"/>
        <v>0</v>
      </c>
      <c r="I84" s="16">
        <f t="shared" si="3"/>
        <v>11</v>
      </c>
      <c r="J84" s="1"/>
      <c r="N84" s="1">
        <v>51121</v>
      </c>
      <c r="O84" s="1"/>
      <c r="P84" s="1">
        <v>51121</v>
      </c>
      <c r="Q84" s="1">
        <f t="shared" si="4"/>
        <v>925</v>
      </c>
      <c r="R84" s="16">
        <f t="shared" si="5"/>
        <v>784.28571428571433</v>
      </c>
      <c r="T84" s="16">
        <f t="shared" si="7"/>
        <v>0</v>
      </c>
      <c r="U84" s="1">
        <v>3.29</v>
      </c>
      <c r="V84" s="1">
        <f t="shared" si="0"/>
        <v>3.9957142857142856</v>
      </c>
    </row>
    <row r="85" spans="1:22" ht="13" x14ac:dyDescent="0.15">
      <c r="A85" s="15">
        <v>44118</v>
      </c>
      <c r="B85" s="1">
        <v>276</v>
      </c>
      <c r="D85" s="1">
        <v>1</v>
      </c>
      <c r="E85" s="1">
        <v>0</v>
      </c>
      <c r="F85" s="16">
        <f t="shared" si="1"/>
        <v>1</v>
      </c>
      <c r="G85" s="16">
        <f t="shared" si="2"/>
        <v>0.14285714285714285</v>
      </c>
      <c r="H85" s="16">
        <f t="shared" si="6"/>
        <v>7.4521201281764657</v>
      </c>
      <c r="I85" s="16">
        <f t="shared" si="3"/>
        <v>12</v>
      </c>
      <c r="J85" s="1"/>
      <c r="N85" s="1">
        <v>52352</v>
      </c>
      <c r="O85" s="1"/>
      <c r="P85" s="1">
        <v>52352</v>
      </c>
      <c r="Q85" s="1">
        <f t="shared" si="4"/>
        <v>1232</v>
      </c>
      <c r="R85" s="16">
        <f t="shared" si="5"/>
        <v>784.57142857142856</v>
      </c>
      <c r="T85" s="16">
        <f t="shared" si="7"/>
        <v>1.820830298616169E-2</v>
      </c>
      <c r="U85" s="1">
        <v>4.9400000000000004</v>
      </c>
      <c r="V85" s="1">
        <f t="shared" si="0"/>
        <v>3.0557142857142856</v>
      </c>
    </row>
    <row r="86" spans="1:22" ht="13" x14ac:dyDescent="0.15">
      <c r="A86" s="15">
        <v>44119</v>
      </c>
      <c r="B86" s="1">
        <v>277</v>
      </c>
      <c r="D86" s="1">
        <v>0</v>
      </c>
      <c r="E86" s="1">
        <v>0</v>
      </c>
      <c r="F86" s="16">
        <f t="shared" si="1"/>
        <v>0</v>
      </c>
      <c r="G86" s="16">
        <f t="shared" si="2"/>
        <v>0.14285714285714285</v>
      </c>
      <c r="H86" s="16">
        <f t="shared" si="6"/>
        <v>7.4521201281764657</v>
      </c>
      <c r="I86" s="16">
        <f t="shared" si="3"/>
        <v>12</v>
      </c>
      <c r="J86" s="1"/>
      <c r="N86" s="1">
        <v>53016</v>
      </c>
      <c r="O86" s="1"/>
      <c r="P86" s="1">
        <v>53016</v>
      </c>
      <c r="Q86" s="1">
        <f t="shared" si="4"/>
        <v>664</v>
      </c>
      <c r="R86" s="16">
        <f t="shared" si="5"/>
        <v>790</v>
      </c>
      <c r="T86" s="16">
        <f t="shared" si="7"/>
        <v>1.8083182640144666E-2</v>
      </c>
      <c r="U86" s="1">
        <v>7.4</v>
      </c>
      <c r="V86" s="1">
        <f t="shared" si="0"/>
        <v>3.5257142857142858</v>
      </c>
    </row>
    <row r="87" spans="1:22" ht="13" x14ac:dyDescent="0.15">
      <c r="A87" s="15">
        <v>44120</v>
      </c>
      <c r="B87" s="1">
        <v>278</v>
      </c>
      <c r="D87" s="1">
        <v>0</v>
      </c>
      <c r="E87" s="1">
        <v>0</v>
      </c>
      <c r="F87" s="16">
        <f t="shared" si="1"/>
        <v>0</v>
      </c>
      <c r="G87" s="16">
        <f t="shared" si="2"/>
        <v>0.14285714285714285</v>
      </c>
      <c r="H87" s="16">
        <f t="shared" si="6"/>
        <v>7.4521201281764657</v>
      </c>
      <c r="I87" s="16">
        <f t="shared" si="3"/>
        <v>12</v>
      </c>
      <c r="J87" s="1"/>
      <c r="N87" s="1">
        <v>53705</v>
      </c>
      <c r="O87" s="1"/>
      <c r="P87" s="1">
        <v>53705</v>
      </c>
      <c r="Q87" s="1">
        <f t="shared" si="4"/>
        <v>689</v>
      </c>
      <c r="R87" s="16">
        <f t="shared" si="5"/>
        <v>812</v>
      </c>
      <c r="T87" s="16">
        <f t="shared" si="7"/>
        <v>1.7593244194229415E-2</v>
      </c>
      <c r="U87" s="1">
        <v>1.65</v>
      </c>
      <c r="V87" s="1">
        <f t="shared" si="0"/>
        <v>3.1742857142857139</v>
      </c>
    </row>
    <row r="88" spans="1:22" ht="13" x14ac:dyDescent="0.15">
      <c r="A88" s="15">
        <v>44121</v>
      </c>
      <c r="B88" s="1">
        <v>279</v>
      </c>
      <c r="D88" s="1">
        <v>1</v>
      </c>
      <c r="E88" s="1">
        <v>0</v>
      </c>
      <c r="F88" s="16">
        <f t="shared" si="1"/>
        <v>1</v>
      </c>
      <c r="G88" s="16">
        <f t="shared" si="2"/>
        <v>0.2857142857142857</v>
      </c>
      <c r="H88" s="16">
        <f t="shared" si="6"/>
        <v>14.904240256352931</v>
      </c>
      <c r="I88" s="16">
        <f t="shared" si="3"/>
        <v>13</v>
      </c>
      <c r="J88" s="1"/>
      <c r="N88" s="1">
        <v>55157</v>
      </c>
      <c r="O88" s="1"/>
      <c r="P88" s="1">
        <v>55157</v>
      </c>
      <c r="Q88" s="1">
        <f t="shared" si="4"/>
        <v>1453</v>
      </c>
      <c r="R88" s="16">
        <f t="shared" si="5"/>
        <v>799.57142857142856</v>
      </c>
      <c r="T88" s="16">
        <f t="shared" si="7"/>
        <v>3.5733428622476325E-2</v>
      </c>
      <c r="U88" s="1">
        <v>2.4700000000000002</v>
      </c>
      <c r="V88" s="1">
        <f t="shared" si="0"/>
        <v>3.5271428571428567</v>
      </c>
    </row>
    <row r="89" spans="1:22" ht="13" x14ac:dyDescent="0.15">
      <c r="A89" s="15">
        <v>44122</v>
      </c>
      <c r="B89" s="1">
        <v>280</v>
      </c>
      <c r="D89" s="1">
        <v>0</v>
      </c>
      <c r="E89" s="1">
        <v>0</v>
      </c>
      <c r="F89" s="16">
        <f t="shared" si="1"/>
        <v>0</v>
      </c>
      <c r="G89" s="16">
        <f t="shared" si="2"/>
        <v>0.2857142857142857</v>
      </c>
      <c r="H89" s="16">
        <f t="shared" si="6"/>
        <v>14.904240256352931</v>
      </c>
      <c r="I89" s="16">
        <f t="shared" si="3"/>
        <v>13</v>
      </c>
      <c r="J89" s="1"/>
      <c r="N89" s="1">
        <v>55837</v>
      </c>
      <c r="O89" s="1"/>
      <c r="P89" s="1">
        <v>55837</v>
      </c>
      <c r="Q89" s="1">
        <f t="shared" si="4"/>
        <v>680</v>
      </c>
      <c r="R89" s="16">
        <f t="shared" si="5"/>
        <v>806.14285714285711</v>
      </c>
      <c r="T89" s="16">
        <f t="shared" si="7"/>
        <v>3.5442140705298601E-2</v>
      </c>
      <c r="U89" s="1">
        <v>0.82</v>
      </c>
      <c r="V89" s="1">
        <f t="shared" si="0"/>
        <v>3.6442857142857141</v>
      </c>
    </row>
    <row r="90" spans="1:22" ht="13" x14ac:dyDescent="0.15">
      <c r="A90" s="15">
        <v>44123</v>
      </c>
      <c r="B90" s="1">
        <v>281</v>
      </c>
      <c r="D90" s="1">
        <v>0</v>
      </c>
      <c r="E90" s="1">
        <v>0</v>
      </c>
      <c r="F90" s="16">
        <f t="shared" si="1"/>
        <v>0</v>
      </c>
      <c r="G90" s="16">
        <f t="shared" si="2"/>
        <v>0.2857142857142857</v>
      </c>
      <c r="H90" s="16">
        <f t="shared" si="6"/>
        <v>14.904240256352931</v>
      </c>
      <c r="I90" s="16">
        <f t="shared" si="3"/>
        <v>13</v>
      </c>
      <c r="J90" s="1"/>
      <c r="N90" s="1">
        <v>55837</v>
      </c>
      <c r="O90" s="1"/>
      <c r="P90" s="1">
        <v>55837</v>
      </c>
      <c r="Q90" s="1">
        <f t="shared" si="4"/>
        <v>0</v>
      </c>
      <c r="R90" s="16">
        <f t="shared" si="5"/>
        <v>806.14285714285711</v>
      </c>
      <c r="T90" s="16">
        <f t="shared" si="7"/>
        <v>3.5442140705298601E-2</v>
      </c>
      <c r="U90" s="1">
        <v>2.4700000000000002</v>
      </c>
      <c r="V90" s="1">
        <f t="shared" si="0"/>
        <v>3.2914285714285714</v>
      </c>
    </row>
    <row r="91" spans="1:22" ht="13" x14ac:dyDescent="0.15">
      <c r="A91" s="15">
        <v>44124</v>
      </c>
      <c r="B91" s="1">
        <v>282</v>
      </c>
      <c r="D91" s="1">
        <v>0</v>
      </c>
      <c r="E91" s="1">
        <v>0</v>
      </c>
      <c r="F91" s="16">
        <f t="shared" si="1"/>
        <v>0</v>
      </c>
      <c r="G91" s="16">
        <f t="shared" si="2"/>
        <v>0.2857142857142857</v>
      </c>
      <c r="H91" s="16">
        <f t="shared" si="6"/>
        <v>14.904240256352931</v>
      </c>
      <c r="I91" s="16">
        <f t="shared" si="3"/>
        <v>13</v>
      </c>
      <c r="J91" s="1"/>
      <c r="N91" s="1">
        <v>57043</v>
      </c>
      <c r="O91" s="1"/>
      <c r="P91" s="1">
        <v>57043</v>
      </c>
      <c r="Q91" s="1">
        <f t="shared" si="4"/>
        <v>1206</v>
      </c>
      <c r="R91" s="16">
        <f t="shared" si="5"/>
        <v>846.28571428571433</v>
      </c>
      <c r="T91" s="16">
        <f t="shared" si="7"/>
        <v>3.3760972316002696E-2</v>
      </c>
      <c r="U91" s="1">
        <v>0.82</v>
      </c>
      <c r="V91" s="1">
        <f t="shared" si="0"/>
        <v>2.9385714285714286</v>
      </c>
    </row>
    <row r="92" spans="1:22" ht="13" x14ac:dyDescent="0.15">
      <c r="A92" s="15">
        <v>44125</v>
      </c>
      <c r="B92" s="1">
        <v>283</v>
      </c>
      <c r="D92" s="1">
        <v>0</v>
      </c>
      <c r="E92" s="1">
        <v>0</v>
      </c>
      <c r="F92" s="16">
        <f t="shared" si="1"/>
        <v>0</v>
      </c>
      <c r="G92" s="16">
        <f t="shared" si="2"/>
        <v>0.14285714285714285</v>
      </c>
      <c r="H92" s="16">
        <f t="shared" si="6"/>
        <v>7.4521201281764657</v>
      </c>
      <c r="I92" s="16">
        <f t="shared" si="3"/>
        <v>13</v>
      </c>
      <c r="J92" s="1"/>
      <c r="N92" s="1">
        <v>58241</v>
      </c>
      <c r="O92" s="1"/>
      <c r="P92" s="1">
        <v>58241</v>
      </c>
      <c r="Q92" s="1">
        <f t="shared" si="4"/>
        <v>1198</v>
      </c>
      <c r="R92" s="16">
        <f t="shared" si="5"/>
        <v>841.42857142857144</v>
      </c>
      <c r="T92" s="16">
        <f t="shared" si="7"/>
        <v>1.6977928692699488E-2</v>
      </c>
      <c r="U92" s="1">
        <v>4.1100000000000003</v>
      </c>
      <c r="V92" s="1">
        <f t="shared" si="0"/>
        <v>2.8200000000000003</v>
      </c>
    </row>
    <row r="93" spans="1:22" ht="13" x14ac:dyDescent="0.15">
      <c r="A93" s="15">
        <v>44126</v>
      </c>
      <c r="B93" s="1">
        <v>284</v>
      </c>
      <c r="D93" s="1">
        <v>1</v>
      </c>
      <c r="E93" s="1">
        <v>0</v>
      </c>
      <c r="F93" s="16">
        <f t="shared" si="1"/>
        <v>1</v>
      </c>
      <c r="G93" s="16">
        <f t="shared" si="2"/>
        <v>0.2857142857142857</v>
      </c>
      <c r="H93" s="16">
        <f t="shared" si="6"/>
        <v>14.904240256352931</v>
      </c>
      <c r="I93" s="16">
        <f t="shared" si="3"/>
        <v>14</v>
      </c>
      <c r="J93" s="1"/>
      <c r="N93" s="1">
        <v>58894</v>
      </c>
      <c r="O93" s="1"/>
      <c r="P93" s="1">
        <v>58894</v>
      </c>
      <c r="Q93" s="1">
        <f t="shared" si="4"/>
        <v>654</v>
      </c>
      <c r="R93" s="16">
        <f t="shared" si="5"/>
        <v>840</v>
      </c>
      <c r="T93" s="16">
        <f t="shared" si="7"/>
        <v>3.4013605442176867E-2</v>
      </c>
      <c r="U93" s="1">
        <v>2.4700000000000002</v>
      </c>
      <c r="V93" s="1">
        <f t="shared" si="0"/>
        <v>2.1157142857142857</v>
      </c>
    </row>
    <row r="94" spans="1:22" ht="13" x14ac:dyDescent="0.15">
      <c r="A94" s="15">
        <v>44127</v>
      </c>
      <c r="B94" s="1">
        <v>285</v>
      </c>
      <c r="D94" s="1">
        <v>0</v>
      </c>
      <c r="E94" s="1">
        <v>0</v>
      </c>
      <c r="F94" s="16">
        <f t="shared" si="1"/>
        <v>0</v>
      </c>
      <c r="G94" s="16">
        <f t="shared" si="2"/>
        <v>0.2857142857142857</v>
      </c>
      <c r="H94" s="16">
        <f t="shared" si="6"/>
        <v>14.904240256352931</v>
      </c>
      <c r="I94" s="16">
        <f t="shared" si="3"/>
        <v>14</v>
      </c>
      <c r="J94" s="1"/>
      <c r="N94" s="1">
        <v>60005</v>
      </c>
      <c r="O94" s="1"/>
      <c r="P94" s="1">
        <v>60005</v>
      </c>
      <c r="Q94" s="1">
        <f t="shared" si="4"/>
        <v>1111</v>
      </c>
      <c r="R94" s="16">
        <f t="shared" si="5"/>
        <v>900.28571428571433</v>
      </c>
      <c r="T94" s="16">
        <f t="shared" si="7"/>
        <v>3.1735956839098696E-2</v>
      </c>
      <c r="U94" s="1">
        <v>3.29</v>
      </c>
      <c r="V94" s="1">
        <f t="shared" si="0"/>
        <v>2.3500000000000005</v>
      </c>
    </row>
    <row r="95" spans="1:22" ht="13" x14ac:dyDescent="0.15">
      <c r="A95" s="15">
        <v>44128</v>
      </c>
      <c r="B95" s="1">
        <v>286</v>
      </c>
      <c r="D95" s="1">
        <v>0</v>
      </c>
      <c r="E95" s="1">
        <v>0</v>
      </c>
      <c r="F95" s="16">
        <f t="shared" si="1"/>
        <v>0</v>
      </c>
      <c r="G95" s="16">
        <f t="shared" si="2"/>
        <v>0.14285714285714285</v>
      </c>
      <c r="H95" s="16">
        <f t="shared" si="6"/>
        <v>7.4521201281764657</v>
      </c>
      <c r="I95" s="16">
        <f t="shared" si="3"/>
        <v>14</v>
      </c>
      <c r="J95" s="1"/>
      <c r="N95" s="1">
        <v>61178</v>
      </c>
      <c r="O95" s="1"/>
      <c r="P95" s="1">
        <v>61178</v>
      </c>
      <c r="Q95" s="1">
        <f t="shared" si="4"/>
        <v>1173</v>
      </c>
      <c r="R95" s="16">
        <f t="shared" si="5"/>
        <v>860.28571428571433</v>
      </c>
      <c r="T95" s="16">
        <f t="shared" si="7"/>
        <v>1.6605778811026234E-2</v>
      </c>
      <c r="U95" s="1">
        <v>3.29</v>
      </c>
      <c r="V95" s="1">
        <f t="shared" si="0"/>
        <v>2.4671428571428571</v>
      </c>
    </row>
    <row r="96" spans="1:22" ht="13" x14ac:dyDescent="0.15">
      <c r="A96" s="15">
        <v>44129</v>
      </c>
      <c r="B96" s="1">
        <v>287</v>
      </c>
      <c r="D96" s="1">
        <v>0</v>
      </c>
      <c r="E96" s="1">
        <v>0</v>
      </c>
      <c r="F96" s="16">
        <f t="shared" si="1"/>
        <v>0</v>
      </c>
      <c r="G96" s="16">
        <f t="shared" si="2"/>
        <v>0.14285714285714285</v>
      </c>
      <c r="H96" s="16">
        <f t="shared" ref="H96:H159" si="8">G96*100000/1917</f>
        <v>7.4521201281764657</v>
      </c>
      <c r="I96" s="16">
        <f t="shared" si="3"/>
        <v>14</v>
      </c>
      <c r="J96" s="1"/>
      <c r="N96" s="1">
        <v>61667</v>
      </c>
      <c r="O96" s="1"/>
      <c r="P96" s="1">
        <v>61667</v>
      </c>
      <c r="Q96" s="1">
        <f t="shared" si="4"/>
        <v>489</v>
      </c>
      <c r="R96" s="16">
        <f t="shared" si="5"/>
        <v>833</v>
      </c>
      <c r="T96" s="16">
        <f t="shared" si="7"/>
        <v>1.7149717029669012E-2</v>
      </c>
      <c r="U96" s="1">
        <v>2.4700000000000002</v>
      </c>
      <c r="V96" s="1">
        <f t="shared" si="0"/>
        <v>2.7028571428571424</v>
      </c>
    </row>
    <row r="97" spans="1:22" ht="13" x14ac:dyDescent="0.15">
      <c r="A97" s="15">
        <v>44130</v>
      </c>
      <c r="B97" s="1">
        <v>288</v>
      </c>
      <c r="D97" s="1">
        <v>0</v>
      </c>
      <c r="E97" s="1">
        <v>0</v>
      </c>
      <c r="F97" s="16">
        <f t="shared" si="1"/>
        <v>0</v>
      </c>
      <c r="G97" s="16">
        <f t="shared" si="2"/>
        <v>0.14285714285714285</v>
      </c>
      <c r="H97" s="16">
        <f t="shared" si="8"/>
        <v>7.4521201281764657</v>
      </c>
      <c r="I97" s="16">
        <f t="shared" si="3"/>
        <v>14</v>
      </c>
      <c r="J97" s="1"/>
      <c r="N97" s="1">
        <v>61667</v>
      </c>
      <c r="O97" s="1"/>
      <c r="P97" s="1">
        <v>61667</v>
      </c>
      <c r="Q97" s="1">
        <f t="shared" si="4"/>
        <v>0</v>
      </c>
      <c r="R97" s="16">
        <f t="shared" si="5"/>
        <v>833</v>
      </c>
      <c r="T97" s="16">
        <f t="shared" si="7"/>
        <v>1.7149717029669012E-2</v>
      </c>
      <c r="U97" s="1">
        <v>2.4700000000000002</v>
      </c>
      <c r="V97" s="1">
        <f t="shared" si="0"/>
        <v>2.7028571428571424</v>
      </c>
    </row>
    <row r="98" spans="1:22" ht="13" x14ac:dyDescent="0.15">
      <c r="A98" s="15">
        <v>44131</v>
      </c>
      <c r="B98" s="1">
        <v>289</v>
      </c>
      <c r="D98" s="1">
        <v>0</v>
      </c>
      <c r="E98" s="1">
        <v>0</v>
      </c>
      <c r="F98" s="16">
        <f t="shared" si="1"/>
        <v>0</v>
      </c>
      <c r="G98" s="16">
        <f t="shared" si="2"/>
        <v>0.14285714285714285</v>
      </c>
      <c r="H98" s="16">
        <f t="shared" si="8"/>
        <v>7.4521201281764657</v>
      </c>
      <c r="I98" s="16">
        <f t="shared" si="3"/>
        <v>14</v>
      </c>
      <c r="J98" s="1"/>
      <c r="N98" s="1">
        <v>62833</v>
      </c>
      <c r="O98" s="1"/>
      <c r="P98" s="1">
        <v>62833</v>
      </c>
      <c r="Q98" s="1">
        <f t="shared" si="4"/>
        <v>1166</v>
      </c>
      <c r="R98" s="16">
        <f t="shared" si="5"/>
        <v>827.28571428571433</v>
      </c>
      <c r="T98" s="16">
        <f t="shared" si="7"/>
        <v>1.7268174753928507E-2</v>
      </c>
      <c r="U98" s="1">
        <v>10.7</v>
      </c>
      <c r="V98" s="1">
        <f t="shared" si="0"/>
        <v>4.1142857142857148</v>
      </c>
    </row>
    <row r="99" spans="1:22" ht="13" x14ac:dyDescent="0.15">
      <c r="A99" s="15">
        <v>44132</v>
      </c>
      <c r="B99" s="1">
        <v>290</v>
      </c>
      <c r="D99" s="1">
        <v>0</v>
      </c>
      <c r="E99" s="1">
        <v>0</v>
      </c>
      <c r="F99" s="16">
        <f t="shared" si="1"/>
        <v>0</v>
      </c>
      <c r="G99" s="16">
        <f t="shared" si="2"/>
        <v>0.14285714285714285</v>
      </c>
      <c r="H99" s="16">
        <f t="shared" si="8"/>
        <v>7.4521201281764657</v>
      </c>
      <c r="I99" s="16">
        <f t="shared" si="3"/>
        <v>14</v>
      </c>
      <c r="J99" s="1"/>
      <c r="N99" s="1">
        <v>64072</v>
      </c>
      <c r="O99" s="1"/>
      <c r="P99" s="1">
        <v>64072</v>
      </c>
      <c r="Q99" s="1">
        <f t="shared" si="4"/>
        <v>1239</v>
      </c>
      <c r="R99" s="16">
        <f t="shared" si="5"/>
        <v>833.14285714285711</v>
      </c>
      <c r="T99" s="16">
        <f t="shared" si="7"/>
        <v>1.7146776406035662E-2</v>
      </c>
      <c r="U99" s="1">
        <v>3.29</v>
      </c>
      <c r="V99" s="1">
        <f t="shared" si="0"/>
        <v>3.9971428571428573</v>
      </c>
    </row>
    <row r="100" spans="1:22" ht="13" x14ac:dyDescent="0.15">
      <c r="A100" s="15">
        <v>44133</v>
      </c>
      <c r="B100" s="1">
        <v>291</v>
      </c>
      <c r="D100" s="1">
        <v>0</v>
      </c>
      <c r="E100" s="1">
        <v>1</v>
      </c>
      <c r="F100" s="16">
        <f t="shared" si="1"/>
        <v>1</v>
      </c>
      <c r="G100" s="16">
        <f t="shared" si="2"/>
        <v>0.14285714285714285</v>
      </c>
      <c r="H100" s="16">
        <f t="shared" si="8"/>
        <v>7.4521201281764657</v>
      </c>
      <c r="I100" s="16">
        <f t="shared" si="3"/>
        <v>15</v>
      </c>
      <c r="J100" s="1"/>
      <c r="N100" s="1">
        <v>64718</v>
      </c>
      <c r="O100" s="1"/>
      <c r="P100" s="1">
        <v>64718</v>
      </c>
      <c r="Q100" s="1">
        <f t="shared" si="4"/>
        <v>647</v>
      </c>
      <c r="R100" s="16">
        <f t="shared" si="5"/>
        <v>832.14285714285711</v>
      </c>
      <c r="T100" s="16">
        <f t="shared" si="7"/>
        <v>1.7167381974248927E-2</v>
      </c>
      <c r="U100" s="1">
        <v>7.4</v>
      </c>
      <c r="V100" s="1">
        <f t="shared" si="0"/>
        <v>4.7014285714285711</v>
      </c>
    </row>
    <row r="101" spans="1:22" ht="13" x14ac:dyDescent="0.15">
      <c r="A101" s="15">
        <v>44134</v>
      </c>
      <c r="B101" s="1">
        <v>292</v>
      </c>
      <c r="D101" s="1">
        <v>0</v>
      </c>
      <c r="E101" s="1">
        <v>0</v>
      </c>
      <c r="F101" s="16">
        <f t="shared" si="1"/>
        <v>0</v>
      </c>
      <c r="G101" s="16">
        <f t="shared" si="2"/>
        <v>0.14285714285714285</v>
      </c>
      <c r="H101" s="16">
        <f t="shared" si="8"/>
        <v>7.4521201281764657</v>
      </c>
      <c r="I101" s="16">
        <f t="shared" si="3"/>
        <v>15</v>
      </c>
      <c r="J101" s="1"/>
      <c r="N101" s="1">
        <v>65655</v>
      </c>
      <c r="O101" s="1"/>
      <c r="P101" s="1">
        <v>65655</v>
      </c>
      <c r="Q101" s="1">
        <f t="shared" si="4"/>
        <v>937</v>
      </c>
      <c r="R101" s="16">
        <f t="shared" si="5"/>
        <v>807.28571428571433</v>
      </c>
      <c r="T101" s="16">
        <f t="shared" si="7"/>
        <v>1.769598301185631E-2</v>
      </c>
      <c r="U101" s="1">
        <v>7.4</v>
      </c>
      <c r="V101" s="1">
        <f t="shared" si="0"/>
        <v>5.2885714285714283</v>
      </c>
    </row>
    <row r="102" spans="1:22" ht="13" x14ac:dyDescent="0.15">
      <c r="A102" s="15">
        <v>44135</v>
      </c>
      <c r="B102" s="1">
        <v>293</v>
      </c>
      <c r="D102" s="1">
        <v>0</v>
      </c>
      <c r="E102" s="1">
        <v>0</v>
      </c>
      <c r="F102" s="16">
        <f t="shared" si="1"/>
        <v>0</v>
      </c>
      <c r="G102" s="16">
        <f t="shared" si="2"/>
        <v>0.14285714285714285</v>
      </c>
      <c r="H102" s="16">
        <f t="shared" si="8"/>
        <v>7.4521201281764657</v>
      </c>
      <c r="I102" s="16">
        <f t="shared" si="3"/>
        <v>15</v>
      </c>
      <c r="J102" s="1"/>
      <c r="N102" s="1">
        <v>66987</v>
      </c>
      <c r="O102" s="1"/>
      <c r="P102" s="1">
        <v>66987</v>
      </c>
      <c r="Q102" s="1">
        <f t="shared" si="4"/>
        <v>1332</v>
      </c>
      <c r="R102" s="16">
        <f t="shared" si="5"/>
        <v>830</v>
      </c>
      <c r="T102" s="16">
        <f t="shared" si="7"/>
        <v>1.7211703958691909E-2</v>
      </c>
      <c r="U102" s="1">
        <v>2.4700000000000002</v>
      </c>
      <c r="V102" s="1">
        <f t="shared" si="0"/>
        <v>5.1714285714285708</v>
      </c>
    </row>
    <row r="103" spans="1:22" ht="13" x14ac:dyDescent="0.15">
      <c r="A103" s="15">
        <v>44136</v>
      </c>
      <c r="B103" s="1">
        <v>294</v>
      </c>
      <c r="D103" s="1">
        <v>0</v>
      </c>
      <c r="E103" s="1">
        <v>0</v>
      </c>
      <c r="F103" s="16">
        <f t="shared" si="1"/>
        <v>0</v>
      </c>
      <c r="G103" s="16">
        <f t="shared" si="2"/>
        <v>0.14285714285714285</v>
      </c>
      <c r="H103" s="16">
        <f t="shared" si="8"/>
        <v>7.4521201281764657</v>
      </c>
      <c r="I103" s="16">
        <f t="shared" si="3"/>
        <v>15</v>
      </c>
      <c r="J103" s="1"/>
      <c r="N103" s="1">
        <v>67474</v>
      </c>
      <c r="O103" s="1"/>
      <c r="P103" s="1">
        <v>67474</v>
      </c>
      <c r="Q103" s="1">
        <f t="shared" si="4"/>
        <v>487</v>
      </c>
      <c r="R103" s="16">
        <f t="shared" si="5"/>
        <v>829.71428571428567</v>
      </c>
      <c r="T103" s="16">
        <f t="shared" si="7"/>
        <v>1.7217630853994491E-2</v>
      </c>
      <c r="U103" s="1">
        <v>1.65</v>
      </c>
      <c r="V103" s="1">
        <f t="shared" si="0"/>
        <v>5.0542857142857134</v>
      </c>
    </row>
    <row r="104" spans="1:22" ht="13" x14ac:dyDescent="0.15">
      <c r="A104" s="15">
        <v>44137</v>
      </c>
      <c r="B104" s="1">
        <v>295</v>
      </c>
      <c r="D104" s="1">
        <v>0</v>
      </c>
      <c r="E104" s="1">
        <v>0</v>
      </c>
      <c r="F104" s="16">
        <f t="shared" si="1"/>
        <v>0</v>
      </c>
      <c r="G104" s="16">
        <f t="shared" si="2"/>
        <v>0.14285714285714285</v>
      </c>
      <c r="H104" s="16">
        <f t="shared" si="8"/>
        <v>7.4521201281764657</v>
      </c>
      <c r="I104" s="16">
        <f t="shared" si="3"/>
        <v>15</v>
      </c>
      <c r="J104" s="1"/>
      <c r="N104" s="1">
        <v>67474</v>
      </c>
      <c r="O104" s="1"/>
      <c r="P104" s="1">
        <v>67474</v>
      </c>
      <c r="Q104" s="1">
        <f t="shared" si="4"/>
        <v>0</v>
      </c>
      <c r="R104" s="16">
        <f t="shared" si="5"/>
        <v>829.71428571428567</v>
      </c>
      <c r="T104" s="16">
        <f t="shared" si="7"/>
        <v>1.7217630853994491E-2</v>
      </c>
      <c r="U104" s="1">
        <v>8.23</v>
      </c>
      <c r="V104" s="1">
        <f t="shared" si="0"/>
        <v>5.8771428571428572</v>
      </c>
    </row>
    <row r="105" spans="1:22" ht="13" x14ac:dyDescent="0.15">
      <c r="A105" s="15">
        <v>44138</v>
      </c>
      <c r="B105" s="1">
        <v>296</v>
      </c>
      <c r="D105" s="1">
        <v>0</v>
      </c>
      <c r="E105" s="1">
        <v>0</v>
      </c>
      <c r="F105" s="16">
        <f t="shared" si="1"/>
        <v>0</v>
      </c>
      <c r="G105" s="16">
        <f t="shared" si="2"/>
        <v>0.14285714285714285</v>
      </c>
      <c r="H105" s="16">
        <f t="shared" si="8"/>
        <v>7.4521201281764657</v>
      </c>
      <c r="I105" s="16">
        <f t="shared" si="3"/>
        <v>15</v>
      </c>
      <c r="J105" s="1"/>
      <c r="N105" s="1">
        <v>68032</v>
      </c>
      <c r="O105" s="1"/>
      <c r="P105" s="1">
        <v>68032</v>
      </c>
      <c r="Q105" s="1">
        <f t="shared" si="4"/>
        <v>558</v>
      </c>
      <c r="R105" s="16">
        <f t="shared" si="5"/>
        <v>742.85714285714289</v>
      </c>
      <c r="T105" s="16">
        <f t="shared" si="7"/>
        <v>1.9230769230769228E-2</v>
      </c>
      <c r="U105" s="1">
        <v>11.52</v>
      </c>
      <c r="V105" s="1">
        <f t="shared" si="0"/>
        <v>5.9942857142857147</v>
      </c>
    </row>
    <row r="106" spans="1:22" ht="13" x14ac:dyDescent="0.15">
      <c r="A106" s="15">
        <v>44139</v>
      </c>
      <c r="B106" s="1">
        <v>297</v>
      </c>
      <c r="D106" s="1">
        <v>0</v>
      </c>
      <c r="E106" s="1">
        <v>0</v>
      </c>
      <c r="F106" s="16">
        <f t="shared" si="1"/>
        <v>0</v>
      </c>
      <c r="G106" s="16">
        <f t="shared" si="2"/>
        <v>0.14285714285714285</v>
      </c>
      <c r="H106" s="16">
        <f t="shared" si="8"/>
        <v>7.4521201281764657</v>
      </c>
      <c r="I106" s="16">
        <f t="shared" si="3"/>
        <v>15</v>
      </c>
      <c r="J106" s="1"/>
      <c r="N106" s="1">
        <v>69108</v>
      </c>
      <c r="O106" s="1"/>
      <c r="P106" s="1">
        <v>69108</v>
      </c>
      <c r="Q106" s="1">
        <f t="shared" si="4"/>
        <v>1076</v>
      </c>
      <c r="R106" s="16">
        <f t="shared" si="5"/>
        <v>719.57142857142856</v>
      </c>
      <c r="T106" s="16">
        <f t="shared" si="7"/>
        <v>1.9853087155052608E-2</v>
      </c>
      <c r="U106" s="1">
        <v>18.920000000000002</v>
      </c>
      <c r="V106" s="1">
        <f t="shared" si="0"/>
        <v>8.2271428571428569</v>
      </c>
    </row>
    <row r="107" spans="1:22" ht="13" x14ac:dyDescent="0.15">
      <c r="A107" s="15">
        <v>44140</v>
      </c>
      <c r="B107" s="1">
        <v>298</v>
      </c>
      <c r="D107" s="1">
        <v>0</v>
      </c>
      <c r="E107" s="1">
        <v>0</v>
      </c>
      <c r="F107" s="16">
        <f t="shared" si="1"/>
        <v>0</v>
      </c>
      <c r="G107" s="16">
        <f t="shared" si="2"/>
        <v>0</v>
      </c>
      <c r="H107" s="16">
        <f t="shared" si="8"/>
        <v>0</v>
      </c>
      <c r="I107" s="16">
        <f t="shared" si="3"/>
        <v>15</v>
      </c>
      <c r="J107" s="1"/>
      <c r="N107" s="1">
        <v>70453</v>
      </c>
      <c r="O107" s="1"/>
      <c r="P107" s="1">
        <v>70453</v>
      </c>
      <c r="Q107" s="1">
        <f t="shared" si="4"/>
        <v>1345</v>
      </c>
      <c r="R107" s="16">
        <f t="shared" si="5"/>
        <v>819.28571428571433</v>
      </c>
      <c r="T107" s="16">
        <f t="shared" si="7"/>
        <v>0</v>
      </c>
      <c r="U107" s="1">
        <v>16.45</v>
      </c>
      <c r="V107" s="1">
        <f t="shared" si="0"/>
        <v>9.52</v>
      </c>
    </row>
    <row r="108" spans="1:22" ht="13" x14ac:dyDescent="0.15">
      <c r="A108" s="15">
        <v>44141</v>
      </c>
      <c r="B108" s="1">
        <v>299</v>
      </c>
      <c r="D108" s="1">
        <v>0</v>
      </c>
      <c r="E108" s="1">
        <v>0</v>
      </c>
      <c r="F108" s="16">
        <f t="shared" si="1"/>
        <v>0</v>
      </c>
      <c r="G108" s="16">
        <f t="shared" si="2"/>
        <v>0</v>
      </c>
      <c r="H108" s="16">
        <f t="shared" si="8"/>
        <v>0</v>
      </c>
      <c r="I108" s="16">
        <f t="shared" si="3"/>
        <v>15</v>
      </c>
      <c r="J108" s="1"/>
      <c r="N108" s="1">
        <v>71515</v>
      </c>
      <c r="O108" s="1"/>
      <c r="P108" s="1">
        <v>71515</v>
      </c>
      <c r="Q108" s="1">
        <f t="shared" si="4"/>
        <v>1062</v>
      </c>
      <c r="R108" s="16">
        <f t="shared" si="5"/>
        <v>837.14285714285711</v>
      </c>
      <c r="T108" s="16">
        <f t="shared" si="7"/>
        <v>0</v>
      </c>
      <c r="U108" s="1">
        <v>11.52</v>
      </c>
      <c r="V108" s="1">
        <f t="shared" si="0"/>
        <v>10.108571428571429</v>
      </c>
    </row>
    <row r="109" spans="1:22" ht="13" x14ac:dyDescent="0.15">
      <c r="A109" s="15">
        <v>44142</v>
      </c>
      <c r="B109" s="1">
        <v>300</v>
      </c>
      <c r="D109" s="1">
        <v>0</v>
      </c>
      <c r="E109" s="1">
        <v>0</v>
      </c>
      <c r="F109" s="16">
        <f t="shared" si="1"/>
        <v>0</v>
      </c>
      <c r="G109" s="16">
        <f t="shared" si="2"/>
        <v>0</v>
      </c>
      <c r="H109" s="16">
        <f t="shared" si="8"/>
        <v>0</v>
      </c>
      <c r="I109" s="16">
        <f t="shared" si="3"/>
        <v>15</v>
      </c>
      <c r="J109" s="1"/>
      <c r="N109" s="1">
        <v>72682</v>
      </c>
      <c r="O109" s="1"/>
      <c r="P109" s="1">
        <v>72682</v>
      </c>
      <c r="Q109" s="1">
        <f t="shared" si="4"/>
        <v>1167</v>
      </c>
      <c r="R109" s="16">
        <f t="shared" si="5"/>
        <v>813.57142857142856</v>
      </c>
      <c r="T109" s="16">
        <f t="shared" si="7"/>
        <v>0</v>
      </c>
      <c r="U109" s="1">
        <v>7.4</v>
      </c>
      <c r="V109" s="1">
        <f t="shared" si="0"/>
        <v>10.812857142857142</v>
      </c>
    </row>
    <row r="110" spans="1:22" ht="13" x14ac:dyDescent="0.15">
      <c r="A110" s="15">
        <v>44143</v>
      </c>
      <c r="B110" s="1">
        <v>301</v>
      </c>
      <c r="D110" s="1">
        <v>0</v>
      </c>
      <c r="E110" s="1">
        <v>0</v>
      </c>
      <c r="F110" s="16">
        <f t="shared" si="1"/>
        <v>0</v>
      </c>
      <c r="G110" s="16">
        <f t="shared" si="2"/>
        <v>0</v>
      </c>
      <c r="H110" s="16">
        <f t="shared" si="8"/>
        <v>0</v>
      </c>
      <c r="I110" s="16">
        <f t="shared" si="3"/>
        <v>15</v>
      </c>
      <c r="J110" s="1"/>
      <c r="N110" s="1">
        <v>73229</v>
      </c>
      <c r="O110" s="1"/>
      <c r="P110" s="1">
        <v>73229</v>
      </c>
      <c r="Q110" s="1">
        <f t="shared" si="4"/>
        <v>547</v>
      </c>
      <c r="R110" s="16">
        <f t="shared" si="5"/>
        <v>822.14285714285711</v>
      </c>
      <c r="T110" s="16">
        <f t="shared" si="7"/>
        <v>0</v>
      </c>
      <c r="U110" s="1">
        <v>3.29</v>
      </c>
      <c r="V110" s="1">
        <f t="shared" si="0"/>
        <v>11.047142857142859</v>
      </c>
    </row>
    <row r="111" spans="1:22" ht="13" x14ac:dyDescent="0.15">
      <c r="A111" s="15">
        <v>44144</v>
      </c>
      <c r="B111" s="1">
        <v>302</v>
      </c>
      <c r="D111" s="1">
        <v>0</v>
      </c>
      <c r="E111" s="1">
        <v>0</v>
      </c>
      <c r="F111" s="16">
        <f t="shared" si="1"/>
        <v>0</v>
      </c>
      <c r="G111" s="16">
        <f t="shared" si="2"/>
        <v>0</v>
      </c>
      <c r="H111" s="16">
        <f t="shared" si="8"/>
        <v>0</v>
      </c>
      <c r="I111" s="16">
        <f t="shared" si="3"/>
        <v>15</v>
      </c>
      <c r="J111" s="1"/>
      <c r="N111" s="1">
        <v>73229</v>
      </c>
      <c r="O111" s="1"/>
      <c r="P111" s="1">
        <v>73229</v>
      </c>
      <c r="Q111" s="1">
        <f t="shared" si="4"/>
        <v>0</v>
      </c>
      <c r="R111" s="16">
        <f t="shared" si="5"/>
        <v>822.14285714285711</v>
      </c>
      <c r="T111" s="16">
        <f t="shared" si="7"/>
        <v>0</v>
      </c>
      <c r="U111" s="1">
        <v>9.8699999999999992</v>
      </c>
      <c r="V111" s="1">
        <f t="shared" si="0"/>
        <v>11.281428571428574</v>
      </c>
    </row>
    <row r="112" spans="1:22" ht="13" x14ac:dyDescent="0.15">
      <c r="A112" s="15">
        <v>44145</v>
      </c>
      <c r="B112" s="1">
        <v>303</v>
      </c>
      <c r="D112" s="1">
        <v>0</v>
      </c>
      <c r="E112" s="1">
        <v>0</v>
      </c>
      <c r="F112" s="16">
        <f t="shared" si="1"/>
        <v>0</v>
      </c>
      <c r="G112" s="16">
        <f t="shared" si="2"/>
        <v>0</v>
      </c>
      <c r="H112" s="16">
        <f t="shared" si="8"/>
        <v>0</v>
      </c>
      <c r="I112" s="16">
        <f t="shared" si="3"/>
        <v>15</v>
      </c>
      <c r="J112" s="1"/>
      <c r="N112" s="1">
        <v>73792</v>
      </c>
      <c r="O112" s="1"/>
      <c r="P112" s="1">
        <v>73792</v>
      </c>
      <c r="Q112" s="1">
        <f t="shared" si="4"/>
        <v>563</v>
      </c>
      <c r="R112" s="16">
        <f t="shared" si="5"/>
        <v>822.85714285714289</v>
      </c>
      <c r="T112" s="16">
        <f t="shared" si="7"/>
        <v>0</v>
      </c>
      <c r="U112" s="1">
        <v>18.920000000000002</v>
      </c>
      <c r="V112" s="1">
        <f t="shared" si="0"/>
        <v>12.338571428571429</v>
      </c>
    </row>
    <row r="113" spans="1:22" ht="13" x14ac:dyDescent="0.15">
      <c r="A113" s="15">
        <v>44146</v>
      </c>
      <c r="B113" s="1">
        <v>304</v>
      </c>
      <c r="D113" s="1">
        <v>0</v>
      </c>
      <c r="E113" s="1">
        <v>0</v>
      </c>
      <c r="F113" s="16">
        <f t="shared" si="1"/>
        <v>0</v>
      </c>
      <c r="G113" s="16">
        <f t="shared" si="2"/>
        <v>0</v>
      </c>
      <c r="H113" s="16">
        <f t="shared" si="8"/>
        <v>0</v>
      </c>
      <c r="I113" s="16">
        <f t="shared" si="3"/>
        <v>15</v>
      </c>
      <c r="J113" s="1"/>
      <c r="N113" s="1">
        <v>74929</v>
      </c>
      <c r="O113" s="1"/>
      <c r="P113" s="1">
        <v>74929</v>
      </c>
      <c r="Q113" s="1">
        <f t="shared" si="4"/>
        <v>1137</v>
      </c>
      <c r="R113" s="16">
        <f t="shared" si="5"/>
        <v>831.57142857142856</v>
      </c>
      <c r="T113" s="16">
        <f t="shared" si="7"/>
        <v>0</v>
      </c>
      <c r="U113" s="1">
        <v>15.63</v>
      </c>
      <c r="V113" s="1">
        <f t="shared" si="0"/>
        <v>11.868571428571427</v>
      </c>
    </row>
    <row r="114" spans="1:22" ht="13" x14ac:dyDescent="0.15">
      <c r="A114" s="15">
        <v>44147</v>
      </c>
      <c r="B114" s="1">
        <v>305</v>
      </c>
      <c r="D114" s="1">
        <v>0</v>
      </c>
      <c r="E114" s="1">
        <v>0</v>
      </c>
      <c r="F114" s="16">
        <f t="shared" si="1"/>
        <v>0</v>
      </c>
      <c r="G114" s="16">
        <f t="shared" si="2"/>
        <v>0</v>
      </c>
      <c r="H114" s="16">
        <f t="shared" si="8"/>
        <v>0</v>
      </c>
      <c r="I114" s="16">
        <f t="shared" si="3"/>
        <v>15</v>
      </c>
      <c r="J114" s="1"/>
      <c r="N114" s="1">
        <v>75912</v>
      </c>
      <c r="O114" s="1"/>
      <c r="P114" s="1">
        <v>75912</v>
      </c>
      <c r="Q114" s="1">
        <f t="shared" si="4"/>
        <v>983</v>
      </c>
      <c r="R114" s="16">
        <f t="shared" si="5"/>
        <v>779.85714285714289</v>
      </c>
      <c r="T114" s="16">
        <f t="shared" si="7"/>
        <v>0</v>
      </c>
      <c r="U114" s="1">
        <v>18.100000000000001</v>
      </c>
      <c r="V114" s="1">
        <f t="shared" si="0"/>
        <v>12.104285714285712</v>
      </c>
    </row>
    <row r="115" spans="1:22" ht="13" x14ac:dyDescent="0.15">
      <c r="A115" s="15">
        <v>44148</v>
      </c>
      <c r="B115" s="1">
        <v>306</v>
      </c>
      <c r="D115" s="1">
        <v>0</v>
      </c>
      <c r="E115" s="1">
        <v>1</v>
      </c>
      <c r="F115" s="16">
        <f t="shared" si="1"/>
        <v>1</v>
      </c>
      <c r="G115" s="16">
        <f t="shared" si="2"/>
        <v>0.14285714285714285</v>
      </c>
      <c r="H115" s="16">
        <f t="shared" si="8"/>
        <v>7.4521201281764657</v>
      </c>
      <c r="I115" s="16">
        <f t="shared" si="3"/>
        <v>16</v>
      </c>
      <c r="J115" s="1"/>
      <c r="N115" s="1">
        <v>77205</v>
      </c>
      <c r="O115" s="1"/>
      <c r="P115" s="1">
        <v>77205</v>
      </c>
      <c r="Q115" s="1">
        <f t="shared" si="4"/>
        <v>1294</v>
      </c>
      <c r="R115" s="16">
        <f t="shared" si="5"/>
        <v>813</v>
      </c>
      <c r="T115" s="16">
        <f t="shared" si="7"/>
        <v>1.7571604287471447E-2</v>
      </c>
      <c r="U115" s="1">
        <v>13.99</v>
      </c>
      <c r="V115" s="1">
        <f t="shared" si="0"/>
        <v>12.457142857142857</v>
      </c>
    </row>
    <row r="116" spans="1:22" ht="13" x14ac:dyDescent="0.15">
      <c r="A116" s="15">
        <v>44149</v>
      </c>
      <c r="B116" s="1">
        <v>307</v>
      </c>
      <c r="D116" s="1">
        <v>0</v>
      </c>
      <c r="E116" s="1">
        <v>1</v>
      </c>
      <c r="F116" s="16">
        <f t="shared" si="1"/>
        <v>1</v>
      </c>
      <c r="G116" s="16">
        <f t="shared" si="2"/>
        <v>0.2857142857142857</v>
      </c>
      <c r="H116" s="16">
        <f t="shared" si="8"/>
        <v>14.904240256352931</v>
      </c>
      <c r="I116" s="16">
        <f t="shared" si="3"/>
        <v>17</v>
      </c>
      <c r="J116" s="1"/>
      <c r="N116" s="1">
        <v>78433</v>
      </c>
      <c r="O116" s="1"/>
      <c r="P116" s="1">
        <v>78433</v>
      </c>
      <c r="Q116" s="1">
        <f t="shared" si="4"/>
        <v>1229</v>
      </c>
      <c r="R116" s="16">
        <f t="shared" si="5"/>
        <v>821.85714285714289</v>
      </c>
      <c r="T116" s="16">
        <f t="shared" si="7"/>
        <v>3.4764470710933422E-2</v>
      </c>
      <c r="U116" s="1">
        <v>11.52</v>
      </c>
      <c r="V116" s="1">
        <f t="shared" si="0"/>
        <v>13.045714285714284</v>
      </c>
    </row>
    <row r="117" spans="1:22" ht="13" x14ac:dyDescent="0.15">
      <c r="A117" s="15">
        <v>44150</v>
      </c>
      <c r="B117" s="1">
        <v>308</v>
      </c>
      <c r="D117" s="1">
        <v>2</v>
      </c>
      <c r="E117" s="1">
        <v>2</v>
      </c>
      <c r="F117" s="16">
        <f t="shared" si="1"/>
        <v>4</v>
      </c>
      <c r="G117" s="16">
        <f t="shared" si="2"/>
        <v>0.8571428571428571</v>
      </c>
      <c r="H117" s="16">
        <f t="shared" si="8"/>
        <v>44.712720769058798</v>
      </c>
      <c r="I117" s="16">
        <f t="shared" si="3"/>
        <v>21</v>
      </c>
      <c r="J117" s="1"/>
      <c r="N117" s="1">
        <v>79010</v>
      </c>
      <c r="O117" s="1"/>
      <c r="P117" s="1">
        <v>79010</v>
      </c>
      <c r="Q117" s="1">
        <f t="shared" si="4"/>
        <v>581</v>
      </c>
      <c r="R117" s="16">
        <f t="shared" si="5"/>
        <v>826.71428571428567</v>
      </c>
      <c r="T117" s="16">
        <f t="shared" si="7"/>
        <v>0.10368066355624676</v>
      </c>
      <c r="U117" s="1">
        <v>8.23</v>
      </c>
      <c r="V117" s="1">
        <f t="shared" si="0"/>
        <v>13.751428571428573</v>
      </c>
    </row>
    <row r="118" spans="1:22" ht="13" x14ac:dyDescent="0.15">
      <c r="A118" s="15">
        <v>44151</v>
      </c>
      <c r="B118" s="1">
        <v>309</v>
      </c>
      <c r="D118" s="1">
        <v>0</v>
      </c>
      <c r="E118" s="1">
        <v>0</v>
      </c>
      <c r="F118" s="16">
        <f t="shared" si="1"/>
        <v>0</v>
      </c>
      <c r="G118" s="16">
        <f t="shared" si="2"/>
        <v>0.8571428571428571</v>
      </c>
      <c r="H118" s="16">
        <f t="shared" si="8"/>
        <v>44.712720769058798</v>
      </c>
      <c r="I118" s="16">
        <f t="shared" si="3"/>
        <v>21</v>
      </c>
      <c r="J118" s="1"/>
      <c r="N118" s="1">
        <v>79010</v>
      </c>
      <c r="O118" s="1"/>
      <c r="P118" s="1">
        <v>79010</v>
      </c>
      <c r="Q118" s="1">
        <f t="shared" si="4"/>
        <v>0</v>
      </c>
      <c r="R118" s="16">
        <f t="shared" si="5"/>
        <v>826.71428571428567</v>
      </c>
      <c r="T118" s="16">
        <f t="shared" si="7"/>
        <v>0.10368066355624676</v>
      </c>
      <c r="U118" s="1">
        <v>13.99</v>
      </c>
      <c r="V118" s="1">
        <f t="shared" si="0"/>
        <v>14.34</v>
      </c>
    </row>
    <row r="119" spans="1:22" ht="13" x14ac:dyDescent="0.15">
      <c r="A119" s="15">
        <v>44152</v>
      </c>
      <c r="B119" s="1">
        <v>310</v>
      </c>
      <c r="D119" s="1">
        <v>0</v>
      </c>
      <c r="E119" s="1">
        <v>0</v>
      </c>
      <c r="F119" s="16">
        <f t="shared" si="1"/>
        <v>0</v>
      </c>
      <c r="G119" s="16">
        <f t="shared" si="2"/>
        <v>0.8571428571428571</v>
      </c>
      <c r="H119" s="16">
        <f t="shared" si="8"/>
        <v>44.712720769058798</v>
      </c>
      <c r="I119" s="16">
        <f t="shared" si="3"/>
        <v>21</v>
      </c>
      <c r="J119" s="1"/>
      <c r="N119" s="1">
        <v>79667</v>
      </c>
      <c r="O119" s="1"/>
      <c r="P119" s="1">
        <v>79667</v>
      </c>
      <c r="Q119" s="1">
        <f t="shared" si="4"/>
        <v>657</v>
      </c>
      <c r="R119" s="16">
        <f t="shared" si="5"/>
        <v>840.14285714285711</v>
      </c>
      <c r="T119" s="16">
        <f t="shared" si="7"/>
        <v>0.10202346539704132</v>
      </c>
      <c r="U119" s="1">
        <v>16.45</v>
      </c>
      <c r="V119" s="1">
        <f t="shared" si="0"/>
        <v>13.987142857142858</v>
      </c>
    </row>
    <row r="120" spans="1:22" ht="13" x14ac:dyDescent="0.15">
      <c r="A120" s="15">
        <v>44153</v>
      </c>
      <c r="B120" s="1">
        <v>311</v>
      </c>
      <c r="D120" s="1">
        <v>0</v>
      </c>
      <c r="E120" s="1">
        <v>0</v>
      </c>
      <c r="F120" s="16">
        <f t="shared" si="1"/>
        <v>0</v>
      </c>
      <c r="G120" s="16">
        <f t="shared" si="2"/>
        <v>0.8571428571428571</v>
      </c>
      <c r="H120" s="16">
        <f t="shared" si="8"/>
        <v>44.712720769058798</v>
      </c>
      <c r="I120" s="16">
        <f t="shared" si="3"/>
        <v>21</v>
      </c>
      <c r="J120" s="1"/>
      <c r="N120" s="1">
        <v>81182</v>
      </c>
      <c r="O120" s="1"/>
      <c r="P120" s="1">
        <v>81182</v>
      </c>
      <c r="Q120" s="1">
        <f t="shared" si="4"/>
        <v>1515</v>
      </c>
      <c r="R120" s="16">
        <f t="shared" si="5"/>
        <v>894.14285714285711</v>
      </c>
      <c r="T120" s="16">
        <f t="shared" si="7"/>
        <v>9.5861958779357728E-2</v>
      </c>
      <c r="U120" s="1">
        <v>13.16</v>
      </c>
      <c r="V120" s="1">
        <f t="shared" si="0"/>
        <v>13.634285714285713</v>
      </c>
    </row>
    <row r="121" spans="1:22" ht="13" x14ac:dyDescent="0.15">
      <c r="A121" s="15">
        <v>44154</v>
      </c>
      <c r="B121" s="1">
        <v>312</v>
      </c>
      <c r="D121" s="1">
        <v>0</v>
      </c>
      <c r="E121" s="1">
        <v>0</v>
      </c>
      <c r="F121" s="16">
        <f t="shared" si="1"/>
        <v>0</v>
      </c>
      <c r="G121" s="16">
        <f t="shared" si="2"/>
        <v>0.8571428571428571</v>
      </c>
      <c r="H121" s="16">
        <f t="shared" si="8"/>
        <v>44.712720769058798</v>
      </c>
      <c r="I121" s="16">
        <f t="shared" si="3"/>
        <v>21</v>
      </c>
      <c r="J121" s="1"/>
      <c r="N121" s="1">
        <v>81447</v>
      </c>
      <c r="O121" s="1"/>
      <c r="P121" s="1">
        <v>81447</v>
      </c>
      <c r="Q121" s="1">
        <f t="shared" si="4"/>
        <v>265</v>
      </c>
      <c r="R121" s="16">
        <f t="shared" si="5"/>
        <v>791.57142857142856</v>
      </c>
      <c r="T121" s="16">
        <f t="shared" si="7"/>
        <v>0.10828370330265295</v>
      </c>
      <c r="U121" s="1">
        <v>8.23</v>
      </c>
      <c r="V121" s="1">
        <f t="shared" si="0"/>
        <v>12.224285714285713</v>
      </c>
    </row>
    <row r="122" spans="1:22" ht="13" x14ac:dyDescent="0.15">
      <c r="A122" s="15">
        <v>44155</v>
      </c>
      <c r="B122" s="1">
        <v>313</v>
      </c>
      <c r="D122" s="1">
        <v>1</v>
      </c>
      <c r="E122" s="1">
        <v>1</v>
      </c>
      <c r="F122" s="16">
        <f t="shared" si="1"/>
        <v>2</v>
      </c>
      <c r="G122" s="16">
        <f t="shared" si="2"/>
        <v>1</v>
      </c>
      <c r="H122" s="16">
        <f t="shared" si="8"/>
        <v>52.164840897235266</v>
      </c>
      <c r="I122" s="16">
        <f t="shared" si="3"/>
        <v>23</v>
      </c>
      <c r="J122" s="1"/>
      <c r="N122" s="1">
        <v>82112</v>
      </c>
      <c r="O122" s="1"/>
      <c r="P122" s="1">
        <v>82112</v>
      </c>
      <c r="Q122" s="1">
        <f t="shared" si="4"/>
        <v>667</v>
      </c>
      <c r="R122" s="16">
        <f t="shared" si="5"/>
        <v>702</v>
      </c>
      <c r="T122" s="16">
        <f t="shared" si="7"/>
        <v>0.14245014245014245</v>
      </c>
      <c r="U122" s="1">
        <v>8.23</v>
      </c>
      <c r="V122" s="1">
        <f t="shared" si="0"/>
        <v>11.401428571428571</v>
      </c>
    </row>
    <row r="123" spans="1:22" ht="13" x14ac:dyDescent="0.15">
      <c r="A123" s="15">
        <v>44156</v>
      </c>
      <c r="B123" s="1">
        <v>314</v>
      </c>
      <c r="D123" s="1">
        <v>1</v>
      </c>
      <c r="E123" s="1">
        <v>0</v>
      </c>
      <c r="F123" s="16">
        <f t="shared" si="1"/>
        <v>1</v>
      </c>
      <c r="G123" s="16">
        <f t="shared" si="2"/>
        <v>1</v>
      </c>
      <c r="H123" s="16">
        <f t="shared" si="8"/>
        <v>52.164840897235266</v>
      </c>
      <c r="I123" s="16">
        <f t="shared" si="3"/>
        <v>24</v>
      </c>
      <c r="J123" s="1"/>
      <c r="N123" s="1">
        <v>83161</v>
      </c>
      <c r="O123" s="1"/>
      <c r="P123" s="1">
        <v>83161</v>
      </c>
      <c r="Q123" s="1">
        <f t="shared" si="4"/>
        <v>1050</v>
      </c>
      <c r="R123" s="16">
        <f t="shared" si="5"/>
        <v>676.42857142857144</v>
      </c>
      <c r="T123" s="16">
        <f t="shared" si="7"/>
        <v>0.14783526927138332</v>
      </c>
      <c r="U123" s="1">
        <v>14.81</v>
      </c>
      <c r="V123" s="1">
        <f t="shared" si="0"/>
        <v>11.871428571428572</v>
      </c>
    </row>
    <row r="124" spans="1:22" ht="13" x14ac:dyDescent="0.15">
      <c r="A124" s="15">
        <v>44157</v>
      </c>
      <c r="B124" s="1">
        <v>315</v>
      </c>
      <c r="D124" s="1">
        <v>0</v>
      </c>
      <c r="E124" s="1">
        <v>2</v>
      </c>
      <c r="F124" s="16">
        <f t="shared" si="1"/>
        <v>2</v>
      </c>
      <c r="G124" s="16">
        <f t="shared" si="2"/>
        <v>0.7142857142857143</v>
      </c>
      <c r="H124" s="16">
        <f t="shared" si="8"/>
        <v>37.260600640882338</v>
      </c>
      <c r="I124" s="16">
        <f t="shared" si="3"/>
        <v>26</v>
      </c>
      <c r="J124" s="1"/>
      <c r="N124" s="1">
        <v>84398</v>
      </c>
      <c r="O124" s="1"/>
      <c r="P124" s="1">
        <v>84398</v>
      </c>
      <c r="Q124" s="1">
        <f t="shared" si="4"/>
        <v>1239</v>
      </c>
      <c r="R124" s="16">
        <f t="shared" si="5"/>
        <v>770.42857142857144</v>
      </c>
      <c r="T124" s="16">
        <f t="shared" si="7"/>
        <v>9.2712775820508062E-2</v>
      </c>
      <c r="U124" s="1">
        <v>9.0500000000000007</v>
      </c>
      <c r="V124" s="1">
        <f t="shared" si="0"/>
        <v>11.988571428571429</v>
      </c>
    </row>
    <row r="125" spans="1:22" ht="13" x14ac:dyDescent="0.15">
      <c r="A125" s="15">
        <v>44158</v>
      </c>
      <c r="B125" s="1">
        <v>316</v>
      </c>
      <c r="D125" s="1">
        <v>0</v>
      </c>
      <c r="E125" s="1">
        <v>0</v>
      </c>
      <c r="F125" s="16">
        <f t="shared" si="1"/>
        <v>0</v>
      </c>
      <c r="G125" s="16">
        <f t="shared" si="2"/>
        <v>0.7142857142857143</v>
      </c>
      <c r="H125" s="16">
        <f t="shared" si="8"/>
        <v>37.260600640882338</v>
      </c>
      <c r="I125" s="16">
        <f t="shared" si="3"/>
        <v>26</v>
      </c>
      <c r="J125" s="1"/>
      <c r="N125" s="1">
        <v>84929</v>
      </c>
      <c r="O125" s="1"/>
      <c r="P125" s="1">
        <v>84929</v>
      </c>
      <c r="Q125" s="1">
        <f t="shared" si="4"/>
        <v>531</v>
      </c>
      <c r="R125" s="16">
        <f t="shared" si="5"/>
        <v>846.28571428571433</v>
      </c>
      <c r="T125" s="16">
        <f t="shared" si="7"/>
        <v>8.4402430790006755E-2</v>
      </c>
      <c r="U125" s="1">
        <v>23.04</v>
      </c>
      <c r="V125" s="1">
        <f t="shared" si="0"/>
        <v>13.281428571428572</v>
      </c>
    </row>
    <row r="126" spans="1:22" ht="13" x14ac:dyDescent="0.15">
      <c r="A126" s="15">
        <v>44159</v>
      </c>
      <c r="B126" s="1">
        <v>317</v>
      </c>
      <c r="D126" s="1">
        <v>0</v>
      </c>
      <c r="E126" s="1">
        <v>1</v>
      </c>
      <c r="F126" s="16">
        <f t="shared" si="1"/>
        <v>1</v>
      </c>
      <c r="G126" s="16">
        <f t="shared" si="2"/>
        <v>0.8571428571428571</v>
      </c>
      <c r="H126" s="16">
        <f t="shared" si="8"/>
        <v>44.712720769058798</v>
      </c>
      <c r="I126" s="16">
        <f t="shared" si="3"/>
        <v>27</v>
      </c>
      <c r="J126" s="1"/>
      <c r="N126" s="1">
        <v>85410</v>
      </c>
      <c r="O126" s="1"/>
      <c r="P126" s="1">
        <v>85410</v>
      </c>
      <c r="Q126" s="1">
        <f t="shared" si="4"/>
        <v>482</v>
      </c>
      <c r="R126" s="16">
        <f t="shared" si="5"/>
        <v>821.28571428571433</v>
      </c>
      <c r="T126" s="16">
        <f t="shared" si="7"/>
        <v>0.10436597669159853</v>
      </c>
      <c r="U126" s="1">
        <v>18.920000000000002</v>
      </c>
      <c r="V126" s="1">
        <f t="shared" si="0"/>
        <v>13.634285714285715</v>
      </c>
    </row>
    <row r="127" spans="1:22" ht="13" x14ac:dyDescent="0.15">
      <c r="A127" s="15">
        <v>44160</v>
      </c>
      <c r="B127" s="1">
        <v>318</v>
      </c>
      <c r="C127" s="1" t="s">
        <v>103</v>
      </c>
      <c r="D127" s="1">
        <v>0</v>
      </c>
      <c r="E127" s="1">
        <v>0</v>
      </c>
      <c r="F127" s="16">
        <f t="shared" si="1"/>
        <v>0</v>
      </c>
      <c r="G127" s="16">
        <f t="shared" si="2"/>
        <v>0.8571428571428571</v>
      </c>
      <c r="H127" s="16">
        <f t="shared" si="8"/>
        <v>44.712720769058798</v>
      </c>
      <c r="I127" s="16">
        <f t="shared" si="3"/>
        <v>27</v>
      </c>
      <c r="J127" s="1"/>
      <c r="N127" s="1">
        <v>86445</v>
      </c>
      <c r="O127" s="1"/>
      <c r="P127" s="1">
        <v>86445</v>
      </c>
      <c r="Q127" s="1">
        <f t="shared" si="4"/>
        <v>1035</v>
      </c>
      <c r="R127" s="16">
        <f t="shared" si="5"/>
        <v>752.71428571428567</v>
      </c>
      <c r="T127" s="16">
        <f t="shared" si="7"/>
        <v>0.11387360030366293</v>
      </c>
      <c r="U127" s="20">
        <v>13.99</v>
      </c>
      <c r="V127" s="1">
        <f t="shared" si="0"/>
        <v>13.752857142857142</v>
      </c>
    </row>
    <row r="128" spans="1:22" ht="13" x14ac:dyDescent="0.15">
      <c r="A128" s="15">
        <v>44161</v>
      </c>
      <c r="B128" s="1">
        <v>319</v>
      </c>
      <c r="D128" s="1">
        <v>0</v>
      </c>
      <c r="E128" s="1">
        <v>0</v>
      </c>
      <c r="F128" s="16">
        <f t="shared" si="1"/>
        <v>0</v>
      </c>
      <c r="G128" s="16">
        <f t="shared" si="2"/>
        <v>0.8571428571428571</v>
      </c>
      <c r="H128" s="16">
        <f t="shared" si="8"/>
        <v>44.712720769058798</v>
      </c>
      <c r="I128" s="16">
        <f t="shared" si="3"/>
        <v>27</v>
      </c>
      <c r="J128" s="1"/>
      <c r="N128" s="1">
        <v>86445</v>
      </c>
      <c r="O128" s="1"/>
      <c r="P128" s="1">
        <v>86445</v>
      </c>
      <c r="Q128" s="1">
        <f t="shared" si="4"/>
        <v>0</v>
      </c>
      <c r="R128" s="16">
        <f t="shared" si="5"/>
        <v>714.85714285714289</v>
      </c>
      <c r="T128" s="16">
        <f t="shared" si="7"/>
        <v>0.1199040767386091</v>
      </c>
      <c r="U128" s="20">
        <v>16.45</v>
      </c>
      <c r="V128" s="1">
        <f t="shared" si="0"/>
        <v>14.927142857142858</v>
      </c>
    </row>
    <row r="129" spans="1:22" ht="13" x14ac:dyDescent="0.15">
      <c r="A129" s="15">
        <v>44162</v>
      </c>
      <c r="B129" s="1">
        <v>320</v>
      </c>
      <c r="D129" s="1">
        <v>0</v>
      </c>
      <c r="E129" s="1">
        <v>0</v>
      </c>
      <c r="F129" s="16">
        <f t="shared" si="1"/>
        <v>0</v>
      </c>
      <c r="G129" s="16">
        <f t="shared" si="2"/>
        <v>0.5714285714285714</v>
      </c>
      <c r="H129" s="16">
        <f t="shared" si="8"/>
        <v>29.808480512705863</v>
      </c>
      <c r="I129" s="16">
        <f t="shared" si="3"/>
        <v>27</v>
      </c>
      <c r="J129" s="1"/>
      <c r="N129" s="1">
        <v>86445</v>
      </c>
      <c r="O129" s="1"/>
      <c r="P129" s="1">
        <v>86445</v>
      </c>
      <c r="Q129" s="1">
        <f t="shared" si="4"/>
        <v>0</v>
      </c>
      <c r="R129" s="16">
        <f t="shared" si="5"/>
        <v>619.57142857142856</v>
      </c>
      <c r="T129" s="16">
        <f t="shared" si="7"/>
        <v>9.2229651833064322E-2</v>
      </c>
      <c r="U129" s="20">
        <v>0</v>
      </c>
      <c r="V129" s="1">
        <f t="shared" si="0"/>
        <v>13.751428571428571</v>
      </c>
    </row>
    <row r="130" spans="1:22" ht="13" x14ac:dyDescent="0.15">
      <c r="A130" s="15">
        <v>44163</v>
      </c>
      <c r="B130" s="1">
        <v>321</v>
      </c>
      <c r="D130" s="1">
        <v>0</v>
      </c>
      <c r="E130" s="1">
        <v>0</v>
      </c>
      <c r="F130" s="16">
        <f t="shared" si="1"/>
        <v>0</v>
      </c>
      <c r="G130" s="16">
        <f t="shared" si="2"/>
        <v>0.42857142857142855</v>
      </c>
      <c r="H130" s="16">
        <f t="shared" si="8"/>
        <v>22.356360384529399</v>
      </c>
      <c r="I130" s="16">
        <f t="shared" si="3"/>
        <v>27</v>
      </c>
      <c r="J130" s="1"/>
      <c r="N130" s="1">
        <v>87062</v>
      </c>
      <c r="O130" s="1"/>
      <c r="P130" s="1">
        <v>87062</v>
      </c>
      <c r="Q130" s="1">
        <f t="shared" si="4"/>
        <v>617</v>
      </c>
      <c r="R130" s="16">
        <f t="shared" si="5"/>
        <v>557.71428571428567</v>
      </c>
      <c r="T130" s="16">
        <f t="shared" si="7"/>
        <v>7.6844262295081969E-2</v>
      </c>
      <c r="U130" s="20">
        <v>0.82</v>
      </c>
      <c r="V130" s="1">
        <f t="shared" si="0"/>
        <v>11.752857142857142</v>
      </c>
    </row>
    <row r="131" spans="1:22" ht="13" x14ac:dyDescent="0.15">
      <c r="A131" s="15">
        <v>44164</v>
      </c>
      <c r="B131" s="1">
        <v>322</v>
      </c>
      <c r="D131" s="1">
        <v>0</v>
      </c>
      <c r="E131" s="1">
        <v>0</v>
      </c>
      <c r="F131" s="16">
        <f t="shared" si="1"/>
        <v>0</v>
      </c>
      <c r="G131" s="16">
        <f t="shared" si="2"/>
        <v>0.14285714285714285</v>
      </c>
      <c r="H131" s="16">
        <f t="shared" si="8"/>
        <v>7.4521201281764657</v>
      </c>
      <c r="I131" s="16">
        <f t="shared" si="3"/>
        <v>27</v>
      </c>
      <c r="J131" s="1"/>
      <c r="N131" s="1">
        <v>87062</v>
      </c>
      <c r="O131" s="1"/>
      <c r="P131" s="1">
        <v>87062</v>
      </c>
      <c r="Q131" s="1">
        <f t="shared" si="4"/>
        <v>0</v>
      </c>
      <c r="R131" s="16">
        <f t="shared" si="5"/>
        <v>380.71428571428572</v>
      </c>
      <c r="T131" s="16">
        <f t="shared" si="7"/>
        <v>3.7523452157598496E-2</v>
      </c>
      <c r="U131" s="20">
        <v>9.0500000000000007</v>
      </c>
      <c r="V131" s="1">
        <f t="shared" si="0"/>
        <v>11.752857142857142</v>
      </c>
    </row>
    <row r="132" spans="1:22" ht="13" x14ac:dyDescent="0.15">
      <c r="A132" s="15">
        <v>44165</v>
      </c>
      <c r="B132" s="1">
        <v>323</v>
      </c>
      <c r="D132" s="1">
        <v>0</v>
      </c>
      <c r="E132" s="1">
        <v>0</v>
      </c>
      <c r="F132" s="16">
        <f t="shared" si="1"/>
        <v>0</v>
      </c>
      <c r="G132" s="16">
        <f t="shared" si="2"/>
        <v>0.14285714285714285</v>
      </c>
      <c r="H132" s="16">
        <f t="shared" si="8"/>
        <v>7.4521201281764657</v>
      </c>
      <c r="I132" s="16">
        <f t="shared" si="3"/>
        <v>27</v>
      </c>
      <c r="J132" s="1"/>
      <c r="N132" s="1">
        <v>87062</v>
      </c>
      <c r="O132" s="1"/>
      <c r="P132" s="1">
        <v>87062</v>
      </c>
      <c r="Q132" s="1">
        <f t="shared" si="4"/>
        <v>0</v>
      </c>
      <c r="R132" s="16">
        <f t="shared" si="5"/>
        <v>304.85714285714283</v>
      </c>
      <c r="T132" s="16">
        <f t="shared" si="7"/>
        <v>4.6860356138706656E-2</v>
      </c>
      <c r="U132" s="20">
        <v>23.04</v>
      </c>
      <c r="V132" s="1">
        <f t="shared" si="0"/>
        <v>11.752857142857144</v>
      </c>
    </row>
    <row r="133" spans="1:22" ht="13" x14ac:dyDescent="0.15">
      <c r="A133" s="15">
        <v>44166</v>
      </c>
      <c r="B133" s="1">
        <v>324</v>
      </c>
      <c r="D133" s="1">
        <v>0</v>
      </c>
      <c r="E133" s="1">
        <v>0</v>
      </c>
      <c r="F133" s="16">
        <f t="shared" si="1"/>
        <v>0</v>
      </c>
      <c r="G133" s="16">
        <f t="shared" si="2"/>
        <v>0</v>
      </c>
      <c r="H133" s="16">
        <f t="shared" si="8"/>
        <v>0</v>
      </c>
      <c r="I133" s="16">
        <f t="shared" si="3"/>
        <v>27</v>
      </c>
      <c r="J133" s="1"/>
      <c r="N133" s="1">
        <v>87062</v>
      </c>
      <c r="O133" s="1"/>
      <c r="P133" s="1">
        <v>87062</v>
      </c>
      <c r="Q133" s="1">
        <f t="shared" si="4"/>
        <v>0</v>
      </c>
      <c r="R133" s="16">
        <f t="shared" si="5"/>
        <v>236</v>
      </c>
      <c r="T133" s="16">
        <f t="shared" si="7"/>
        <v>0</v>
      </c>
      <c r="U133" s="20">
        <v>18.100000000000001</v>
      </c>
      <c r="V133" s="1">
        <f t="shared" si="0"/>
        <v>11.635714285714286</v>
      </c>
    </row>
    <row r="134" spans="1:22" ht="13" x14ac:dyDescent="0.15">
      <c r="A134" s="15">
        <v>44167</v>
      </c>
      <c r="B134" s="1">
        <v>325</v>
      </c>
      <c r="D134" s="1">
        <v>0</v>
      </c>
      <c r="E134" s="1">
        <v>0</v>
      </c>
      <c r="F134" s="16">
        <f t="shared" si="1"/>
        <v>0</v>
      </c>
      <c r="G134" s="16">
        <f t="shared" si="2"/>
        <v>0</v>
      </c>
      <c r="H134" s="16">
        <f t="shared" si="8"/>
        <v>0</v>
      </c>
      <c r="I134" s="16">
        <f t="shared" si="3"/>
        <v>27</v>
      </c>
      <c r="J134" s="1"/>
      <c r="N134" s="1">
        <v>87573</v>
      </c>
      <c r="O134" s="1"/>
      <c r="P134" s="1">
        <v>87573</v>
      </c>
      <c r="Q134" s="1">
        <f t="shared" si="4"/>
        <v>511</v>
      </c>
      <c r="R134" s="16">
        <f t="shared" si="5"/>
        <v>161.14285714285714</v>
      </c>
      <c r="T134" s="16">
        <f t="shared" si="7"/>
        <v>0</v>
      </c>
      <c r="U134" s="20">
        <v>17.28</v>
      </c>
      <c r="V134" s="1">
        <f t="shared" si="0"/>
        <v>12.105714285714287</v>
      </c>
    </row>
    <row r="135" spans="1:22" ht="13" x14ac:dyDescent="0.15">
      <c r="A135" s="15">
        <v>44168</v>
      </c>
      <c r="B135" s="1">
        <v>326</v>
      </c>
      <c r="D135" s="1">
        <v>0</v>
      </c>
      <c r="E135" s="1">
        <v>0</v>
      </c>
      <c r="F135" s="16">
        <f t="shared" si="1"/>
        <v>0</v>
      </c>
      <c r="G135" s="16">
        <f t="shared" si="2"/>
        <v>0</v>
      </c>
      <c r="H135" s="16">
        <f t="shared" si="8"/>
        <v>0</v>
      </c>
      <c r="I135" s="16">
        <f t="shared" si="3"/>
        <v>27</v>
      </c>
      <c r="J135" s="1"/>
      <c r="N135" s="1">
        <v>87573</v>
      </c>
      <c r="O135" s="1"/>
      <c r="P135" s="1">
        <v>87573</v>
      </c>
      <c r="Q135" s="1">
        <f t="shared" si="4"/>
        <v>0</v>
      </c>
      <c r="R135" s="16">
        <f t="shared" si="5"/>
        <v>161.14285714285714</v>
      </c>
      <c r="T135" s="16">
        <f t="shared" si="7"/>
        <v>0</v>
      </c>
      <c r="U135" s="1">
        <v>30.44</v>
      </c>
      <c r="V135" s="1">
        <f t="shared" si="0"/>
        <v>14.104285714285712</v>
      </c>
    </row>
    <row r="136" spans="1:22" ht="13" x14ac:dyDescent="0.15">
      <c r="A136" s="15">
        <v>44169</v>
      </c>
      <c r="B136" s="1">
        <v>327</v>
      </c>
      <c r="D136" s="1">
        <v>0</v>
      </c>
      <c r="E136" s="1">
        <v>0</v>
      </c>
      <c r="F136" s="16">
        <f t="shared" si="1"/>
        <v>0</v>
      </c>
      <c r="G136" s="16">
        <f t="shared" si="2"/>
        <v>0</v>
      </c>
      <c r="H136" s="16">
        <f t="shared" si="8"/>
        <v>0</v>
      </c>
      <c r="I136" s="16">
        <f t="shared" si="3"/>
        <v>27</v>
      </c>
      <c r="J136" s="1"/>
      <c r="N136" s="1">
        <v>87573</v>
      </c>
      <c r="O136" s="1"/>
      <c r="P136" s="1">
        <v>87573</v>
      </c>
      <c r="Q136" s="1">
        <f t="shared" si="4"/>
        <v>0</v>
      </c>
      <c r="R136" s="16">
        <f t="shared" si="5"/>
        <v>161.14285714285714</v>
      </c>
      <c r="T136" s="16">
        <f t="shared" si="7"/>
        <v>0</v>
      </c>
      <c r="U136" s="1">
        <v>41.96</v>
      </c>
      <c r="V136" s="1">
        <f t="shared" si="0"/>
        <v>20.098571428571429</v>
      </c>
    </row>
    <row r="137" spans="1:22" ht="13" x14ac:dyDescent="0.15">
      <c r="A137" s="15">
        <v>44170</v>
      </c>
      <c r="B137" s="1">
        <v>328</v>
      </c>
      <c r="D137" s="1">
        <v>0</v>
      </c>
      <c r="E137" s="1">
        <v>1</v>
      </c>
      <c r="F137" s="16">
        <f t="shared" si="1"/>
        <v>1</v>
      </c>
      <c r="G137" s="16">
        <f t="shared" si="2"/>
        <v>0.14285714285714285</v>
      </c>
      <c r="H137" s="16">
        <f t="shared" si="8"/>
        <v>7.4521201281764657</v>
      </c>
      <c r="I137" s="16">
        <f t="shared" si="3"/>
        <v>28</v>
      </c>
      <c r="J137" s="1"/>
      <c r="N137" s="1">
        <v>88069</v>
      </c>
      <c r="O137" s="1"/>
      <c r="P137" s="1">
        <v>88069</v>
      </c>
      <c r="Q137" s="1">
        <f t="shared" si="4"/>
        <v>497</v>
      </c>
      <c r="R137" s="16">
        <f t="shared" si="5"/>
        <v>144</v>
      </c>
      <c r="T137" s="16">
        <f t="shared" si="7"/>
        <v>9.9206349206349201E-2</v>
      </c>
      <c r="U137" s="20">
        <v>28.8</v>
      </c>
      <c r="V137" s="1">
        <f t="shared" si="0"/>
        <v>24.095714285714287</v>
      </c>
    </row>
    <row r="138" spans="1:22" ht="13" x14ac:dyDescent="0.15">
      <c r="A138" s="15">
        <v>44171</v>
      </c>
      <c r="B138" s="1">
        <v>329</v>
      </c>
      <c r="D138" s="1">
        <v>0</v>
      </c>
      <c r="E138" s="1">
        <v>0</v>
      </c>
      <c r="F138" s="16">
        <f t="shared" si="1"/>
        <v>0</v>
      </c>
      <c r="G138" s="16">
        <f t="shared" si="2"/>
        <v>0.14285714285714285</v>
      </c>
      <c r="H138" s="16">
        <f t="shared" si="8"/>
        <v>7.4521201281764657</v>
      </c>
      <c r="I138" s="16">
        <f t="shared" si="3"/>
        <v>28</v>
      </c>
      <c r="J138" s="1"/>
      <c r="N138" s="1">
        <v>88069</v>
      </c>
      <c r="O138" s="1"/>
      <c r="P138" s="1">
        <v>88069</v>
      </c>
      <c r="Q138" s="1">
        <f t="shared" si="4"/>
        <v>0</v>
      </c>
      <c r="R138" s="16">
        <f t="shared" si="5"/>
        <v>144</v>
      </c>
      <c r="T138" s="16">
        <f t="shared" si="7"/>
        <v>9.9206349206349201E-2</v>
      </c>
      <c r="U138" s="20">
        <v>19.75</v>
      </c>
      <c r="V138" s="1">
        <f t="shared" si="0"/>
        <v>25.624285714285715</v>
      </c>
    </row>
    <row r="139" spans="1:22" ht="13" x14ac:dyDescent="0.15">
      <c r="A139" s="15">
        <v>44172</v>
      </c>
      <c r="B139" s="1">
        <v>330</v>
      </c>
      <c r="D139" s="1">
        <v>0</v>
      </c>
      <c r="E139" s="1">
        <v>0</v>
      </c>
      <c r="F139" s="16">
        <f t="shared" si="1"/>
        <v>0</v>
      </c>
      <c r="G139" s="16">
        <f t="shared" si="2"/>
        <v>0.14285714285714285</v>
      </c>
      <c r="H139" s="16">
        <f t="shared" si="8"/>
        <v>7.4521201281764657</v>
      </c>
      <c r="I139" s="16">
        <f t="shared" si="3"/>
        <v>28</v>
      </c>
      <c r="J139" s="1"/>
      <c r="N139" s="1">
        <v>88069</v>
      </c>
      <c r="O139" s="1"/>
      <c r="P139" s="1">
        <v>88069</v>
      </c>
      <c r="Q139" s="1">
        <f t="shared" si="4"/>
        <v>0</v>
      </c>
      <c r="R139" s="16">
        <f t="shared" si="5"/>
        <v>144</v>
      </c>
      <c r="T139" s="16">
        <f t="shared" si="7"/>
        <v>9.9206349206349201E-2</v>
      </c>
      <c r="U139" s="20">
        <v>54.3</v>
      </c>
      <c r="V139" s="1">
        <f t="shared" si="0"/>
        <v>30.09</v>
      </c>
    </row>
    <row r="140" spans="1:22" ht="13" x14ac:dyDescent="0.15">
      <c r="A140" s="15">
        <v>44173</v>
      </c>
      <c r="B140" s="1">
        <v>331</v>
      </c>
      <c r="D140" s="1">
        <v>0</v>
      </c>
      <c r="E140" s="1">
        <v>0</v>
      </c>
      <c r="F140" s="16">
        <f t="shared" si="1"/>
        <v>0</v>
      </c>
      <c r="G140" s="16">
        <f t="shared" si="2"/>
        <v>0.14285714285714285</v>
      </c>
      <c r="H140" s="16">
        <f t="shared" si="8"/>
        <v>7.4521201281764657</v>
      </c>
      <c r="I140" s="16">
        <f t="shared" si="3"/>
        <v>28</v>
      </c>
      <c r="J140" s="1"/>
      <c r="N140" s="1">
        <v>88069</v>
      </c>
      <c r="O140" s="1"/>
      <c r="P140" s="1">
        <v>88069</v>
      </c>
      <c r="Q140" s="1">
        <f t="shared" si="4"/>
        <v>0</v>
      </c>
      <c r="R140" s="16">
        <f t="shared" si="5"/>
        <v>144</v>
      </c>
      <c r="T140" s="16">
        <f t="shared" si="7"/>
        <v>9.9206349206349201E-2</v>
      </c>
      <c r="U140" s="20">
        <v>10.7</v>
      </c>
      <c r="V140" s="1">
        <f t="shared" si="0"/>
        <v>29.032857142857146</v>
      </c>
    </row>
    <row r="141" spans="1:22" ht="13" x14ac:dyDescent="0.15">
      <c r="A141" s="15">
        <v>44174</v>
      </c>
      <c r="B141" s="1">
        <v>332</v>
      </c>
      <c r="D141" s="1">
        <v>1</v>
      </c>
      <c r="E141" s="1">
        <v>0</v>
      </c>
      <c r="F141" s="16">
        <f t="shared" si="1"/>
        <v>1</v>
      </c>
      <c r="G141" s="16">
        <f t="shared" si="2"/>
        <v>0.2857142857142857</v>
      </c>
      <c r="H141" s="16">
        <f t="shared" si="8"/>
        <v>14.904240256352931</v>
      </c>
      <c r="I141" s="16">
        <f t="shared" si="3"/>
        <v>29</v>
      </c>
      <c r="J141" s="1"/>
      <c r="N141" s="1">
        <v>88528</v>
      </c>
      <c r="O141" s="1"/>
      <c r="P141" s="1">
        <v>88528</v>
      </c>
      <c r="Q141" s="1">
        <f t="shared" si="4"/>
        <v>460</v>
      </c>
      <c r="R141" s="16">
        <f t="shared" si="5"/>
        <v>136.71428571428572</v>
      </c>
      <c r="T141" s="16">
        <f t="shared" si="7"/>
        <v>0.2089864158829676</v>
      </c>
      <c r="U141" s="20">
        <v>27.97</v>
      </c>
      <c r="V141" s="1">
        <f t="shared" si="0"/>
        <v>30.56</v>
      </c>
    </row>
    <row r="142" spans="1:22" ht="13" x14ac:dyDescent="0.15">
      <c r="A142" s="15">
        <v>44175</v>
      </c>
      <c r="B142" s="1">
        <v>333</v>
      </c>
      <c r="D142" s="1">
        <v>0</v>
      </c>
      <c r="E142" s="1">
        <v>0</v>
      </c>
      <c r="F142" s="16">
        <f t="shared" si="1"/>
        <v>0</v>
      </c>
      <c r="G142" s="16">
        <f t="shared" si="2"/>
        <v>0.2857142857142857</v>
      </c>
      <c r="H142" s="16">
        <f t="shared" si="8"/>
        <v>14.904240256352931</v>
      </c>
      <c r="I142" s="16">
        <f t="shared" si="3"/>
        <v>29</v>
      </c>
      <c r="J142" s="1"/>
      <c r="N142" s="1">
        <v>88528</v>
      </c>
      <c r="O142" s="1"/>
      <c r="P142" s="1">
        <v>88528</v>
      </c>
      <c r="Q142" s="1">
        <f t="shared" si="4"/>
        <v>0</v>
      </c>
      <c r="R142" s="16">
        <f t="shared" si="5"/>
        <v>136.71428571428572</v>
      </c>
      <c r="T142" s="16">
        <f t="shared" si="7"/>
        <v>0.2089864158829676</v>
      </c>
      <c r="U142" s="20">
        <v>29.62</v>
      </c>
      <c r="V142" s="1">
        <f t="shared" si="0"/>
        <v>30.442857142857143</v>
      </c>
    </row>
    <row r="143" spans="1:22" ht="13" x14ac:dyDescent="0.15">
      <c r="A143" s="15">
        <v>44176</v>
      </c>
      <c r="B143" s="1">
        <v>334</v>
      </c>
      <c r="D143" s="1">
        <v>0</v>
      </c>
      <c r="E143" s="1">
        <v>0</v>
      </c>
      <c r="F143" s="16">
        <f t="shared" si="1"/>
        <v>0</v>
      </c>
      <c r="G143" s="16">
        <f t="shared" si="2"/>
        <v>0.2857142857142857</v>
      </c>
      <c r="H143" s="16">
        <f t="shared" si="8"/>
        <v>14.904240256352931</v>
      </c>
      <c r="I143" s="16">
        <f t="shared" si="3"/>
        <v>29</v>
      </c>
      <c r="J143" s="1"/>
      <c r="N143" s="1">
        <v>88528</v>
      </c>
      <c r="O143" s="1"/>
      <c r="P143" s="1">
        <v>88528</v>
      </c>
      <c r="Q143" s="1">
        <f t="shared" si="4"/>
        <v>0</v>
      </c>
      <c r="R143" s="16">
        <f t="shared" si="5"/>
        <v>136.71428571428572</v>
      </c>
      <c r="T143" s="16">
        <f t="shared" si="7"/>
        <v>0.2089864158829676</v>
      </c>
      <c r="U143" s="20">
        <v>17.28</v>
      </c>
      <c r="V143" s="1">
        <f t="shared" si="0"/>
        <v>26.917142857142856</v>
      </c>
    </row>
    <row r="144" spans="1:22" ht="13" x14ac:dyDescent="0.15">
      <c r="A144" s="15">
        <v>44177</v>
      </c>
      <c r="B144" s="1">
        <v>335</v>
      </c>
      <c r="D144" s="1">
        <v>0</v>
      </c>
      <c r="E144" s="1">
        <v>0</v>
      </c>
      <c r="F144" s="16">
        <f t="shared" si="1"/>
        <v>0</v>
      </c>
      <c r="G144" s="16">
        <f t="shared" si="2"/>
        <v>0.14285714285714285</v>
      </c>
      <c r="H144" s="16">
        <f t="shared" si="8"/>
        <v>7.4521201281764657</v>
      </c>
      <c r="I144" s="16">
        <f t="shared" si="3"/>
        <v>29</v>
      </c>
      <c r="J144" s="1"/>
      <c r="N144" s="1">
        <v>88528</v>
      </c>
      <c r="O144" s="1"/>
      <c r="P144" s="1">
        <v>88528</v>
      </c>
      <c r="Q144" s="1">
        <f t="shared" si="4"/>
        <v>0</v>
      </c>
      <c r="R144" s="16">
        <f t="shared" si="5"/>
        <v>65.714285714285708</v>
      </c>
      <c r="T144" s="16">
        <f t="shared" si="7"/>
        <v>0.21739130434782608</v>
      </c>
      <c r="U144" s="20">
        <v>37.020000000000003</v>
      </c>
      <c r="V144" s="1">
        <f t="shared" si="0"/>
        <v>28.091428571428573</v>
      </c>
    </row>
    <row r="145" spans="1:22" ht="13" x14ac:dyDescent="0.15">
      <c r="A145" s="15">
        <v>44178</v>
      </c>
      <c r="B145" s="1">
        <v>336</v>
      </c>
      <c r="D145" s="1">
        <v>0</v>
      </c>
      <c r="E145" s="1">
        <v>0</v>
      </c>
      <c r="F145" s="16">
        <f t="shared" si="1"/>
        <v>0</v>
      </c>
      <c r="G145" s="16">
        <f t="shared" si="2"/>
        <v>0.14285714285714285</v>
      </c>
      <c r="H145" s="16">
        <f t="shared" si="8"/>
        <v>7.4521201281764657</v>
      </c>
      <c r="I145" s="16">
        <f t="shared" si="3"/>
        <v>29</v>
      </c>
      <c r="J145" s="1"/>
      <c r="N145" s="1">
        <v>88528</v>
      </c>
      <c r="O145" s="1"/>
      <c r="P145" s="1">
        <v>88528</v>
      </c>
      <c r="Q145" s="1">
        <f t="shared" si="4"/>
        <v>0</v>
      </c>
      <c r="R145" s="16">
        <f t="shared" si="5"/>
        <v>65.714285714285708</v>
      </c>
      <c r="T145" s="16">
        <f t="shared" si="7"/>
        <v>0.21739130434782608</v>
      </c>
      <c r="U145" s="20">
        <v>6.58</v>
      </c>
      <c r="V145" s="1">
        <f t="shared" si="0"/>
        <v>26.210000000000004</v>
      </c>
    </row>
    <row r="146" spans="1:22" ht="13" x14ac:dyDescent="0.15">
      <c r="A146" s="15">
        <v>44179</v>
      </c>
      <c r="B146" s="1">
        <v>337</v>
      </c>
      <c r="D146" s="1">
        <v>0</v>
      </c>
      <c r="E146" s="1">
        <v>0</v>
      </c>
      <c r="F146" s="16">
        <f t="shared" si="1"/>
        <v>0</v>
      </c>
      <c r="G146" s="16">
        <f t="shared" si="2"/>
        <v>0.14285714285714285</v>
      </c>
      <c r="H146" s="16">
        <f t="shared" si="8"/>
        <v>7.4521201281764657</v>
      </c>
      <c r="I146" s="16">
        <f t="shared" si="3"/>
        <v>29</v>
      </c>
      <c r="J146" s="1"/>
      <c r="N146" s="1">
        <v>88528</v>
      </c>
      <c r="O146" s="1"/>
      <c r="P146" s="1">
        <v>88528</v>
      </c>
      <c r="Q146" s="1">
        <f t="shared" si="4"/>
        <v>0</v>
      </c>
      <c r="R146" s="16">
        <f t="shared" si="5"/>
        <v>65.714285714285708</v>
      </c>
      <c r="T146" s="16">
        <f t="shared" si="7"/>
        <v>0.21739130434782608</v>
      </c>
      <c r="U146" s="20">
        <v>10.7</v>
      </c>
      <c r="V146" s="1">
        <f t="shared" si="0"/>
        <v>19.981428571428573</v>
      </c>
    </row>
    <row r="147" spans="1:22" ht="13" x14ac:dyDescent="0.15">
      <c r="A147" s="15">
        <v>44180</v>
      </c>
      <c r="B147" s="1">
        <v>338</v>
      </c>
      <c r="D147" s="1">
        <v>0</v>
      </c>
      <c r="E147" s="1">
        <v>0</v>
      </c>
      <c r="F147" s="16">
        <f t="shared" si="1"/>
        <v>0</v>
      </c>
      <c r="G147" s="16">
        <f t="shared" si="2"/>
        <v>0.14285714285714285</v>
      </c>
      <c r="H147" s="16">
        <f t="shared" si="8"/>
        <v>7.4521201281764657</v>
      </c>
      <c r="I147" s="16">
        <f t="shared" si="3"/>
        <v>29</v>
      </c>
      <c r="J147" s="1"/>
      <c r="N147" s="1">
        <v>88528</v>
      </c>
      <c r="O147" s="1"/>
      <c r="P147" s="1">
        <v>88528</v>
      </c>
      <c r="Q147" s="1">
        <f t="shared" si="4"/>
        <v>0</v>
      </c>
      <c r="R147" s="16">
        <f t="shared" si="5"/>
        <v>65.714285714285708</v>
      </c>
      <c r="T147" s="16">
        <f t="shared" si="7"/>
        <v>0.21739130434782608</v>
      </c>
      <c r="U147" s="20">
        <v>15.63</v>
      </c>
      <c r="V147" s="1">
        <f t="shared" si="0"/>
        <v>20.685714285714287</v>
      </c>
    </row>
    <row r="148" spans="1:22" ht="13" x14ac:dyDescent="0.15">
      <c r="A148" s="15">
        <v>44181</v>
      </c>
      <c r="B148" s="1">
        <v>339</v>
      </c>
      <c r="D148" s="1">
        <v>0</v>
      </c>
      <c r="E148" s="1">
        <v>2</v>
      </c>
      <c r="F148" s="16">
        <f t="shared" si="1"/>
        <v>2</v>
      </c>
      <c r="G148" s="16">
        <f t="shared" si="2"/>
        <v>0.2857142857142857</v>
      </c>
      <c r="H148" s="16">
        <f t="shared" si="8"/>
        <v>14.904240256352931</v>
      </c>
      <c r="I148" s="16">
        <f t="shared" si="3"/>
        <v>31</v>
      </c>
      <c r="J148" s="1"/>
      <c r="N148" s="1">
        <v>89479</v>
      </c>
      <c r="O148" s="1"/>
      <c r="P148" s="1">
        <v>89479</v>
      </c>
      <c r="Q148" s="1">
        <f t="shared" si="4"/>
        <v>953</v>
      </c>
      <c r="R148" s="16">
        <f t="shared" si="5"/>
        <v>136.14285714285714</v>
      </c>
      <c r="T148" s="16">
        <f t="shared" si="7"/>
        <v>0.20986358866736621</v>
      </c>
      <c r="U148" s="20">
        <v>37.020000000000003</v>
      </c>
      <c r="V148" s="1">
        <f t="shared" si="0"/>
        <v>21.978571428571431</v>
      </c>
    </row>
    <row r="149" spans="1:22" ht="13" x14ac:dyDescent="0.15">
      <c r="A149" s="15">
        <v>44182</v>
      </c>
      <c r="B149" s="1">
        <v>340</v>
      </c>
      <c r="D149" s="1">
        <v>0</v>
      </c>
      <c r="E149" s="1">
        <v>0</v>
      </c>
      <c r="F149" s="16">
        <f t="shared" si="1"/>
        <v>0</v>
      </c>
      <c r="G149" s="16">
        <f t="shared" si="2"/>
        <v>0.2857142857142857</v>
      </c>
      <c r="H149" s="16">
        <f t="shared" si="8"/>
        <v>14.904240256352931</v>
      </c>
      <c r="I149" s="16">
        <f t="shared" si="3"/>
        <v>31</v>
      </c>
      <c r="J149" s="1"/>
      <c r="N149" s="1">
        <v>89898</v>
      </c>
      <c r="O149" s="1"/>
      <c r="P149" s="1">
        <v>89898</v>
      </c>
      <c r="Q149" s="1">
        <f t="shared" si="4"/>
        <v>419</v>
      </c>
      <c r="R149" s="16">
        <f t="shared" si="5"/>
        <v>196</v>
      </c>
      <c r="T149" s="16">
        <f t="shared" si="7"/>
        <v>0.1457725947521866</v>
      </c>
      <c r="U149" s="20">
        <v>36.200000000000003</v>
      </c>
      <c r="V149" s="1">
        <f t="shared" si="0"/>
        <v>22.918571428571429</v>
      </c>
    </row>
    <row r="150" spans="1:22" ht="13" x14ac:dyDescent="0.15">
      <c r="A150" s="15">
        <v>44183</v>
      </c>
      <c r="B150" s="1">
        <v>341</v>
      </c>
      <c r="D150" s="1">
        <v>0</v>
      </c>
      <c r="E150" s="1">
        <v>0</v>
      </c>
      <c r="F150" s="16">
        <f t="shared" si="1"/>
        <v>0</v>
      </c>
      <c r="G150" s="16">
        <f t="shared" si="2"/>
        <v>0.2857142857142857</v>
      </c>
      <c r="H150" s="16">
        <f t="shared" si="8"/>
        <v>14.904240256352931</v>
      </c>
      <c r="I150" s="16">
        <f t="shared" si="3"/>
        <v>31</v>
      </c>
      <c r="J150" s="1"/>
      <c r="N150" s="1">
        <v>89898</v>
      </c>
      <c r="O150" s="1"/>
      <c r="P150" s="1">
        <v>89898</v>
      </c>
      <c r="Q150" s="1">
        <f t="shared" si="4"/>
        <v>0</v>
      </c>
      <c r="R150" s="16">
        <f t="shared" si="5"/>
        <v>196</v>
      </c>
      <c r="T150" s="16">
        <f t="shared" si="7"/>
        <v>0.1457725947521866</v>
      </c>
      <c r="U150" s="20">
        <v>23.86</v>
      </c>
      <c r="V150" s="1">
        <f t="shared" si="0"/>
        <v>23.858571428571427</v>
      </c>
    </row>
    <row r="151" spans="1:22" ht="13" x14ac:dyDescent="0.15">
      <c r="A151" s="15">
        <v>44184</v>
      </c>
      <c r="B151" s="1">
        <v>342</v>
      </c>
      <c r="D151" s="1">
        <v>0</v>
      </c>
      <c r="E151" s="1">
        <v>0</v>
      </c>
      <c r="F151" s="16">
        <f t="shared" si="1"/>
        <v>0</v>
      </c>
      <c r="G151" s="16">
        <f t="shared" si="2"/>
        <v>0.2857142857142857</v>
      </c>
      <c r="H151" s="16">
        <f t="shared" si="8"/>
        <v>14.904240256352931</v>
      </c>
      <c r="I151" s="16">
        <f t="shared" si="3"/>
        <v>31</v>
      </c>
      <c r="J151" s="1"/>
      <c r="N151" s="1">
        <v>89898</v>
      </c>
      <c r="O151" s="1"/>
      <c r="P151" s="1">
        <v>89898</v>
      </c>
      <c r="Q151" s="1">
        <f t="shared" si="4"/>
        <v>0</v>
      </c>
      <c r="R151" s="16">
        <f t="shared" si="5"/>
        <v>196</v>
      </c>
      <c r="T151" s="16">
        <f t="shared" si="7"/>
        <v>0.1457725947521866</v>
      </c>
      <c r="U151" s="20">
        <v>26.33</v>
      </c>
      <c r="V151" s="1">
        <f t="shared" si="0"/>
        <v>22.331428571428571</v>
      </c>
    </row>
    <row r="152" spans="1:22" ht="13" x14ac:dyDescent="0.15">
      <c r="A152" s="15">
        <v>44185</v>
      </c>
      <c r="B152" s="1">
        <v>343</v>
      </c>
      <c r="D152" s="1">
        <v>0</v>
      </c>
      <c r="E152" s="1">
        <v>0</v>
      </c>
      <c r="F152" s="16">
        <f t="shared" si="1"/>
        <v>0</v>
      </c>
      <c r="G152" s="16">
        <f t="shared" si="2"/>
        <v>0.2857142857142857</v>
      </c>
      <c r="H152" s="16">
        <f t="shared" si="8"/>
        <v>14.904240256352931</v>
      </c>
      <c r="I152" s="16">
        <f t="shared" si="3"/>
        <v>31</v>
      </c>
      <c r="J152" s="1"/>
      <c r="N152" s="1">
        <v>89898</v>
      </c>
      <c r="O152" s="1"/>
      <c r="P152" s="1">
        <v>89898</v>
      </c>
      <c r="Q152" s="1">
        <f t="shared" si="4"/>
        <v>0</v>
      </c>
      <c r="R152" s="16">
        <f t="shared" si="5"/>
        <v>196</v>
      </c>
      <c r="T152" s="16">
        <f t="shared" si="7"/>
        <v>0.1457725947521866</v>
      </c>
      <c r="U152" s="20">
        <v>5.76</v>
      </c>
      <c r="V152" s="1">
        <f t="shared" si="0"/>
        <v>22.214285714285715</v>
      </c>
    </row>
    <row r="153" spans="1:22" ht="13" x14ac:dyDescent="0.15">
      <c r="A153" s="15">
        <v>44186</v>
      </c>
      <c r="B153" s="1">
        <v>344</v>
      </c>
      <c r="D153" s="1">
        <v>0</v>
      </c>
      <c r="E153" s="1">
        <v>0</v>
      </c>
      <c r="F153" s="16">
        <f t="shared" si="1"/>
        <v>0</v>
      </c>
      <c r="G153" s="16">
        <f t="shared" si="2"/>
        <v>0.2857142857142857</v>
      </c>
      <c r="H153" s="16">
        <f t="shared" si="8"/>
        <v>14.904240256352931</v>
      </c>
      <c r="I153" s="16">
        <f t="shared" si="3"/>
        <v>31</v>
      </c>
      <c r="J153" s="1"/>
      <c r="N153" s="1">
        <v>89898</v>
      </c>
      <c r="O153" s="1"/>
      <c r="P153" s="1">
        <v>89898</v>
      </c>
      <c r="Q153" s="1">
        <f t="shared" si="4"/>
        <v>0</v>
      </c>
      <c r="R153" s="16">
        <f t="shared" si="5"/>
        <v>196</v>
      </c>
      <c r="T153" s="16">
        <f t="shared" si="7"/>
        <v>0.1457725947521866</v>
      </c>
      <c r="U153" s="20">
        <v>45.25</v>
      </c>
      <c r="V153" s="1">
        <f t="shared" si="0"/>
        <v>27.150000000000002</v>
      </c>
    </row>
    <row r="154" spans="1:22" ht="13" x14ac:dyDescent="0.15">
      <c r="A154" s="15">
        <v>44187</v>
      </c>
      <c r="B154" s="1">
        <v>345</v>
      </c>
      <c r="D154" s="1">
        <v>0</v>
      </c>
      <c r="E154" s="1">
        <v>0</v>
      </c>
      <c r="F154" s="16">
        <f t="shared" si="1"/>
        <v>0</v>
      </c>
      <c r="G154" s="16">
        <f t="shared" si="2"/>
        <v>0.2857142857142857</v>
      </c>
      <c r="H154" s="16">
        <f t="shared" si="8"/>
        <v>14.904240256352931</v>
      </c>
      <c r="I154" s="16">
        <f t="shared" si="3"/>
        <v>31</v>
      </c>
      <c r="J154" s="1"/>
      <c r="N154" s="1">
        <v>89898</v>
      </c>
      <c r="O154" s="1"/>
      <c r="P154" s="1">
        <v>89898</v>
      </c>
      <c r="Q154" s="1">
        <f t="shared" si="4"/>
        <v>0</v>
      </c>
      <c r="R154" s="16">
        <f t="shared" si="5"/>
        <v>196</v>
      </c>
      <c r="T154" s="16">
        <f t="shared" si="7"/>
        <v>0.1457725947521866</v>
      </c>
      <c r="U154" s="20">
        <v>27.15</v>
      </c>
      <c r="V154" s="1">
        <f t="shared" si="0"/>
        <v>28.795714285714286</v>
      </c>
    </row>
    <row r="155" spans="1:22" ht="13" x14ac:dyDescent="0.15">
      <c r="A155" s="15">
        <v>44188</v>
      </c>
      <c r="B155" s="1">
        <v>346</v>
      </c>
      <c r="D155" s="1">
        <v>0</v>
      </c>
      <c r="E155" s="1">
        <v>0</v>
      </c>
      <c r="F155" s="16">
        <f t="shared" si="1"/>
        <v>0</v>
      </c>
      <c r="G155" s="16">
        <f t="shared" si="2"/>
        <v>0</v>
      </c>
      <c r="H155" s="16">
        <f t="shared" si="8"/>
        <v>0</v>
      </c>
      <c r="I155" s="16">
        <f t="shared" si="3"/>
        <v>31</v>
      </c>
      <c r="J155" s="1"/>
      <c r="N155" s="1">
        <v>89898</v>
      </c>
      <c r="O155" s="1"/>
      <c r="P155" s="1">
        <v>89898</v>
      </c>
      <c r="Q155" s="1">
        <f t="shared" si="4"/>
        <v>0</v>
      </c>
      <c r="R155" s="16">
        <f t="shared" si="5"/>
        <v>59.857142857142854</v>
      </c>
      <c r="T155" s="16">
        <f t="shared" si="7"/>
        <v>0</v>
      </c>
      <c r="U155" s="20">
        <v>31.26</v>
      </c>
      <c r="V155" s="1">
        <f t="shared" si="0"/>
        <v>27.972857142857144</v>
      </c>
    </row>
    <row r="156" spans="1:22" ht="13" x14ac:dyDescent="0.15">
      <c r="A156" s="15">
        <v>44189</v>
      </c>
      <c r="B156" s="1">
        <v>347</v>
      </c>
      <c r="D156" s="1">
        <v>0</v>
      </c>
      <c r="E156" s="1">
        <v>0</v>
      </c>
      <c r="F156" s="16">
        <f t="shared" si="1"/>
        <v>0</v>
      </c>
      <c r="G156" s="16">
        <f t="shared" si="2"/>
        <v>0</v>
      </c>
      <c r="H156" s="16">
        <f t="shared" si="8"/>
        <v>0</v>
      </c>
      <c r="I156" s="16">
        <f t="shared" si="3"/>
        <v>31</v>
      </c>
      <c r="J156" s="1"/>
      <c r="N156" s="1">
        <v>89898</v>
      </c>
      <c r="O156" s="1"/>
      <c r="P156" s="1">
        <v>89898</v>
      </c>
      <c r="Q156" s="1">
        <f t="shared" si="4"/>
        <v>0</v>
      </c>
      <c r="R156" s="16">
        <f t="shared" si="5"/>
        <v>0</v>
      </c>
      <c r="T156" s="16" t="e">
        <f t="shared" si="7"/>
        <v>#DIV/0!</v>
      </c>
      <c r="U156" s="20">
        <v>51.01</v>
      </c>
      <c r="V156" s="1">
        <f t="shared" si="0"/>
        <v>30.088571428571424</v>
      </c>
    </row>
    <row r="157" spans="1:22" ht="13" x14ac:dyDescent="0.15">
      <c r="A157" s="15">
        <v>44190</v>
      </c>
      <c r="B157" s="1">
        <v>348</v>
      </c>
      <c r="D157" s="1">
        <v>0</v>
      </c>
      <c r="E157" s="1">
        <v>0</v>
      </c>
      <c r="F157" s="16">
        <f t="shared" si="1"/>
        <v>0</v>
      </c>
      <c r="G157" s="16">
        <f t="shared" si="2"/>
        <v>0</v>
      </c>
      <c r="H157" s="16">
        <f t="shared" si="8"/>
        <v>0</v>
      </c>
      <c r="I157" s="16">
        <f t="shared" si="3"/>
        <v>31</v>
      </c>
      <c r="J157" s="1"/>
      <c r="N157" s="1">
        <v>89898</v>
      </c>
      <c r="O157" s="1"/>
      <c r="P157" s="1">
        <v>89898</v>
      </c>
      <c r="Q157" s="1">
        <f t="shared" si="4"/>
        <v>0</v>
      </c>
      <c r="R157" s="16">
        <f t="shared" si="5"/>
        <v>0</v>
      </c>
      <c r="T157" s="16" t="e">
        <f t="shared" si="7"/>
        <v>#DIV/0!</v>
      </c>
      <c r="U157" s="20">
        <v>3.29</v>
      </c>
      <c r="V157" s="1">
        <f t="shared" si="0"/>
        <v>27.15</v>
      </c>
    </row>
    <row r="158" spans="1:22" ht="13" x14ac:dyDescent="0.15">
      <c r="A158" s="15">
        <v>44191</v>
      </c>
      <c r="B158" s="1">
        <v>349</v>
      </c>
      <c r="D158" s="1">
        <v>0</v>
      </c>
      <c r="E158" s="1">
        <v>0</v>
      </c>
      <c r="F158" s="16">
        <f t="shared" si="1"/>
        <v>0</v>
      </c>
      <c r="G158" s="16">
        <f t="shared" si="2"/>
        <v>0</v>
      </c>
      <c r="H158" s="16">
        <f t="shared" si="8"/>
        <v>0</v>
      </c>
      <c r="I158" s="16">
        <f t="shared" si="3"/>
        <v>31</v>
      </c>
      <c r="J158" s="1"/>
      <c r="N158" s="1">
        <v>89898</v>
      </c>
      <c r="O158" s="1"/>
      <c r="P158" s="1">
        <v>89898</v>
      </c>
      <c r="Q158" s="1">
        <f t="shared" si="4"/>
        <v>0</v>
      </c>
      <c r="R158" s="16">
        <f t="shared" si="5"/>
        <v>0</v>
      </c>
      <c r="T158" s="16" t="e">
        <f t="shared" si="7"/>
        <v>#DIV/0!</v>
      </c>
      <c r="U158" s="20">
        <v>0</v>
      </c>
      <c r="V158" s="1">
        <f t="shared" si="0"/>
        <v>23.388571428571428</v>
      </c>
    </row>
    <row r="159" spans="1:22" ht="13" x14ac:dyDescent="0.15">
      <c r="A159" s="15">
        <v>44192</v>
      </c>
      <c r="B159" s="1">
        <v>350</v>
      </c>
      <c r="D159" s="1">
        <v>0</v>
      </c>
      <c r="E159" s="1">
        <v>0</v>
      </c>
      <c r="F159" s="16">
        <f t="shared" si="1"/>
        <v>0</v>
      </c>
      <c r="G159" s="16">
        <f t="shared" si="2"/>
        <v>0</v>
      </c>
      <c r="H159" s="16">
        <f t="shared" si="8"/>
        <v>0</v>
      </c>
      <c r="I159" s="16">
        <f t="shared" si="3"/>
        <v>31</v>
      </c>
      <c r="J159" s="1"/>
      <c r="N159" s="1">
        <v>89898</v>
      </c>
      <c r="O159" s="1"/>
      <c r="P159" s="1">
        <v>89898</v>
      </c>
      <c r="Q159" s="1">
        <f t="shared" si="4"/>
        <v>0</v>
      </c>
      <c r="R159" s="16">
        <f t="shared" si="5"/>
        <v>0</v>
      </c>
      <c r="T159" s="16" t="e">
        <f t="shared" si="7"/>
        <v>#DIV/0!</v>
      </c>
      <c r="U159" s="20">
        <v>17.28</v>
      </c>
      <c r="V159" s="1">
        <f t="shared" si="0"/>
        <v>25.034285714285716</v>
      </c>
    </row>
    <row r="160" spans="1:22" ht="13" x14ac:dyDescent="0.15">
      <c r="A160" s="15">
        <v>44193</v>
      </c>
      <c r="B160" s="1">
        <v>351</v>
      </c>
      <c r="D160" s="1">
        <v>0</v>
      </c>
      <c r="E160" s="1">
        <v>3</v>
      </c>
      <c r="F160" s="16">
        <f t="shared" si="1"/>
        <v>3</v>
      </c>
      <c r="G160" s="16">
        <f t="shared" si="2"/>
        <v>0.42857142857142855</v>
      </c>
      <c r="H160" s="16">
        <f t="shared" ref="H160:H223" si="9">G160*100000/1917</f>
        <v>22.356360384529399</v>
      </c>
      <c r="I160" s="16">
        <f t="shared" si="3"/>
        <v>34</v>
      </c>
      <c r="J160" s="1"/>
      <c r="N160" s="1">
        <v>90468</v>
      </c>
      <c r="O160" s="1"/>
      <c r="P160" s="1">
        <v>90468</v>
      </c>
      <c r="Q160" s="1">
        <f t="shared" si="4"/>
        <v>573</v>
      </c>
      <c r="R160" s="16">
        <f t="shared" si="5"/>
        <v>81.857142857142861</v>
      </c>
      <c r="T160" s="16">
        <f t="shared" si="7"/>
        <v>0.52356020942408377</v>
      </c>
      <c r="U160" s="20">
        <v>50.19</v>
      </c>
      <c r="V160" s="1">
        <f t="shared" si="0"/>
        <v>25.740000000000002</v>
      </c>
    </row>
    <row r="161" spans="1:22" ht="13" x14ac:dyDescent="0.15">
      <c r="A161" s="15">
        <v>44194</v>
      </c>
      <c r="B161" s="1">
        <v>352</v>
      </c>
      <c r="D161" s="1">
        <v>0</v>
      </c>
      <c r="E161" s="1">
        <v>0</v>
      </c>
      <c r="F161" s="16">
        <f t="shared" si="1"/>
        <v>0</v>
      </c>
      <c r="G161" s="16">
        <f t="shared" si="2"/>
        <v>0.42857142857142855</v>
      </c>
      <c r="H161" s="16">
        <f t="shared" si="9"/>
        <v>22.356360384529399</v>
      </c>
      <c r="I161" s="16">
        <f t="shared" si="3"/>
        <v>34</v>
      </c>
      <c r="J161" s="1"/>
      <c r="N161" s="1">
        <v>90468</v>
      </c>
      <c r="O161" s="1"/>
      <c r="P161" s="1">
        <v>90468</v>
      </c>
      <c r="Q161" s="1">
        <f t="shared" si="4"/>
        <v>0</v>
      </c>
      <c r="R161" s="16">
        <f t="shared" si="5"/>
        <v>81.857142857142861</v>
      </c>
      <c r="T161" s="16">
        <f t="shared" si="7"/>
        <v>0.52356020942408377</v>
      </c>
      <c r="U161" s="20">
        <v>45.25</v>
      </c>
      <c r="V161" s="1">
        <f t="shared" si="0"/>
        <v>28.325714285714287</v>
      </c>
    </row>
    <row r="162" spans="1:22" ht="13" x14ac:dyDescent="0.15">
      <c r="A162" s="15">
        <v>44195</v>
      </c>
      <c r="B162" s="1">
        <v>353</v>
      </c>
      <c r="D162" s="1">
        <v>0</v>
      </c>
      <c r="E162" s="1">
        <v>0</v>
      </c>
      <c r="F162" s="16">
        <f t="shared" si="1"/>
        <v>0</v>
      </c>
      <c r="G162" s="16">
        <f t="shared" si="2"/>
        <v>0.42857142857142855</v>
      </c>
      <c r="H162" s="16">
        <f t="shared" si="9"/>
        <v>22.356360384529399</v>
      </c>
      <c r="I162" s="16">
        <f t="shared" si="3"/>
        <v>34</v>
      </c>
      <c r="J162" s="1"/>
      <c r="N162" s="1">
        <v>90468</v>
      </c>
      <c r="O162" s="1"/>
      <c r="P162" s="1">
        <v>90468</v>
      </c>
      <c r="Q162" s="1">
        <f t="shared" si="4"/>
        <v>0</v>
      </c>
      <c r="R162" s="16">
        <f t="shared" si="5"/>
        <v>81.857142857142861</v>
      </c>
      <c r="T162" s="16">
        <f t="shared" si="7"/>
        <v>0.52356020942408377</v>
      </c>
      <c r="U162" s="20">
        <v>30.44</v>
      </c>
      <c r="V162" s="1">
        <f t="shared" si="0"/>
        <v>28.208571428571425</v>
      </c>
    </row>
    <row r="163" spans="1:22" ht="13" x14ac:dyDescent="0.15">
      <c r="A163" s="15">
        <v>44196</v>
      </c>
      <c r="B163" s="1">
        <v>354</v>
      </c>
      <c r="D163" s="1">
        <v>0</v>
      </c>
      <c r="E163" s="1">
        <v>0</v>
      </c>
      <c r="F163" s="16">
        <f t="shared" si="1"/>
        <v>0</v>
      </c>
      <c r="G163" s="16">
        <f t="shared" si="2"/>
        <v>0.42857142857142855</v>
      </c>
      <c r="H163" s="16">
        <f t="shared" si="9"/>
        <v>22.356360384529399</v>
      </c>
      <c r="I163" s="16">
        <f t="shared" si="3"/>
        <v>34</v>
      </c>
      <c r="J163" s="1"/>
      <c r="N163" s="1">
        <v>90468</v>
      </c>
      <c r="O163" s="1"/>
      <c r="P163" s="1">
        <v>90468</v>
      </c>
      <c r="Q163" s="1">
        <f t="shared" si="4"/>
        <v>0</v>
      </c>
      <c r="R163" s="16">
        <f t="shared" si="5"/>
        <v>81.857142857142861</v>
      </c>
      <c r="T163" s="16">
        <f t="shared" si="7"/>
        <v>0.52356020942408377</v>
      </c>
      <c r="U163" s="20">
        <v>39.49</v>
      </c>
      <c r="V163" s="1">
        <f t="shared" si="0"/>
        <v>26.562857142857144</v>
      </c>
    </row>
    <row r="164" spans="1:22" ht="13" x14ac:dyDescent="0.15">
      <c r="A164" s="15">
        <v>44197</v>
      </c>
      <c r="B164" s="1">
        <v>355</v>
      </c>
      <c r="D164" s="1">
        <v>0</v>
      </c>
      <c r="E164" s="1">
        <v>0</v>
      </c>
      <c r="F164" s="16">
        <f t="shared" si="1"/>
        <v>0</v>
      </c>
      <c r="G164" s="16">
        <f t="shared" si="2"/>
        <v>0.42857142857142855</v>
      </c>
      <c r="H164" s="16">
        <f t="shared" si="9"/>
        <v>22.356360384529399</v>
      </c>
      <c r="I164" s="16">
        <f t="shared" si="3"/>
        <v>34</v>
      </c>
      <c r="J164" s="16">
        <f>F164</f>
        <v>0</v>
      </c>
      <c r="N164" s="16">
        <f t="shared" ref="N164:N306" si="10">90468+P164</f>
        <v>90468</v>
      </c>
      <c r="O164" s="1"/>
      <c r="P164" s="1">
        <v>0</v>
      </c>
      <c r="Q164" s="1">
        <f t="shared" si="4"/>
        <v>0</v>
      </c>
      <c r="R164" s="16">
        <f t="shared" si="5"/>
        <v>81.857142857142861</v>
      </c>
      <c r="T164" s="16">
        <f t="shared" si="7"/>
        <v>0.52356020942408377</v>
      </c>
      <c r="U164" s="20">
        <v>55.12</v>
      </c>
      <c r="V164" s="1">
        <f t="shared" si="0"/>
        <v>33.967142857142861</v>
      </c>
    </row>
    <row r="165" spans="1:22" ht="13" x14ac:dyDescent="0.15">
      <c r="A165" s="15">
        <v>44198</v>
      </c>
      <c r="B165" s="1">
        <f t="shared" ref="B165:B314" si="11">B164+1</f>
        <v>356</v>
      </c>
      <c r="D165" s="1">
        <v>0</v>
      </c>
      <c r="E165" s="1">
        <v>0</v>
      </c>
      <c r="F165" s="16">
        <f t="shared" si="1"/>
        <v>0</v>
      </c>
      <c r="G165" s="16">
        <f t="shared" si="2"/>
        <v>0.42857142857142855</v>
      </c>
      <c r="H165" s="16">
        <f t="shared" si="9"/>
        <v>22.356360384529399</v>
      </c>
      <c r="I165" s="16">
        <f t="shared" si="3"/>
        <v>34</v>
      </c>
      <c r="J165" s="22">
        <f t="shared" ref="J165:J257" si="12">F165+J164</f>
        <v>0</v>
      </c>
      <c r="N165" s="16">
        <f t="shared" si="10"/>
        <v>90468</v>
      </c>
      <c r="O165" s="1"/>
      <c r="P165" s="1">
        <v>0</v>
      </c>
      <c r="Q165" s="1">
        <f t="shared" si="4"/>
        <v>0</v>
      </c>
      <c r="R165" s="16">
        <f t="shared" si="5"/>
        <v>81.857142857142861</v>
      </c>
      <c r="T165" s="16">
        <f t="shared" si="7"/>
        <v>0.52356020942408377</v>
      </c>
      <c r="U165" s="20">
        <v>0.82</v>
      </c>
      <c r="V165" s="1">
        <f t="shared" si="0"/>
        <v>34.084285714285713</v>
      </c>
    </row>
    <row r="166" spans="1:22" ht="13" x14ac:dyDescent="0.15">
      <c r="A166" s="15">
        <v>44199</v>
      </c>
      <c r="B166" s="1">
        <f t="shared" si="11"/>
        <v>357</v>
      </c>
      <c r="D166" s="1">
        <v>0</v>
      </c>
      <c r="E166" s="1">
        <v>2</v>
      </c>
      <c r="F166" s="16">
        <f t="shared" si="1"/>
        <v>2</v>
      </c>
      <c r="G166" s="16">
        <f t="shared" si="2"/>
        <v>0.7142857142857143</v>
      </c>
      <c r="H166" s="16">
        <f t="shared" si="9"/>
        <v>37.260600640882338</v>
      </c>
      <c r="I166" s="16">
        <f t="shared" si="3"/>
        <v>36</v>
      </c>
      <c r="J166" s="22">
        <f t="shared" si="12"/>
        <v>2</v>
      </c>
      <c r="N166" s="16">
        <f t="shared" si="10"/>
        <v>90937</v>
      </c>
      <c r="O166" s="1"/>
      <c r="P166" s="1">
        <v>469</v>
      </c>
      <c r="Q166" s="1">
        <f t="shared" si="4"/>
        <v>471</v>
      </c>
      <c r="R166" s="16">
        <f t="shared" si="5"/>
        <v>149.14285714285714</v>
      </c>
      <c r="T166" s="16">
        <f t="shared" si="7"/>
        <v>0.47892720306513414</v>
      </c>
      <c r="U166" s="20">
        <v>22.21</v>
      </c>
      <c r="V166" s="1">
        <f t="shared" si="0"/>
        <v>34.78857142857143</v>
      </c>
    </row>
    <row r="167" spans="1:22" ht="13" x14ac:dyDescent="0.15">
      <c r="A167" s="15">
        <v>44200</v>
      </c>
      <c r="B167" s="1">
        <f t="shared" si="11"/>
        <v>358</v>
      </c>
      <c r="D167" s="1">
        <v>0</v>
      </c>
      <c r="E167" s="1">
        <v>0</v>
      </c>
      <c r="F167" s="16">
        <f t="shared" si="1"/>
        <v>0</v>
      </c>
      <c r="G167" s="16">
        <f t="shared" si="2"/>
        <v>0.2857142857142857</v>
      </c>
      <c r="H167" s="16">
        <f t="shared" si="9"/>
        <v>14.904240256352931</v>
      </c>
      <c r="I167" s="16">
        <f t="shared" si="3"/>
        <v>36</v>
      </c>
      <c r="J167" s="22">
        <f t="shared" si="12"/>
        <v>2</v>
      </c>
      <c r="N167" s="16">
        <f t="shared" si="10"/>
        <v>90937</v>
      </c>
      <c r="O167" s="1"/>
      <c r="P167" s="1">
        <v>469</v>
      </c>
      <c r="Q167" s="1">
        <f t="shared" si="4"/>
        <v>0</v>
      </c>
      <c r="R167" s="16">
        <f t="shared" si="5"/>
        <v>67.285714285714292</v>
      </c>
      <c r="T167" s="16">
        <f t="shared" si="7"/>
        <v>0.42462845010615702</v>
      </c>
      <c r="U167" s="20">
        <v>12.34</v>
      </c>
      <c r="V167" s="1">
        <f t="shared" si="0"/>
        <v>29.381428571428575</v>
      </c>
    </row>
    <row r="168" spans="1:22" ht="13" x14ac:dyDescent="0.15">
      <c r="A168" s="15">
        <v>44201</v>
      </c>
      <c r="B168" s="1">
        <f t="shared" si="11"/>
        <v>359</v>
      </c>
      <c r="D168" s="1">
        <v>0</v>
      </c>
      <c r="E168" s="1">
        <v>0</v>
      </c>
      <c r="F168" s="16">
        <f t="shared" si="1"/>
        <v>0</v>
      </c>
      <c r="G168" s="16">
        <f t="shared" si="2"/>
        <v>0.2857142857142857</v>
      </c>
      <c r="H168" s="16">
        <f t="shared" si="9"/>
        <v>14.904240256352931</v>
      </c>
      <c r="I168" s="16">
        <f t="shared" si="3"/>
        <v>36</v>
      </c>
      <c r="J168" s="22">
        <f t="shared" si="12"/>
        <v>2</v>
      </c>
      <c r="N168" s="16">
        <f t="shared" si="10"/>
        <v>90937</v>
      </c>
      <c r="O168" s="1"/>
      <c r="P168" s="1">
        <v>469</v>
      </c>
      <c r="Q168" s="1">
        <f t="shared" si="4"/>
        <v>0</v>
      </c>
      <c r="R168" s="16">
        <f t="shared" si="5"/>
        <v>67.285714285714292</v>
      </c>
      <c r="T168" s="16">
        <f t="shared" si="7"/>
        <v>0.42462845010615702</v>
      </c>
      <c r="U168" s="20">
        <v>35.380000000000003</v>
      </c>
      <c r="V168" s="1">
        <f t="shared" si="0"/>
        <v>27.971428571428572</v>
      </c>
    </row>
    <row r="169" spans="1:22" ht="13" x14ac:dyDescent="0.15">
      <c r="A169" s="15">
        <v>44202</v>
      </c>
      <c r="B169" s="1">
        <f t="shared" si="11"/>
        <v>360</v>
      </c>
      <c r="D169" s="1">
        <v>0</v>
      </c>
      <c r="E169" s="1">
        <v>0</v>
      </c>
      <c r="F169" s="16">
        <f t="shared" si="1"/>
        <v>0</v>
      </c>
      <c r="G169" s="16">
        <f t="shared" si="2"/>
        <v>0.2857142857142857</v>
      </c>
      <c r="H169" s="16">
        <f t="shared" si="9"/>
        <v>14.904240256352931</v>
      </c>
      <c r="I169" s="16">
        <f t="shared" si="3"/>
        <v>36</v>
      </c>
      <c r="J169" s="22">
        <f t="shared" si="12"/>
        <v>2</v>
      </c>
      <c r="N169" s="16">
        <f t="shared" si="10"/>
        <v>90937</v>
      </c>
      <c r="O169" s="1"/>
      <c r="P169" s="1">
        <v>469</v>
      </c>
      <c r="Q169" s="1">
        <f t="shared" si="4"/>
        <v>0</v>
      </c>
      <c r="R169" s="16">
        <f t="shared" si="5"/>
        <v>67.285714285714292</v>
      </c>
      <c r="T169" s="16">
        <f t="shared" si="7"/>
        <v>0.42462845010615702</v>
      </c>
      <c r="U169" s="20">
        <v>35.380000000000003</v>
      </c>
      <c r="V169" s="1">
        <f t="shared" si="0"/>
        <v>28.677142857142854</v>
      </c>
    </row>
    <row r="170" spans="1:22" ht="13" x14ac:dyDescent="0.15">
      <c r="A170" s="15">
        <v>44203</v>
      </c>
      <c r="B170" s="1">
        <f t="shared" si="11"/>
        <v>361</v>
      </c>
      <c r="D170" s="1">
        <v>0</v>
      </c>
      <c r="E170" s="1">
        <v>0</v>
      </c>
      <c r="F170" s="16">
        <f t="shared" si="1"/>
        <v>0</v>
      </c>
      <c r="G170" s="16">
        <f t="shared" si="2"/>
        <v>0.2857142857142857</v>
      </c>
      <c r="H170" s="16">
        <f t="shared" si="9"/>
        <v>14.904240256352931</v>
      </c>
      <c r="I170" s="16">
        <f t="shared" si="3"/>
        <v>36</v>
      </c>
      <c r="J170" s="22">
        <f t="shared" si="12"/>
        <v>2</v>
      </c>
      <c r="N170" s="16">
        <f t="shared" si="10"/>
        <v>90937</v>
      </c>
      <c r="O170" s="1"/>
      <c r="P170" s="1">
        <v>469</v>
      </c>
      <c r="Q170" s="1">
        <f t="shared" si="4"/>
        <v>0</v>
      </c>
      <c r="R170" s="16">
        <f t="shared" si="5"/>
        <v>67.285714285714292</v>
      </c>
      <c r="T170" s="16">
        <f t="shared" si="7"/>
        <v>0.42462845010615702</v>
      </c>
      <c r="U170" s="20">
        <v>23.04</v>
      </c>
      <c r="V170" s="1">
        <f t="shared" si="0"/>
        <v>26.327142857142857</v>
      </c>
    </row>
    <row r="171" spans="1:22" ht="13" x14ac:dyDescent="0.15">
      <c r="A171" s="15">
        <v>44204</v>
      </c>
      <c r="B171" s="1">
        <f t="shared" si="11"/>
        <v>362</v>
      </c>
      <c r="C171" s="1" t="s">
        <v>102</v>
      </c>
      <c r="D171" s="1">
        <v>0</v>
      </c>
      <c r="E171" s="1">
        <v>0</v>
      </c>
      <c r="F171" s="16">
        <f t="shared" si="1"/>
        <v>0</v>
      </c>
      <c r="G171" s="16">
        <f t="shared" si="2"/>
        <v>0.2857142857142857</v>
      </c>
      <c r="H171" s="16">
        <f t="shared" si="9"/>
        <v>14.904240256352931</v>
      </c>
      <c r="I171" s="16">
        <f t="shared" si="3"/>
        <v>36</v>
      </c>
      <c r="J171" s="22">
        <f t="shared" si="12"/>
        <v>2</v>
      </c>
      <c r="N171" s="16">
        <f t="shared" si="10"/>
        <v>92124</v>
      </c>
      <c r="O171" s="1"/>
      <c r="P171" s="1">
        <v>1656</v>
      </c>
      <c r="Q171" s="1">
        <f t="shared" si="4"/>
        <v>1187</v>
      </c>
      <c r="R171" s="16">
        <f t="shared" si="5"/>
        <v>236.85714285714286</v>
      </c>
      <c r="T171" s="16">
        <f t="shared" si="7"/>
        <v>0.12062726176115801</v>
      </c>
      <c r="U171" s="20">
        <v>51.83</v>
      </c>
      <c r="V171" s="1">
        <f t="shared" si="0"/>
        <v>25.857142857142858</v>
      </c>
    </row>
    <row r="172" spans="1:22" ht="13" x14ac:dyDescent="0.15">
      <c r="A172" s="15">
        <v>44205</v>
      </c>
      <c r="B172" s="1">
        <f t="shared" si="11"/>
        <v>363</v>
      </c>
      <c r="D172" s="1">
        <v>0</v>
      </c>
      <c r="E172" s="1">
        <v>0</v>
      </c>
      <c r="F172" s="16">
        <f t="shared" si="1"/>
        <v>0</v>
      </c>
      <c r="G172" s="16">
        <f t="shared" si="2"/>
        <v>0.2857142857142857</v>
      </c>
      <c r="H172" s="16">
        <f t="shared" si="9"/>
        <v>14.904240256352931</v>
      </c>
      <c r="I172" s="16">
        <f t="shared" si="3"/>
        <v>36</v>
      </c>
      <c r="J172" s="22">
        <f t="shared" si="12"/>
        <v>2</v>
      </c>
      <c r="N172" s="16">
        <f t="shared" si="10"/>
        <v>93554</v>
      </c>
      <c r="O172" s="1"/>
      <c r="P172" s="1">
        <v>3086</v>
      </c>
      <c r="Q172" s="1">
        <f t="shared" si="4"/>
        <v>1430</v>
      </c>
      <c r="R172" s="16">
        <f t="shared" si="5"/>
        <v>441.14285714285717</v>
      </c>
      <c r="T172" s="16">
        <f t="shared" si="7"/>
        <v>6.4766839378238336E-2</v>
      </c>
      <c r="U172" s="20">
        <v>44.43</v>
      </c>
      <c r="V172" s="1">
        <f t="shared" si="0"/>
        <v>32.087142857142858</v>
      </c>
    </row>
    <row r="173" spans="1:22" ht="13" x14ac:dyDescent="0.15">
      <c r="A173" s="15">
        <v>44206</v>
      </c>
      <c r="B173" s="1">
        <f t="shared" si="11"/>
        <v>364</v>
      </c>
      <c r="D173" s="1">
        <v>3</v>
      </c>
      <c r="E173" s="1">
        <v>0</v>
      </c>
      <c r="F173" s="16">
        <f t="shared" si="1"/>
        <v>3</v>
      </c>
      <c r="G173" s="16">
        <f t="shared" si="2"/>
        <v>0.42857142857142855</v>
      </c>
      <c r="H173" s="16">
        <f t="shared" si="9"/>
        <v>22.356360384529399</v>
      </c>
      <c r="I173" s="16">
        <f t="shared" si="3"/>
        <v>39</v>
      </c>
      <c r="J173" s="22">
        <f t="shared" si="12"/>
        <v>5</v>
      </c>
      <c r="N173" s="16">
        <f t="shared" si="10"/>
        <v>94315</v>
      </c>
      <c r="O173" s="1"/>
      <c r="P173" s="1">
        <v>3847</v>
      </c>
      <c r="Q173" s="1">
        <f t="shared" si="4"/>
        <v>764</v>
      </c>
      <c r="R173" s="16">
        <f t="shared" si="5"/>
        <v>483</v>
      </c>
      <c r="T173" s="16">
        <f t="shared" si="7"/>
        <v>8.8731144631765749E-2</v>
      </c>
      <c r="U173" s="20">
        <v>23.04</v>
      </c>
      <c r="V173" s="1">
        <f t="shared" si="0"/>
        <v>32.205714285714279</v>
      </c>
    </row>
    <row r="174" spans="1:22" ht="13" x14ac:dyDescent="0.15">
      <c r="A174" s="15">
        <v>44207</v>
      </c>
      <c r="B174" s="1">
        <f t="shared" si="11"/>
        <v>365</v>
      </c>
      <c r="D174" s="1">
        <v>1</v>
      </c>
      <c r="E174" s="1">
        <v>0</v>
      </c>
      <c r="F174" s="16">
        <f t="shared" si="1"/>
        <v>1</v>
      </c>
      <c r="G174" s="16">
        <f t="shared" si="2"/>
        <v>0.5714285714285714</v>
      </c>
      <c r="H174" s="16">
        <f t="shared" si="9"/>
        <v>29.808480512705863</v>
      </c>
      <c r="I174" s="16">
        <f t="shared" si="3"/>
        <v>40</v>
      </c>
      <c r="J174" s="22">
        <f t="shared" si="12"/>
        <v>6</v>
      </c>
      <c r="N174" s="16">
        <f t="shared" si="10"/>
        <v>94315</v>
      </c>
      <c r="O174" s="1"/>
      <c r="P174" s="1">
        <v>3847</v>
      </c>
      <c r="Q174" s="1">
        <f t="shared" si="4"/>
        <v>1</v>
      </c>
      <c r="R174" s="16">
        <f t="shared" si="5"/>
        <v>483.14285714285717</v>
      </c>
      <c r="T174" s="16">
        <f t="shared" si="7"/>
        <v>0.11827321111768183</v>
      </c>
      <c r="U174" s="20">
        <v>17.28</v>
      </c>
      <c r="V174" s="1">
        <f t="shared" si="0"/>
        <v>32.911428571428573</v>
      </c>
    </row>
    <row r="175" spans="1:22" ht="13" x14ac:dyDescent="0.15">
      <c r="A175" s="15">
        <v>44208</v>
      </c>
      <c r="B175" s="1">
        <f t="shared" si="11"/>
        <v>366</v>
      </c>
      <c r="D175" s="1">
        <v>2</v>
      </c>
      <c r="E175" s="1">
        <v>0</v>
      </c>
      <c r="F175" s="16">
        <f t="shared" si="1"/>
        <v>2</v>
      </c>
      <c r="G175" s="16">
        <f t="shared" si="2"/>
        <v>0.8571428571428571</v>
      </c>
      <c r="H175" s="16">
        <f t="shared" si="9"/>
        <v>44.712720769058798</v>
      </c>
      <c r="I175" s="16">
        <f t="shared" si="3"/>
        <v>42</v>
      </c>
      <c r="J175" s="22">
        <f t="shared" si="12"/>
        <v>8</v>
      </c>
      <c r="N175" s="16">
        <f t="shared" si="10"/>
        <v>96321</v>
      </c>
      <c r="O175" s="1"/>
      <c r="P175" s="1">
        <v>5853</v>
      </c>
      <c r="Q175" s="1">
        <f t="shared" si="4"/>
        <v>2008</v>
      </c>
      <c r="R175" s="16">
        <f t="shared" si="5"/>
        <v>770</v>
      </c>
      <c r="T175" s="16">
        <f t="shared" si="7"/>
        <v>0.11131725417439702</v>
      </c>
      <c r="U175" s="20">
        <v>57.59</v>
      </c>
      <c r="V175" s="1">
        <f t="shared" si="0"/>
        <v>36.084285714285713</v>
      </c>
    </row>
    <row r="176" spans="1:22" ht="13" x14ac:dyDescent="0.15">
      <c r="A176" s="15">
        <v>44209</v>
      </c>
      <c r="B176" s="1">
        <f t="shared" si="11"/>
        <v>367</v>
      </c>
      <c r="D176" s="1">
        <v>2</v>
      </c>
      <c r="E176" s="1">
        <v>0</v>
      </c>
      <c r="F176" s="16">
        <f t="shared" si="1"/>
        <v>2</v>
      </c>
      <c r="G176" s="16">
        <f t="shared" si="2"/>
        <v>1.1428571428571428</v>
      </c>
      <c r="H176" s="16">
        <f t="shared" si="9"/>
        <v>59.616961025411726</v>
      </c>
      <c r="I176" s="16">
        <f t="shared" si="3"/>
        <v>44</v>
      </c>
      <c r="J176" s="22">
        <f t="shared" si="12"/>
        <v>10</v>
      </c>
      <c r="N176" s="16">
        <f t="shared" si="10"/>
        <v>97197</v>
      </c>
      <c r="O176" s="1"/>
      <c r="P176" s="1">
        <v>6729</v>
      </c>
      <c r="Q176" s="1">
        <f t="shared" si="4"/>
        <v>878</v>
      </c>
      <c r="R176" s="16">
        <f t="shared" si="5"/>
        <v>895.42857142857144</v>
      </c>
      <c r="T176" s="16">
        <f t="shared" si="7"/>
        <v>0.12763241863433311</v>
      </c>
      <c r="U176" s="20">
        <v>82.27</v>
      </c>
      <c r="V176" s="1">
        <f t="shared" si="0"/>
        <v>42.782857142857146</v>
      </c>
    </row>
    <row r="177" spans="1:22" ht="13" x14ac:dyDescent="0.15">
      <c r="A177" s="15">
        <v>44210</v>
      </c>
      <c r="B177" s="1">
        <f t="shared" si="11"/>
        <v>368</v>
      </c>
      <c r="D177" s="1">
        <v>1</v>
      </c>
      <c r="E177" s="1">
        <v>0</v>
      </c>
      <c r="F177" s="16">
        <f t="shared" si="1"/>
        <v>1</v>
      </c>
      <c r="G177" s="16">
        <f t="shared" si="2"/>
        <v>1.2857142857142858</v>
      </c>
      <c r="H177" s="16">
        <f t="shared" si="9"/>
        <v>67.069081153588201</v>
      </c>
      <c r="I177" s="16">
        <f t="shared" si="3"/>
        <v>45</v>
      </c>
      <c r="J177" s="22">
        <f t="shared" si="12"/>
        <v>11</v>
      </c>
      <c r="N177" s="16">
        <f t="shared" si="10"/>
        <v>98471</v>
      </c>
      <c r="O177" s="1"/>
      <c r="P177" s="1">
        <v>8003</v>
      </c>
      <c r="Q177" s="1">
        <f t="shared" si="4"/>
        <v>1275</v>
      </c>
      <c r="R177" s="16">
        <f t="shared" si="5"/>
        <v>1077.5714285714287</v>
      </c>
      <c r="T177" s="16">
        <f t="shared" si="7"/>
        <v>0.11931592204693094</v>
      </c>
      <c r="U177" s="20">
        <v>9.0500000000000007</v>
      </c>
      <c r="V177" s="1">
        <f t="shared" si="0"/>
        <v>40.784285714285716</v>
      </c>
    </row>
    <row r="178" spans="1:22" ht="13" x14ac:dyDescent="0.15">
      <c r="A178" s="15">
        <v>44211</v>
      </c>
      <c r="B178" s="1">
        <f t="shared" si="11"/>
        <v>369</v>
      </c>
      <c r="D178" s="1">
        <v>4</v>
      </c>
      <c r="E178" s="1">
        <v>0</v>
      </c>
      <c r="F178" s="16">
        <f t="shared" si="1"/>
        <v>4</v>
      </c>
      <c r="G178" s="16">
        <f t="shared" si="2"/>
        <v>1.8571428571428572</v>
      </c>
      <c r="H178" s="16">
        <f t="shared" si="9"/>
        <v>96.877561666294056</v>
      </c>
      <c r="I178" s="16">
        <f t="shared" si="3"/>
        <v>49</v>
      </c>
      <c r="J178" s="22">
        <f t="shared" si="12"/>
        <v>15</v>
      </c>
      <c r="N178" s="16">
        <f t="shared" si="10"/>
        <v>99505</v>
      </c>
      <c r="O178" s="1"/>
      <c r="P178" s="1">
        <v>9037</v>
      </c>
      <c r="Q178" s="1">
        <f t="shared" si="4"/>
        <v>1038</v>
      </c>
      <c r="R178" s="16">
        <f t="shared" si="5"/>
        <v>1056.2857142857142</v>
      </c>
      <c r="T178" s="16">
        <f t="shared" si="7"/>
        <v>0.17581823099810659</v>
      </c>
      <c r="U178" s="20">
        <v>73.22</v>
      </c>
      <c r="V178" s="1">
        <f t="shared" si="0"/>
        <v>43.839999999999996</v>
      </c>
    </row>
    <row r="179" spans="1:22" ht="13" x14ac:dyDescent="0.15">
      <c r="A179" s="15">
        <v>44212</v>
      </c>
      <c r="B179" s="1">
        <f t="shared" si="11"/>
        <v>370</v>
      </c>
      <c r="D179" s="1">
        <v>4</v>
      </c>
      <c r="E179" s="1">
        <v>0</v>
      </c>
      <c r="F179" s="16">
        <f t="shared" si="1"/>
        <v>4</v>
      </c>
      <c r="G179" s="16">
        <f t="shared" si="2"/>
        <v>2.4285714285714284</v>
      </c>
      <c r="H179" s="16">
        <f t="shared" si="9"/>
        <v>126.68604217899991</v>
      </c>
      <c r="I179" s="16">
        <f t="shared" si="3"/>
        <v>53</v>
      </c>
      <c r="J179" s="22">
        <f t="shared" si="12"/>
        <v>19</v>
      </c>
      <c r="N179" s="16">
        <f t="shared" si="10"/>
        <v>100609</v>
      </c>
      <c r="O179" s="1"/>
      <c r="P179" s="1">
        <v>10141</v>
      </c>
      <c r="Q179" s="1">
        <f t="shared" si="4"/>
        <v>1108</v>
      </c>
      <c r="R179" s="16">
        <f t="shared" si="5"/>
        <v>1010.2857142857143</v>
      </c>
      <c r="T179" s="16">
        <f t="shared" si="7"/>
        <v>0.24038461538461536</v>
      </c>
      <c r="U179" s="20">
        <v>51.83</v>
      </c>
      <c r="V179" s="1">
        <f t="shared" si="0"/>
        <v>44.89714285714286</v>
      </c>
    </row>
    <row r="180" spans="1:22" ht="13" x14ac:dyDescent="0.15">
      <c r="A180" s="15">
        <v>44213</v>
      </c>
      <c r="B180" s="1">
        <f t="shared" si="11"/>
        <v>371</v>
      </c>
      <c r="D180" s="1">
        <v>3</v>
      </c>
      <c r="E180" s="1">
        <v>3</v>
      </c>
      <c r="F180" s="16">
        <f t="shared" si="1"/>
        <v>6</v>
      </c>
      <c r="G180" s="16">
        <f t="shared" si="2"/>
        <v>2.8571428571428572</v>
      </c>
      <c r="H180" s="16">
        <f t="shared" si="9"/>
        <v>149.04240256352935</v>
      </c>
      <c r="I180" s="16">
        <f t="shared" si="3"/>
        <v>59</v>
      </c>
      <c r="J180" s="22">
        <f t="shared" si="12"/>
        <v>25</v>
      </c>
      <c r="N180" s="16">
        <f t="shared" si="10"/>
        <v>100609</v>
      </c>
      <c r="O180" s="1"/>
      <c r="P180" s="1">
        <v>10141</v>
      </c>
      <c r="Q180" s="1">
        <f t="shared" si="4"/>
        <v>6</v>
      </c>
      <c r="R180" s="16">
        <f t="shared" si="5"/>
        <v>902</v>
      </c>
      <c r="T180" s="16">
        <f t="shared" si="7"/>
        <v>0.31675641431738993</v>
      </c>
      <c r="U180" s="20">
        <v>58.41</v>
      </c>
      <c r="V180" s="1">
        <f t="shared" si="0"/>
        <v>49.949999999999996</v>
      </c>
    </row>
    <row r="181" spans="1:22" ht="13" x14ac:dyDescent="0.15">
      <c r="A181" s="15">
        <v>44214</v>
      </c>
      <c r="B181" s="1">
        <f t="shared" si="11"/>
        <v>372</v>
      </c>
      <c r="D181" s="1">
        <v>0</v>
      </c>
      <c r="E181" s="1">
        <v>0</v>
      </c>
      <c r="F181" s="16">
        <f t="shared" si="1"/>
        <v>0</v>
      </c>
      <c r="G181" s="16">
        <f t="shared" si="2"/>
        <v>2.7142857142857144</v>
      </c>
      <c r="H181" s="16">
        <f t="shared" si="9"/>
        <v>141.59028243535286</v>
      </c>
      <c r="I181" s="16">
        <f t="shared" si="3"/>
        <v>59</v>
      </c>
      <c r="J181" s="22">
        <f t="shared" si="12"/>
        <v>25</v>
      </c>
      <c r="N181" s="16">
        <f t="shared" si="10"/>
        <v>101343</v>
      </c>
      <c r="O181" s="1"/>
      <c r="P181" s="1">
        <v>10875</v>
      </c>
      <c r="Q181" s="1">
        <f t="shared" si="4"/>
        <v>734</v>
      </c>
      <c r="R181" s="16">
        <f t="shared" si="5"/>
        <v>1006.7142857142857</v>
      </c>
      <c r="T181" s="16">
        <f t="shared" si="7"/>
        <v>0.26961827728111254</v>
      </c>
      <c r="U181" s="20">
        <v>12.34</v>
      </c>
      <c r="V181" s="1">
        <f t="shared" si="0"/>
        <v>49.244285714285709</v>
      </c>
    </row>
    <row r="182" spans="1:22" ht="13" x14ac:dyDescent="0.15">
      <c r="A182" s="15">
        <v>44215</v>
      </c>
      <c r="B182" s="1">
        <f t="shared" si="11"/>
        <v>373</v>
      </c>
      <c r="D182" s="1">
        <v>2</v>
      </c>
      <c r="E182" s="1">
        <v>0</v>
      </c>
      <c r="F182" s="16">
        <f t="shared" si="1"/>
        <v>2</v>
      </c>
      <c r="G182" s="16">
        <f t="shared" si="2"/>
        <v>2.7142857142857144</v>
      </c>
      <c r="H182" s="16">
        <f t="shared" si="9"/>
        <v>141.59028243535286</v>
      </c>
      <c r="I182" s="16">
        <f t="shared" si="3"/>
        <v>61</v>
      </c>
      <c r="J182" s="22">
        <f t="shared" si="12"/>
        <v>27</v>
      </c>
      <c r="N182" s="16">
        <f t="shared" si="10"/>
        <v>101343</v>
      </c>
      <c r="O182" s="1"/>
      <c r="P182" s="1">
        <v>10875</v>
      </c>
      <c r="Q182" s="1">
        <f t="shared" si="4"/>
        <v>2</v>
      </c>
      <c r="R182" s="16">
        <f t="shared" si="5"/>
        <v>720.14285714285711</v>
      </c>
      <c r="T182" s="16">
        <f t="shared" si="7"/>
        <v>0.3769093433842492</v>
      </c>
      <c r="U182" s="20">
        <v>18.100000000000001</v>
      </c>
      <c r="V182" s="1">
        <f t="shared" si="0"/>
        <v>43.60285714285714</v>
      </c>
    </row>
    <row r="183" spans="1:22" ht="13" x14ac:dyDescent="0.15">
      <c r="A183" s="15">
        <v>44216</v>
      </c>
      <c r="B183" s="1">
        <f t="shared" si="11"/>
        <v>374</v>
      </c>
      <c r="D183" s="1">
        <v>1</v>
      </c>
      <c r="E183" s="1">
        <v>0</v>
      </c>
      <c r="F183" s="16">
        <f t="shared" si="1"/>
        <v>1</v>
      </c>
      <c r="G183" s="16">
        <f t="shared" si="2"/>
        <v>2.5714285714285716</v>
      </c>
      <c r="H183" s="16">
        <f t="shared" si="9"/>
        <v>134.1381623071764</v>
      </c>
      <c r="I183" s="16">
        <f t="shared" si="3"/>
        <v>62</v>
      </c>
      <c r="J183" s="22">
        <f t="shared" si="12"/>
        <v>28</v>
      </c>
      <c r="N183" s="16">
        <f t="shared" si="10"/>
        <v>103204</v>
      </c>
      <c r="O183" s="1"/>
      <c r="P183" s="1">
        <v>12736</v>
      </c>
      <c r="Q183" s="1">
        <f t="shared" si="4"/>
        <v>1862</v>
      </c>
      <c r="R183" s="16">
        <f t="shared" si="5"/>
        <v>860.71428571428567</v>
      </c>
      <c r="T183" s="16">
        <f t="shared" si="7"/>
        <v>0.29875518672199175</v>
      </c>
      <c r="U183" s="20">
        <v>34.56</v>
      </c>
      <c r="V183" s="1">
        <f t="shared" si="0"/>
        <v>36.787142857142854</v>
      </c>
    </row>
    <row r="184" spans="1:22" ht="13" x14ac:dyDescent="0.15">
      <c r="A184" s="15">
        <v>44217</v>
      </c>
      <c r="B184" s="1">
        <f t="shared" si="11"/>
        <v>375</v>
      </c>
      <c r="D184" s="1">
        <v>5</v>
      </c>
      <c r="E184" s="1">
        <v>0</v>
      </c>
      <c r="F184" s="16">
        <f t="shared" si="1"/>
        <v>5</v>
      </c>
      <c r="G184" s="16">
        <f t="shared" si="2"/>
        <v>3.1428571428571428</v>
      </c>
      <c r="H184" s="16">
        <f t="shared" si="9"/>
        <v>163.94664281988224</v>
      </c>
      <c r="I184" s="16">
        <f t="shared" si="3"/>
        <v>67</v>
      </c>
      <c r="J184" s="22">
        <f t="shared" si="12"/>
        <v>33</v>
      </c>
      <c r="N184" s="16">
        <f t="shared" si="10"/>
        <v>104378</v>
      </c>
      <c r="O184" s="1"/>
      <c r="P184" s="1">
        <v>13910</v>
      </c>
      <c r="Q184" s="1">
        <f t="shared" si="4"/>
        <v>1179</v>
      </c>
      <c r="R184" s="16">
        <f t="shared" si="5"/>
        <v>847</v>
      </c>
      <c r="T184" s="16">
        <f t="shared" si="7"/>
        <v>0.3710575139146568</v>
      </c>
      <c r="U184" s="20">
        <v>70.760000000000005</v>
      </c>
      <c r="V184" s="1">
        <f t="shared" si="0"/>
        <v>45.60285714285714</v>
      </c>
    </row>
    <row r="185" spans="1:22" ht="13" x14ac:dyDescent="0.15">
      <c r="A185" s="15">
        <v>44218</v>
      </c>
      <c r="B185" s="1">
        <f t="shared" si="11"/>
        <v>376</v>
      </c>
      <c r="D185" s="1">
        <v>1</v>
      </c>
      <c r="E185" s="1">
        <v>1</v>
      </c>
      <c r="F185" s="16">
        <f t="shared" si="1"/>
        <v>2</v>
      </c>
      <c r="G185" s="16">
        <f t="shared" si="2"/>
        <v>2.8571428571428572</v>
      </c>
      <c r="H185" s="16">
        <f t="shared" si="9"/>
        <v>149.04240256352935</v>
      </c>
      <c r="I185" s="16">
        <f t="shared" si="3"/>
        <v>69</v>
      </c>
      <c r="J185" s="22">
        <f t="shared" si="12"/>
        <v>35</v>
      </c>
      <c r="N185" s="16">
        <f t="shared" si="10"/>
        <v>104378</v>
      </c>
      <c r="O185" s="1"/>
      <c r="P185" s="1">
        <v>13910</v>
      </c>
      <c r="Q185" s="1">
        <f t="shared" si="4"/>
        <v>2</v>
      </c>
      <c r="R185" s="16">
        <f t="shared" si="5"/>
        <v>699</v>
      </c>
      <c r="T185" s="16">
        <f t="shared" si="7"/>
        <v>0.40874718986306974</v>
      </c>
      <c r="U185" s="20">
        <v>46.9</v>
      </c>
      <c r="V185" s="1">
        <f t="shared" si="0"/>
        <v>41.842857142857142</v>
      </c>
    </row>
    <row r="186" spans="1:22" ht="13" x14ac:dyDescent="0.15">
      <c r="A186" s="15">
        <v>44219</v>
      </c>
      <c r="B186" s="1">
        <f t="shared" si="11"/>
        <v>377</v>
      </c>
      <c r="D186" s="1">
        <v>1</v>
      </c>
      <c r="E186" s="1">
        <v>0</v>
      </c>
      <c r="F186" s="16">
        <f t="shared" si="1"/>
        <v>1</v>
      </c>
      <c r="G186" s="16">
        <f t="shared" si="2"/>
        <v>2.4285714285714284</v>
      </c>
      <c r="H186" s="16">
        <f t="shared" si="9"/>
        <v>126.68604217899991</v>
      </c>
      <c r="I186" s="16">
        <f t="shared" si="3"/>
        <v>70</v>
      </c>
      <c r="J186" s="22">
        <f t="shared" si="12"/>
        <v>36</v>
      </c>
      <c r="N186" s="16">
        <f t="shared" si="10"/>
        <v>106465</v>
      </c>
      <c r="O186" s="1"/>
      <c r="P186" s="1">
        <v>15997</v>
      </c>
      <c r="Q186" s="1">
        <f t="shared" si="4"/>
        <v>2088</v>
      </c>
      <c r="R186" s="16">
        <f t="shared" si="5"/>
        <v>839</v>
      </c>
      <c r="T186" s="16">
        <f t="shared" si="7"/>
        <v>0.28946024178443724</v>
      </c>
      <c r="U186" s="20">
        <v>21.39</v>
      </c>
      <c r="V186" s="1">
        <f t="shared" si="0"/>
        <v>37.494285714285716</v>
      </c>
    </row>
    <row r="187" spans="1:22" ht="13" x14ac:dyDescent="0.15">
      <c r="A187" s="15">
        <v>44220</v>
      </c>
      <c r="B187" s="1">
        <f t="shared" si="11"/>
        <v>378</v>
      </c>
      <c r="D187" s="1">
        <v>1</v>
      </c>
      <c r="E187" s="1">
        <v>0</v>
      </c>
      <c r="F187" s="16">
        <f t="shared" si="1"/>
        <v>1</v>
      </c>
      <c r="G187" s="16">
        <f t="shared" si="2"/>
        <v>1.7142857142857142</v>
      </c>
      <c r="H187" s="16">
        <f t="shared" si="9"/>
        <v>89.425441538117596</v>
      </c>
      <c r="I187" s="16">
        <f t="shared" si="3"/>
        <v>71</v>
      </c>
      <c r="J187" s="22">
        <f t="shared" si="12"/>
        <v>37</v>
      </c>
      <c r="N187" s="16">
        <f t="shared" si="10"/>
        <v>107190</v>
      </c>
      <c r="O187" s="1"/>
      <c r="P187" s="1">
        <v>16722</v>
      </c>
      <c r="Q187" s="1">
        <f t="shared" si="4"/>
        <v>726</v>
      </c>
      <c r="R187" s="16">
        <f t="shared" si="5"/>
        <v>941.85714285714289</v>
      </c>
      <c r="T187" s="16">
        <f t="shared" si="7"/>
        <v>0.18201122402548156</v>
      </c>
      <c r="U187" s="20">
        <v>0</v>
      </c>
      <c r="V187" s="1">
        <f t="shared" si="0"/>
        <v>29.150000000000002</v>
      </c>
    </row>
    <row r="188" spans="1:22" ht="13" x14ac:dyDescent="0.15">
      <c r="A188" s="15">
        <v>44221</v>
      </c>
      <c r="B188" s="1">
        <f t="shared" si="11"/>
        <v>379</v>
      </c>
      <c r="D188" s="1">
        <v>0</v>
      </c>
      <c r="E188" s="1">
        <v>0</v>
      </c>
      <c r="F188" s="16">
        <f t="shared" si="1"/>
        <v>0</v>
      </c>
      <c r="G188" s="16">
        <f t="shared" si="2"/>
        <v>1.7142857142857142</v>
      </c>
      <c r="H188" s="16">
        <f t="shared" si="9"/>
        <v>89.425441538117596</v>
      </c>
      <c r="I188" s="16">
        <f t="shared" si="3"/>
        <v>71</v>
      </c>
      <c r="J188" s="22">
        <f t="shared" si="12"/>
        <v>37</v>
      </c>
      <c r="N188" s="16">
        <f t="shared" si="10"/>
        <v>107190</v>
      </c>
      <c r="O188" s="1"/>
      <c r="P188" s="1">
        <v>16722</v>
      </c>
      <c r="Q188" s="1">
        <f t="shared" si="4"/>
        <v>0</v>
      </c>
      <c r="R188" s="16">
        <f t="shared" si="5"/>
        <v>837</v>
      </c>
      <c r="T188" s="16">
        <f t="shared" si="7"/>
        <v>0.2048131080389145</v>
      </c>
      <c r="U188" s="1">
        <v>18.100000000000001</v>
      </c>
      <c r="V188" s="1">
        <f t="shared" si="0"/>
        <v>29.972857142857148</v>
      </c>
    </row>
    <row r="189" spans="1:22" ht="13" x14ac:dyDescent="0.15">
      <c r="A189" s="15">
        <v>44222</v>
      </c>
      <c r="B189" s="1">
        <f t="shared" si="11"/>
        <v>380</v>
      </c>
      <c r="D189" s="1">
        <v>6</v>
      </c>
      <c r="E189" s="1">
        <v>0</v>
      </c>
      <c r="F189" s="16">
        <f t="shared" si="1"/>
        <v>6</v>
      </c>
      <c r="G189" s="16">
        <f t="shared" si="2"/>
        <v>2.2857142857142856</v>
      </c>
      <c r="H189" s="16">
        <f t="shared" si="9"/>
        <v>119.23392205082345</v>
      </c>
      <c r="I189" s="16">
        <f t="shared" si="3"/>
        <v>77</v>
      </c>
      <c r="J189" s="22">
        <f t="shared" si="12"/>
        <v>43</v>
      </c>
      <c r="N189" s="16">
        <f t="shared" si="10"/>
        <v>108313</v>
      </c>
      <c r="O189" s="1"/>
      <c r="P189" s="1">
        <v>17845</v>
      </c>
      <c r="Q189" s="1">
        <f t="shared" si="4"/>
        <v>1129</v>
      </c>
      <c r="R189" s="16">
        <f t="shared" si="5"/>
        <v>998</v>
      </c>
      <c r="T189" s="16">
        <f t="shared" si="7"/>
        <v>0.22902948754652158</v>
      </c>
      <c r="U189" s="1">
        <v>67.459999999999994</v>
      </c>
      <c r="V189" s="1">
        <f t="shared" si="0"/>
        <v>37.024285714285718</v>
      </c>
    </row>
    <row r="190" spans="1:22" ht="13" x14ac:dyDescent="0.15">
      <c r="A190" s="15">
        <v>44223</v>
      </c>
      <c r="B190" s="1">
        <f t="shared" si="11"/>
        <v>381</v>
      </c>
      <c r="D190" s="1">
        <v>0</v>
      </c>
      <c r="E190" s="1">
        <v>0</v>
      </c>
      <c r="F190" s="16">
        <f t="shared" si="1"/>
        <v>0</v>
      </c>
      <c r="G190" s="16">
        <f t="shared" si="2"/>
        <v>2.1428571428571428</v>
      </c>
      <c r="H190" s="16">
        <f t="shared" si="9"/>
        <v>111.78180192264699</v>
      </c>
      <c r="I190" s="16">
        <f t="shared" si="3"/>
        <v>77</v>
      </c>
      <c r="J190" s="22">
        <f t="shared" si="12"/>
        <v>43</v>
      </c>
      <c r="N190" s="16">
        <f t="shared" si="10"/>
        <v>109588</v>
      </c>
      <c r="O190" s="1"/>
      <c r="P190" s="1">
        <v>19120</v>
      </c>
      <c r="Q190" s="1">
        <f t="shared" si="4"/>
        <v>1275</v>
      </c>
      <c r="R190" s="16">
        <f t="shared" si="5"/>
        <v>914.14285714285711</v>
      </c>
      <c r="T190" s="16">
        <f t="shared" si="7"/>
        <v>0.23441162681669012</v>
      </c>
      <c r="U190" s="1">
        <v>34.56</v>
      </c>
      <c r="V190" s="1">
        <f t="shared" si="0"/>
        <v>37.024285714285718</v>
      </c>
    </row>
    <row r="191" spans="1:22" ht="13" x14ac:dyDescent="0.15">
      <c r="A191" s="15">
        <v>44224</v>
      </c>
      <c r="B191" s="1">
        <f t="shared" si="11"/>
        <v>382</v>
      </c>
      <c r="D191" s="1">
        <v>0</v>
      </c>
      <c r="E191" s="1">
        <v>0</v>
      </c>
      <c r="F191" s="16">
        <f t="shared" si="1"/>
        <v>0</v>
      </c>
      <c r="G191" s="16">
        <f t="shared" si="2"/>
        <v>1.4285714285714286</v>
      </c>
      <c r="H191" s="16">
        <f t="shared" si="9"/>
        <v>74.521201281764675</v>
      </c>
      <c r="I191" s="16">
        <f t="shared" si="3"/>
        <v>77</v>
      </c>
      <c r="J191" s="22">
        <f t="shared" si="12"/>
        <v>43</v>
      </c>
      <c r="N191" s="16">
        <f t="shared" si="10"/>
        <v>110469</v>
      </c>
      <c r="O191" s="1"/>
      <c r="P191" s="1">
        <v>20001</v>
      </c>
      <c r="Q191" s="1">
        <f t="shared" si="4"/>
        <v>881</v>
      </c>
      <c r="R191" s="16">
        <f t="shared" si="5"/>
        <v>871.57142857142856</v>
      </c>
      <c r="T191" s="16">
        <f t="shared" si="7"/>
        <v>0.16390755613833799</v>
      </c>
      <c r="U191" s="1">
        <v>18.100000000000001</v>
      </c>
      <c r="V191" s="1">
        <f t="shared" si="0"/>
        <v>29.501428571428566</v>
      </c>
    </row>
    <row r="192" spans="1:22" ht="13" x14ac:dyDescent="0.15">
      <c r="A192" s="15">
        <v>44225</v>
      </c>
      <c r="B192" s="1">
        <f t="shared" si="11"/>
        <v>383</v>
      </c>
      <c r="D192" s="1">
        <v>0</v>
      </c>
      <c r="E192" s="1">
        <v>0</v>
      </c>
      <c r="F192" s="16">
        <f t="shared" si="1"/>
        <v>0</v>
      </c>
      <c r="G192" s="16">
        <f t="shared" si="2"/>
        <v>1.1428571428571428</v>
      </c>
      <c r="H192" s="16">
        <f t="shared" si="9"/>
        <v>59.616961025411726</v>
      </c>
      <c r="I192" s="16">
        <f t="shared" si="3"/>
        <v>77</v>
      </c>
      <c r="J192" s="22">
        <f t="shared" si="12"/>
        <v>43</v>
      </c>
      <c r="N192" s="16">
        <f t="shared" si="10"/>
        <v>111762</v>
      </c>
      <c r="O192" s="1"/>
      <c r="P192" s="1">
        <v>21294</v>
      </c>
      <c r="Q192" s="1">
        <f t="shared" si="4"/>
        <v>1293</v>
      </c>
      <c r="R192" s="16">
        <f t="shared" si="5"/>
        <v>1056</v>
      </c>
      <c r="T192" s="16">
        <f t="shared" si="7"/>
        <v>0.10822510822510822</v>
      </c>
      <c r="U192" s="1">
        <v>27.97</v>
      </c>
      <c r="V192" s="1">
        <f t="shared" si="0"/>
        <v>26.797142857142855</v>
      </c>
    </row>
    <row r="193" spans="1:22" ht="13" x14ac:dyDescent="0.15">
      <c r="A193" s="15">
        <v>44226</v>
      </c>
      <c r="B193" s="1">
        <f t="shared" si="11"/>
        <v>384</v>
      </c>
      <c r="D193" s="1">
        <v>0</v>
      </c>
      <c r="E193" s="1">
        <v>0</v>
      </c>
      <c r="F193" s="16">
        <f t="shared" si="1"/>
        <v>0</v>
      </c>
      <c r="G193" s="16">
        <f t="shared" si="2"/>
        <v>1</v>
      </c>
      <c r="H193" s="16">
        <f t="shared" si="9"/>
        <v>52.164840897235266</v>
      </c>
      <c r="I193" s="16">
        <f t="shared" si="3"/>
        <v>77</v>
      </c>
      <c r="J193" s="22">
        <f t="shared" si="12"/>
        <v>43</v>
      </c>
      <c r="N193" s="16">
        <f t="shared" si="10"/>
        <v>112193</v>
      </c>
      <c r="O193" s="1"/>
      <c r="P193" s="1">
        <v>21725</v>
      </c>
      <c r="Q193" s="1">
        <f t="shared" si="4"/>
        <v>431</v>
      </c>
      <c r="R193" s="16">
        <f t="shared" si="5"/>
        <v>819.28571428571433</v>
      </c>
      <c r="T193" s="16">
        <f t="shared" si="7"/>
        <v>0.12205754141238012</v>
      </c>
      <c r="U193" s="1">
        <v>37.85</v>
      </c>
      <c r="V193" s="1">
        <f t="shared" si="0"/>
        <v>29.148571428571426</v>
      </c>
    </row>
    <row r="194" spans="1:22" ht="13" x14ac:dyDescent="0.15">
      <c r="A194" s="15">
        <v>44227</v>
      </c>
      <c r="B194" s="1">
        <f t="shared" si="11"/>
        <v>385</v>
      </c>
      <c r="D194" s="1">
        <v>3</v>
      </c>
      <c r="E194" s="1">
        <v>0</v>
      </c>
      <c r="F194" s="16">
        <f t="shared" si="1"/>
        <v>3</v>
      </c>
      <c r="G194" s="16">
        <f t="shared" si="2"/>
        <v>1.2857142857142858</v>
      </c>
      <c r="H194" s="16">
        <f t="shared" si="9"/>
        <v>67.069081153588201</v>
      </c>
      <c r="I194" s="16">
        <f t="shared" si="3"/>
        <v>80</v>
      </c>
      <c r="J194" s="22">
        <f t="shared" si="12"/>
        <v>46</v>
      </c>
      <c r="N194" s="16">
        <f t="shared" si="10"/>
        <v>114202</v>
      </c>
      <c r="O194" s="1"/>
      <c r="P194" s="1">
        <v>23734</v>
      </c>
      <c r="Q194" s="1">
        <f t="shared" si="4"/>
        <v>2012</v>
      </c>
      <c r="R194" s="16">
        <f t="shared" si="5"/>
        <v>1003</v>
      </c>
      <c r="T194" s="16">
        <f t="shared" si="7"/>
        <v>0.12818686796752601</v>
      </c>
      <c r="U194" s="1">
        <v>9.0500000000000007</v>
      </c>
      <c r="V194" s="1">
        <f t="shared" si="0"/>
        <v>30.44142857142857</v>
      </c>
    </row>
    <row r="195" spans="1:22" ht="13" x14ac:dyDescent="0.15">
      <c r="A195" s="15">
        <v>44228</v>
      </c>
      <c r="B195" s="1">
        <f t="shared" si="11"/>
        <v>386</v>
      </c>
      <c r="D195" s="1">
        <v>0</v>
      </c>
      <c r="E195" s="1">
        <v>0</v>
      </c>
      <c r="F195" s="16">
        <f t="shared" si="1"/>
        <v>0</v>
      </c>
      <c r="G195" s="16">
        <f t="shared" si="2"/>
        <v>1.2857142857142858</v>
      </c>
      <c r="H195" s="16">
        <f t="shared" si="9"/>
        <v>67.069081153588201</v>
      </c>
      <c r="I195" s="16">
        <f t="shared" si="3"/>
        <v>80</v>
      </c>
      <c r="J195" s="22">
        <f t="shared" si="12"/>
        <v>46</v>
      </c>
      <c r="N195" s="16">
        <f t="shared" si="10"/>
        <v>114202</v>
      </c>
      <c r="O195" s="1"/>
      <c r="P195" s="1">
        <v>23734</v>
      </c>
      <c r="Q195" s="1">
        <f t="shared" si="4"/>
        <v>0</v>
      </c>
      <c r="R195" s="16">
        <f t="shared" si="5"/>
        <v>1003</v>
      </c>
      <c r="T195" s="16">
        <f t="shared" si="7"/>
        <v>0.12818686796752601</v>
      </c>
      <c r="U195" s="1">
        <v>9.0500000000000007</v>
      </c>
      <c r="V195" s="1">
        <f t="shared" si="0"/>
        <v>29.148571428571433</v>
      </c>
    </row>
    <row r="196" spans="1:22" ht="13" x14ac:dyDescent="0.15">
      <c r="A196" s="15">
        <v>44229</v>
      </c>
      <c r="B196" s="1">
        <f t="shared" si="11"/>
        <v>387</v>
      </c>
      <c r="D196" s="1">
        <v>1</v>
      </c>
      <c r="E196" s="1">
        <v>0</v>
      </c>
      <c r="F196" s="16">
        <f t="shared" si="1"/>
        <v>1</v>
      </c>
      <c r="G196" s="16">
        <f t="shared" si="2"/>
        <v>0.5714285714285714</v>
      </c>
      <c r="H196" s="16">
        <f t="shared" si="9"/>
        <v>29.808480512705863</v>
      </c>
      <c r="I196" s="16">
        <f t="shared" si="3"/>
        <v>81</v>
      </c>
      <c r="J196" s="22">
        <f t="shared" si="12"/>
        <v>47</v>
      </c>
      <c r="N196" s="16">
        <f t="shared" si="10"/>
        <v>115633</v>
      </c>
      <c r="O196" s="1"/>
      <c r="P196" s="1">
        <v>25165</v>
      </c>
      <c r="Q196" s="1">
        <f t="shared" si="4"/>
        <v>1432</v>
      </c>
      <c r="R196" s="16">
        <f t="shared" si="5"/>
        <v>1046.2857142857142</v>
      </c>
      <c r="T196" s="16">
        <f t="shared" si="7"/>
        <v>5.4614964500273068E-2</v>
      </c>
      <c r="U196" s="1">
        <v>69.11</v>
      </c>
      <c r="V196" s="1">
        <f t="shared" si="0"/>
        <v>29.384285714285713</v>
      </c>
    </row>
    <row r="197" spans="1:22" ht="13" x14ac:dyDescent="0.15">
      <c r="A197" s="15">
        <v>44230</v>
      </c>
      <c r="B197" s="1">
        <f t="shared" si="11"/>
        <v>388</v>
      </c>
      <c r="D197" s="1">
        <v>0</v>
      </c>
      <c r="E197" s="1">
        <v>0</v>
      </c>
      <c r="F197" s="16">
        <f t="shared" si="1"/>
        <v>0</v>
      </c>
      <c r="G197" s="16">
        <f t="shared" si="2"/>
        <v>0.5714285714285714</v>
      </c>
      <c r="H197" s="16">
        <f t="shared" si="9"/>
        <v>29.808480512705863</v>
      </c>
      <c r="I197" s="16">
        <f t="shared" si="3"/>
        <v>81</v>
      </c>
      <c r="J197" s="22">
        <f t="shared" si="12"/>
        <v>47</v>
      </c>
      <c r="N197" s="16">
        <f t="shared" si="10"/>
        <v>116320</v>
      </c>
      <c r="O197" s="1"/>
      <c r="P197" s="1">
        <v>25852</v>
      </c>
      <c r="Q197" s="1">
        <f t="shared" si="4"/>
        <v>687</v>
      </c>
      <c r="R197" s="16">
        <f t="shared" si="5"/>
        <v>962.28571428571433</v>
      </c>
      <c r="T197" s="16">
        <f t="shared" si="7"/>
        <v>5.9382422802850346E-2</v>
      </c>
      <c r="U197" s="1">
        <v>18.920000000000002</v>
      </c>
      <c r="V197" s="1">
        <f t="shared" si="0"/>
        <v>27.150000000000002</v>
      </c>
    </row>
    <row r="198" spans="1:22" ht="13" x14ac:dyDescent="0.15">
      <c r="A198" s="15">
        <v>44231</v>
      </c>
      <c r="B198" s="1">
        <f t="shared" si="11"/>
        <v>389</v>
      </c>
      <c r="D198" s="1">
        <v>0</v>
      </c>
      <c r="E198" s="1">
        <v>0</v>
      </c>
      <c r="F198" s="16">
        <f t="shared" si="1"/>
        <v>0</v>
      </c>
      <c r="G198" s="16">
        <f t="shared" si="2"/>
        <v>0.5714285714285714</v>
      </c>
      <c r="H198" s="16">
        <f t="shared" si="9"/>
        <v>29.808480512705863</v>
      </c>
      <c r="I198" s="16">
        <f t="shared" si="3"/>
        <v>81</v>
      </c>
      <c r="J198" s="22">
        <f t="shared" si="12"/>
        <v>47</v>
      </c>
      <c r="N198" s="16">
        <f t="shared" si="10"/>
        <v>117657</v>
      </c>
      <c r="O198" s="1"/>
      <c r="P198" s="1">
        <v>27189</v>
      </c>
      <c r="Q198" s="1">
        <f t="shared" si="4"/>
        <v>1337</v>
      </c>
      <c r="R198" s="16">
        <f t="shared" si="5"/>
        <v>1027.4285714285713</v>
      </c>
      <c r="T198" s="16">
        <f t="shared" si="7"/>
        <v>5.5617352614015569E-2</v>
      </c>
      <c r="U198" s="1">
        <v>44.43</v>
      </c>
      <c r="V198" s="1">
        <f t="shared" si="0"/>
        <v>30.911428571428569</v>
      </c>
    </row>
    <row r="199" spans="1:22" ht="13" x14ac:dyDescent="0.15">
      <c r="A199" s="15">
        <v>44232</v>
      </c>
      <c r="B199" s="1">
        <f t="shared" si="11"/>
        <v>390</v>
      </c>
      <c r="D199" s="1">
        <v>1</v>
      </c>
      <c r="E199" s="1">
        <v>2</v>
      </c>
      <c r="F199" s="16">
        <f t="shared" si="1"/>
        <v>3</v>
      </c>
      <c r="G199" s="16">
        <f t="shared" si="2"/>
        <v>1</v>
      </c>
      <c r="H199" s="16">
        <f t="shared" si="9"/>
        <v>52.164840897235266</v>
      </c>
      <c r="I199" s="16">
        <f t="shared" si="3"/>
        <v>84</v>
      </c>
      <c r="J199" s="22">
        <f t="shared" si="12"/>
        <v>50</v>
      </c>
      <c r="N199" s="16">
        <f t="shared" si="10"/>
        <v>118230</v>
      </c>
      <c r="O199" s="1"/>
      <c r="P199" s="1">
        <v>27762</v>
      </c>
      <c r="Q199" s="1">
        <f t="shared" si="4"/>
        <v>576</v>
      </c>
      <c r="R199" s="16">
        <f t="shared" si="5"/>
        <v>925</v>
      </c>
      <c r="T199" s="16">
        <f t="shared" si="7"/>
        <v>0.10810810810810811</v>
      </c>
      <c r="U199" s="1">
        <v>23.04</v>
      </c>
      <c r="V199" s="1">
        <f t="shared" si="0"/>
        <v>30.207142857142859</v>
      </c>
    </row>
    <row r="200" spans="1:22" ht="13" x14ac:dyDescent="0.15">
      <c r="A200" s="15">
        <v>44233</v>
      </c>
      <c r="B200" s="1">
        <f t="shared" si="11"/>
        <v>391</v>
      </c>
      <c r="D200" s="1">
        <v>1</v>
      </c>
      <c r="E200" s="1">
        <v>0</v>
      </c>
      <c r="F200" s="16">
        <f t="shared" si="1"/>
        <v>1</v>
      </c>
      <c r="G200" s="16">
        <f t="shared" si="2"/>
        <v>1.1428571428571428</v>
      </c>
      <c r="H200" s="16">
        <f t="shared" si="9"/>
        <v>59.616961025411726</v>
      </c>
      <c r="I200" s="16">
        <f t="shared" si="3"/>
        <v>85</v>
      </c>
      <c r="J200" s="22">
        <f t="shared" si="12"/>
        <v>51</v>
      </c>
      <c r="N200" s="16">
        <f t="shared" si="10"/>
        <v>119111</v>
      </c>
      <c r="O200" s="1"/>
      <c r="P200" s="1">
        <v>28643</v>
      </c>
      <c r="Q200" s="1">
        <f t="shared" si="4"/>
        <v>882</v>
      </c>
      <c r="R200" s="16">
        <f t="shared" si="5"/>
        <v>989.42857142857144</v>
      </c>
      <c r="T200" s="16">
        <f t="shared" si="7"/>
        <v>0.11550678602367888</v>
      </c>
      <c r="U200" s="1">
        <v>22.21</v>
      </c>
      <c r="V200" s="1">
        <f t="shared" si="0"/>
        <v>27.972857142857144</v>
      </c>
    </row>
    <row r="201" spans="1:22" ht="13" x14ac:dyDescent="0.15">
      <c r="A201" s="15">
        <v>44234</v>
      </c>
      <c r="B201" s="1">
        <f t="shared" si="11"/>
        <v>392</v>
      </c>
      <c r="D201" s="1">
        <v>0</v>
      </c>
      <c r="E201" s="1">
        <v>0</v>
      </c>
      <c r="F201" s="16">
        <f t="shared" si="1"/>
        <v>0</v>
      </c>
      <c r="G201" s="16">
        <f t="shared" si="2"/>
        <v>0.7142857142857143</v>
      </c>
      <c r="H201" s="16">
        <f t="shared" si="9"/>
        <v>37.260600640882338</v>
      </c>
      <c r="I201" s="16">
        <f t="shared" si="3"/>
        <v>85</v>
      </c>
      <c r="J201" s="22">
        <f t="shared" si="12"/>
        <v>51</v>
      </c>
      <c r="N201" s="16">
        <f t="shared" si="10"/>
        <v>119111</v>
      </c>
      <c r="O201" s="1"/>
      <c r="P201" s="1">
        <v>28643</v>
      </c>
      <c r="Q201" s="1">
        <f t="shared" si="4"/>
        <v>0</v>
      </c>
      <c r="R201" s="16">
        <f t="shared" si="5"/>
        <v>702</v>
      </c>
      <c r="T201" s="16">
        <f t="shared" si="7"/>
        <v>0.10175010175010174</v>
      </c>
      <c r="U201" s="1">
        <v>8.23</v>
      </c>
      <c r="V201" s="1">
        <f t="shared" si="0"/>
        <v>27.855714285714281</v>
      </c>
    </row>
    <row r="202" spans="1:22" ht="13" x14ac:dyDescent="0.15">
      <c r="A202" s="15">
        <v>44235</v>
      </c>
      <c r="B202" s="1">
        <f t="shared" si="11"/>
        <v>393</v>
      </c>
      <c r="D202" s="1">
        <v>0</v>
      </c>
      <c r="E202" s="1">
        <v>0</v>
      </c>
      <c r="F202" s="16">
        <f t="shared" si="1"/>
        <v>0</v>
      </c>
      <c r="G202" s="16">
        <f t="shared" si="2"/>
        <v>0.7142857142857143</v>
      </c>
      <c r="H202" s="16">
        <f t="shared" si="9"/>
        <v>37.260600640882338</v>
      </c>
      <c r="I202" s="16">
        <f t="shared" si="3"/>
        <v>85</v>
      </c>
      <c r="J202" s="22">
        <f t="shared" si="12"/>
        <v>51</v>
      </c>
      <c r="N202" s="16">
        <f t="shared" si="10"/>
        <v>119552</v>
      </c>
      <c r="O202" s="1"/>
      <c r="P202" s="1">
        <v>29084</v>
      </c>
      <c r="Q202" s="1">
        <f t="shared" si="4"/>
        <v>441</v>
      </c>
      <c r="R202" s="16">
        <f t="shared" si="5"/>
        <v>765</v>
      </c>
      <c r="T202" s="16">
        <f t="shared" si="7"/>
        <v>9.3370681605975725E-2</v>
      </c>
      <c r="U202" s="1">
        <v>15.63</v>
      </c>
      <c r="V202" s="1">
        <f t="shared" si="0"/>
        <v>28.795714285714286</v>
      </c>
    </row>
    <row r="203" spans="1:22" ht="13" x14ac:dyDescent="0.15">
      <c r="A203" s="15">
        <v>44236</v>
      </c>
      <c r="B203" s="1">
        <f t="shared" si="11"/>
        <v>394</v>
      </c>
      <c r="D203" s="1">
        <v>0</v>
      </c>
      <c r="E203" s="1">
        <v>0</v>
      </c>
      <c r="F203" s="16">
        <f t="shared" si="1"/>
        <v>0</v>
      </c>
      <c r="G203" s="16">
        <f t="shared" si="2"/>
        <v>0.5714285714285714</v>
      </c>
      <c r="H203" s="16">
        <f t="shared" si="9"/>
        <v>29.808480512705863</v>
      </c>
      <c r="I203" s="16">
        <f t="shared" si="3"/>
        <v>85</v>
      </c>
      <c r="J203" s="22">
        <f t="shared" si="12"/>
        <v>51</v>
      </c>
      <c r="N203" s="16">
        <f t="shared" si="10"/>
        <v>121151</v>
      </c>
      <c r="O203" s="1"/>
      <c r="P203" s="1">
        <v>30683</v>
      </c>
      <c r="Q203" s="1">
        <f t="shared" si="4"/>
        <v>1599</v>
      </c>
      <c r="R203" s="16">
        <f t="shared" si="5"/>
        <v>788.85714285714289</v>
      </c>
      <c r="T203" s="16">
        <f t="shared" si="7"/>
        <v>7.2437522636725815E-2</v>
      </c>
      <c r="U203" s="1">
        <v>13.16</v>
      </c>
      <c r="V203" s="1">
        <f t="shared" si="0"/>
        <v>20.802857142857142</v>
      </c>
    </row>
    <row r="204" spans="1:22" ht="13" x14ac:dyDescent="0.15">
      <c r="A204" s="15">
        <v>44237</v>
      </c>
      <c r="B204" s="1">
        <f t="shared" si="11"/>
        <v>395</v>
      </c>
      <c r="D204" s="1">
        <v>2</v>
      </c>
      <c r="E204" s="1">
        <v>1</v>
      </c>
      <c r="F204" s="16">
        <f t="shared" si="1"/>
        <v>3</v>
      </c>
      <c r="G204" s="16">
        <f t="shared" si="2"/>
        <v>1</v>
      </c>
      <c r="H204" s="16">
        <f t="shared" si="9"/>
        <v>52.164840897235266</v>
      </c>
      <c r="I204" s="16">
        <f t="shared" si="3"/>
        <v>88</v>
      </c>
      <c r="J204" s="22">
        <f t="shared" si="12"/>
        <v>54</v>
      </c>
      <c r="N204" s="16">
        <f t="shared" si="10"/>
        <v>121151</v>
      </c>
      <c r="O204" s="1"/>
      <c r="P204" s="1">
        <v>30683</v>
      </c>
      <c r="Q204" s="1">
        <f t="shared" si="4"/>
        <v>3</v>
      </c>
      <c r="R204" s="16">
        <f t="shared" si="5"/>
        <v>691.14285714285711</v>
      </c>
      <c r="T204" s="16">
        <f t="shared" si="7"/>
        <v>0.14468788755684167</v>
      </c>
      <c r="U204" s="1">
        <v>23.04</v>
      </c>
      <c r="V204" s="1">
        <f t="shared" si="0"/>
        <v>21.391428571428573</v>
      </c>
    </row>
    <row r="205" spans="1:22" ht="13" x14ac:dyDescent="0.15">
      <c r="A205" s="15">
        <v>44238</v>
      </c>
      <c r="B205" s="1">
        <f t="shared" si="11"/>
        <v>396</v>
      </c>
      <c r="D205" s="1">
        <v>0</v>
      </c>
      <c r="E205" s="1">
        <v>0</v>
      </c>
      <c r="F205" s="16">
        <f t="shared" si="1"/>
        <v>0</v>
      </c>
      <c r="G205" s="16">
        <f t="shared" si="2"/>
        <v>1</v>
      </c>
      <c r="H205" s="16">
        <f t="shared" si="9"/>
        <v>52.164840897235266</v>
      </c>
      <c r="I205" s="16">
        <f t="shared" si="3"/>
        <v>88</v>
      </c>
      <c r="J205" s="22">
        <f t="shared" si="12"/>
        <v>54</v>
      </c>
      <c r="N205" s="16">
        <f t="shared" si="10"/>
        <v>123498</v>
      </c>
      <c r="O205" s="1"/>
      <c r="P205" s="1">
        <v>33030</v>
      </c>
      <c r="Q205" s="1">
        <f t="shared" si="4"/>
        <v>2347</v>
      </c>
      <c r="R205" s="16">
        <f t="shared" si="5"/>
        <v>835.42857142857144</v>
      </c>
      <c r="T205" s="16">
        <f t="shared" si="7"/>
        <v>0.11969904240766074</v>
      </c>
      <c r="U205" s="1">
        <v>12.34</v>
      </c>
      <c r="V205" s="1">
        <f t="shared" si="0"/>
        <v>16.807142857142857</v>
      </c>
    </row>
    <row r="206" spans="1:22" ht="13" x14ac:dyDescent="0.15">
      <c r="A206" s="15">
        <v>44239</v>
      </c>
      <c r="B206" s="1">
        <f t="shared" si="11"/>
        <v>397</v>
      </c>
      <c r="D206" s="1">
        <v>0</v>
      </c>
      <c r="E206" s="1">
        <v>0</v>
      </c>
      <c r="F206" s="16">
        <f t="shared" si="1"/>
        <v>0</v>
      </c>
      <c r="G206" s="16">
        <f t="shared" si="2"/>
        <v>0.5714285714285714</v>
      </c>
      <c r="H206" s="16">
        <f t="shared" si="9"/>
        <v>29.808480512705863</v>
      </c>
      <c r="I206" s="16">
        <f t="shared" si="3"/>
        <v>88</v>
      </c>
      <c r="J206" s="22">
        <f t="shared" si="12"/>
        <v>54</v>
      </c>
      <c r="N206" s="16">
        <f t="shared" si="10"/>
        <v>124350</v>
      </c>
      <c r="O206" s="1"/>
      <c r="P206" s="1">
        <v>33882</v>
      </c>
      <c r="Q206" s="1">
        <f t="shared" si="4"/>
        <v>852</v>
      </c>
      <c r="R206" s="16">
        <f t="shared" si="5"/>
        <v>874.85714285714289</v>
      </c>
      <c r="T206" s="16">
        <f t="shared" si="7"/>
        <v>6.5316786414108416E-2</v>
      </c>
      <c r="U206" s="1">
        <v>10.7</v>
      </c>
      <c r="V206" s="1">
        <f t="shared" si="0"/>
        <v>15.044285714285717</v>
      </c>
    </row>
    <row r="207" spans="1:22" ht="13" x14ac:dyDescent="0.15">
      <c r="A207" s="15">
        <v>44240</v>
      </c>
      <c r="B207" s="1">
        <f t="shared" si="11"/>
        <v>398</v>
      </c>
      <c r="D207" s="1">
        <v>1</v>
      </c>
      <c r="E207" s="1">
        <v>0</v>
      </c>
      <c r="F207" s="16">
        <f t="shared" si="1"/>
        <v>1</v>
      </c>
      <c r="G207" s="16">
        <f t="shared" si="2"/>
        <v>0.5714285714285714</v>
      </c>
      <c r="H207" s="16">
        <f t="shared" si="9"/>
        <v>29.808480512705863</v>
      </c>
      <c r="I207" s="16">
        <f t="shared" si="3"/>
        <v>89</v>
      </c>
      <c r="J207" s="22">
        <f t="shared" si="12"/>
        <v>55</v>
      </c>
      <c r="N207" s="16">
        <f t="shared" si="10"/>
        <v>125231</v>
      </c>
      <c r="O207" s="1"/>
      <c r="P207" s="1">
        <v>34763</v>
      </c>
      <c r="Q207" s="1">
        <f t="shared" si="4"/>
        <v>882</v>
      </c>
      <c r="R207" s="16">
        <f t="shared" si="5"/>
        <v>874.85714285714289</v>
      </c>
      <c r="T207" s="16">
        <f t="shared" si="7"/>
        <v>6.5316786414108416E-2</v>
      </c>
      <c r="U207" s="1">
        <v>9.8699999999999992</v>
      </c>
      <c r="V207" s="1">
        <f t="shared" si="0"/>
        <v>13.281428571428572</v>
      </c>
    </row>
    <row r="208" spans="1:22" ht="13" x14ac:dyDescent="0.15">
      <c r="A208" s="15">
        <v>44241</v>
      </c>
      <c r="B208" s="1">
        <f t="shared" si="11"/>
        <v>399</v>
      </c>
      <c r="D208" s="1">
        <v>0</v>
      </c>
      <c r="E208" s="1">
        <v>0</v>
      </c>
      <c r="F208" s="16">
        <f t="shared" si="1"/>
        <v>0</v>
      </c>
      <c r="G208" s="16">
        <f t="shared" si="2"/>
        <v>0.5714285714285714</v>
      </c>
      <c r="H208" s="16">
        <f t="shared" si="9"/>
        <v>29.808480512705863</v>
      </c>
      <c r="I208" s="16">
        <f t="shared" si="3"/>
        <v>89</v>
      </c>
      <c r="J208" s="22">
        <f t="shared" si="12"/>
        <v>55</v>
      </c>
      <c r="N208" s="16">
        <f t="shared" si="10"/>
        <v>127503</v>
      </c>
      <c r="O208" s="1"/>
      <c r="P208" s="1">
        <v>37035</v>
      </c>
      <c r="Q208" s="1">
        <f t="shared" si="4"/>
        <v>2272</v>
      </c>
      <c r="R208" s="16">
        <f t="shared" si="5"/>
        <v>1199.4285714285713</v>
      </c>
      <c r="T208" s="16">
        <f t="shared" si="7"/>
        <v>4.7641734159123393E-2</v>
      </c>
      <c r="U208" s="1">
        <v>7.4</v>
      </c>
      <c r="V208" s="1">
        <f t="shared" si="0"/>
        <v>13.162857142857145</v>
      </c>
    </row>
    <row r="209" spans="1:22" ht="13" x14ac:dyDescent="0.15">
      <c r="A209" s="15">
        <v>44242</v>
      </c>
      <c r="B209" s="1">
        <f t="shared" si="11"/>
        <v>400</v>
      </c>
      <c r="D209" s="1">
        <v>0</v>
      </c>
      <c r="E209" s="1">
        <v>0</v>
      </c>
      <c r="F209" s="16">
        <f t="shared" si="1"/>
        <v>0</v>
      </c>
      <c r="G209" s="16">
        <f t="shared" si="2"/>
        <v>0.5714285714285714</v>
      </c>
      <c r="H209" s="16">
        <f t="shared" si="9"/>
        <v>29.808480512705863</v>
      </c>
      <c r="I209" s="16">
        <f t="shared" si="3"/>
        <v>89</v>
      </c>
      <c r="J209" s="22">
        <f t="shared" si="12"/>
        <v>55</v>
      </c>
      <c r="N209" s="16">
        <f t="shared" si="10"/>
        <v>127503</v>
      </c>
      <c r="O209" s="1"/>
      <c r="P209" s="1">
        <v>37035</v>
      </c>
      <c r="Q209" s="1">
        <f t="shared" si="4"/>
        <v>0</v>
      </c>
      <c r="R209" s="16">
        <f t="shared" si="5"/>
        <v>1136.4285714285713</v>
      </c>
      <c r="T209" s="16">
        <f t="shared" si="7"/>
        <v>5.02828409805154E-2</v>
      </c>
      <c r="U209" s="1">
        <v>13.16</v>
      </c>
      <c r="V209" s="1">
        <f t="shared" si="0"/>
        <v>12.810000000000002</v>
      </c>
    </row>
    <row r="210" spans="1:22" ht="13" x14ac:dyDescent="0.15">
      <c r="A210" s="15">
        <v>44243</v>
      </c>
      <c r="B210" s="1">
        <f t="shared" si="11"/>
        <v>401</v>
      </c>
      <c r="D210" s="1">
        <v>0</v>
      </c>
      <c r="E210" s="1">
        <v>0</v>
      </c>
      <c r="F210" s="16">
        <f t="shared" si="1"/>
        <v>0</v>
      </c>
      <c r="G210" s="16">
        <f t="shared" si="2"/>
        <v>0.5714285714285714</v>
      </c>
      <c r="H210" s="16">
        <f t="shared" si="9"/>
        <v>29.808480512705863</v>
      </c>
      <c r="I210" s="16">
        <f t="shared" si="3"/>
        <v>89</v>
      </c>
      <c r="J210" s="22">
        <f t="shared" si="12"/>
        <v>55</v>
      </c>
      <c r="N210" s="16">
        <f t="shared" si="10"/>
        <v>129140</v>
      </c>
      <c r="O210" s="1"/>
      <c r="P210" s="1">
        <v>38672</v>
      </c>
      <c r="Q210" s="1">
        <f t="shared" si="4"/>
        <v>1637</v>
      </c>
      <c r="R210" s="16">
        <f t="shared" si="5"/>
        <v>1141.8571428571429</v>
      </c>
      <c r="T210" s="16">
        <f t="shared" si="7"/>
        <v>5.004378831477542E-2</v>
      </c>
      <c r="U210" s="1">
        <v>9.0500000000000007</v>
      </c>
      <c r="V210" s="1">
        <f t="shared" si="0"/>
        <v>12.222857142857141</v>
      </c>
    </row>
    <row r="211" spans="1:22" ht="13" x14ac:dyDescent="0.15">
      <c r="A211" s="15">
        <v>44244</v>
      </c>
      <c r="B211" s="1">
        <f t="shared" si="11"/>
        <v>402</v>
      </c>
      <c r="D211" s="1">
        <v>0</v>
      </c>
      <c r="E211" s="1">
        <v>0</v>
      </c>
      <c r="F211" s="16">
        <f t="shared" si="1"/>
        <v>0</v>
      </c>
      <c r="G211" s="16">
        <f t="shared" si="2"/>
        <v>0.14285714285714285</v>
      </c>
      <c r="H211" s="16">
        <f t="shared" si="9"/>
        <v>7.4521201281764657</v>
      </c>
      <c r="I211" s="16">
        <f t="shared" si="3"/>
        <v>89</v>
      </c>
      <c r="J211" s="22">
        <f t="shared" si="12"/>
        <v>55</v>
      </c>
      <c r="N211" s="16">
        <f t="shared" si="10"/>
        <v>130242</v>
      </c>
      <c r="O211" s="1"/>
      <c r="P211" s="1">
        <v>39774</v>
      </c>
      <c r="Q211" s="1">
        <f t="shared" si="4"/>
        <v>1102</v>
      </c>
      <c r="R211" s="16">
        <f t="shared" si="5"/>
        <v>1298.8571428571429</v>
      </c>
      <c r="T211" s="16">
        <f t="shared" si="7"/>
        <v>1.0998680158380994E-2</v>
      </c>
      <c r="U211" s="1">
        <v>6.58</v>
      </c>
      <c r="V211" s="1">
        <f t="shared" si="0"/>
        <v>9.8714285714285701</v>
      </c>
    </row>
    <row r="212" spans="1:22" ht="13" x14ac:dyDescent="0.15">
      <c r="A212" s="15">
        <v>44245</v>
      </c>
      <c r="B212" s="1">
        <f t="shared" si="11"/>
        <v>403</v>
      </c>
      <c r="D212" s="1">
        <v>0</v>
      </c>
      <c r="E212" s="1">
        <v>1</v>
      </c>
      <c r="F212" s="16">
        <f t="shared" si="1"/>
        <v>1</v>
      </c>
      <c r="G212" s="16">
        <f t="shared" si="2"/>
        <v>0.2857142857142857</v>
      </c>
      <c r="H212" s="16">
        <f t="shared" si="9"/>
        <v>14.904240256352931</v>
      </c>
      <c r="I212" s="16">
        <f t="shared" si="3"/>
        <v>90</v>
      </c>
      <c r="J212" s="22">
        <f t="shared" si="12"/>
        <v>56</v>
      </c>
      <c r="N212" s="16">
        <f t="shared" si="10"/>
        <v>131446</v>
      </c>
      <c r="O212" s="1"/>
      <c r="P212" s="1">
        <v>40978</v>
      </c>
      <c r="Q212" s="1">
        <f t="shared" si="4"/>
        <v>1205</v>
      </c>
      <c r="R212" s="16">
        <f t="shared" si="5"/>
        <v>1135.7142857142858</v>
      </c>
      <c r="T212" s="16">
        <f t="shared" si="7"/>
        <v>2.5157232704402514E-2</v>
      </c>
      <c r="U212" s="1">
        <v>12.34</v>
      </c>
      <c r="V212" s="1">
        <f t="shared" si="0"/>
        <v>9.8714285714285701</v>
      </c>
    </row>
    <row r="213" spans="1:22" ht="13" x14ac:dyDescent="0.15">
      <c r="A213" s="15">
        <v>44246</v>
      </c>
      <c r="B213" s="1">
        <f t="shared" si="11"/>
        <v>404</v>
      </c>
      <c r="D213" s="1">
        <v>0</v>
      </c>
      <c r="E213" s="1">
        <v>1</v>
      </c>
      <c r="F213" s="16">
        <f t="shared" si="1"/>
        <v>1</v>
      </c>
      <c r="G213" s="16">
        <f t="shared" si="2"/>
        <v>0.42857142857142855</v>
      </c>
      <c r="H213" s="16">
        <f t="shared" si="9"/>
        <v>22.356360384529399</v>
      </c>
      <c r="I213" s="16">
        <f t="shared" si="3"/>
        <v>91</v>
      </c>
      <c r="J213" s="22">
        <f t="shared" si="12"/>
        <v>57</v>
      </c>
      <c r="N213" s="16">
        <f t="shared" si="10"/>
        <v>132594</v>
      </c>
      <c r="O213" s="1"/>
      <c r="P213" s="1">
        <v>42126</v>
      </c>
      <c r="Q213" s="1">
        <f t="shared" si="4"/>
        <v>1149</v>
      </c>
      <c r="R213" s="16">
        <f t="shared" si="5"/>
        <v>1178.1428571428571</v>
      </c>
      <c r="T213" s="16">
        <f t="shared" si="7"/>
        <v>3.6376864314296105E-2</v>
      </c>
      <c r="U213" s="1">
        <v>8.23</v>
      </c>
      <c r="V213" s="1">
        <f t="shared" si="0"/>
        <v>9.5185714285714305</v>
      </c>
    </row>
    <row r="214" spans="1:22" ht="13" x14ac:dyDescent="0.15">
      <c r="A214" s="15">
        <v>44247</v>
      </c>
      <c r="B214" s="1">
        <f t="shared" si="11"/>
        <v>405</v>
      </c>
      <c r="D214" s="1">
        <v>0</v>
      </c>
      <c r="E214" s="1">
        <v>0</v>
      </c>
      <c r="F214" s="16">
        <f t="shared" si="1"/>
        <v>0</v>
      </c>
      <c r="G214" s="16">
        <f t="shared" si="2"/>
        <v>0.2857142857142857</v>
      </c>
      <c r="H214" s="16">
        <f t="shared" si="9"/>
        <v>14.904240256352931</v>
      </c>
      <c r="I214" s="16">
        <f t="shared" si="3"/>
        <v>91</v>
      </c>
      <c r="J214" s="22">
        <f t="shared" si="12"/>
        <v>57</v>
      </c>
      <c r="N214" s="16">
        <f t="shared" si="10"/>
        <v>133096</v>
      </c>
      <c r="O214" s="1"/>
      <c r="P214" s="1">
        <v>42628</v>
      </c>
      <c r="Q214" s="1">
        <f t="shared" si="4"/>
        <v>502</v>
      </c>
      <c r="R214" s="16">
        <f t="shared" si="5"/>
        <v>1123.8571428571429</v>
      </c>
      <c r="T214" s="16">
        <f t="shared" si="7"/>
        <v>2.5422651582560057E-2</v>
      </c>
      <c r="U214" s="1">
        <v>12.34</v>
      </c>
      <c r="V214" s="1">
        <f t="shared" si="0"/>
        <v>9.8714285714285719</v>
      </c>
    </row>
    <row r="215" spans="1:22" ht="13" x14ac:dyDescent="0.15">
      <c r="A215" s="15">
        <v>44248</v>
      </c>
      <c r="B215" s="1">
        <f t="shared" si="11"/>
        <v>406</v>
      </c>
      <c r="D215" s="1">
        <v>0</v>
      </c>
      <c r="E215" s="1">
        <v>0</v>
      </c>
      <c r="F215" s="16">
        <f t="shared" si="1"/>
        <v>0</v>
      </c>
      <c r="G215" s="16">
        <f t="shared" si="2"/>
        <v>0.2857142857142857</v>
      </c>
      <c r="H215" s="16">
        <f t="shared" si="9"/>
        <v>14.904240256352931</v>
      </c>
      <c r="I215" s="16">
        <f t="shared" si="3"/>
        <v>91</v>
      </c>
      <c r="J215" s="22">
        <f t="shared" si="12"/>
        <v>57</v>
      </c>
      <c r="N215" s="16">
        <f t="shared" si="10"/>
        <v>134291</v>
      </c>
      <c r="O215" s="1"/>
      <c r="P215" s="1">
        <v>43823</v>
      </c>
      <c r="Q215" s="1">
        <f t="shared" si="4"/>
        <v>1195</v>
      </c>
      <c r="R215" s="16">
        <f t="shared" si="5"/>
        <v>970</v>
      </c>
      <c r="T215" s="16">
        <f t="shared" si="7"/>
        <v>2.9455081001472753E-2</v>
      </c>
      <c r="U215" s="1">
        <v>9.0500000000000007</v>
      </c>
      <c r="V215" s="1">
        <f t="shared" si="0"/>
        <v>10.107142857142858</v>
      </c>
    </row>
    <row r="216" spans="1:22" ht="13" x14ac:dyDescent="0.15">
      <c r="A216" s="15">
        <v>44249</v>
      </c>
      <c r="B216" s="1">
        <f t="shared" si="11"/>
        <v>407</v>
      </c>
      <c r="C216" s="1" t="s">
        <v>128</v>
      </c>
      <c r="D216" s="1">
        <v>0</v>
      </c>
      <c r="E216" s="1">
        <v>0</v>
      </c>
      <c r="F216" s="16">
        <f t="shared" si="1"/>
        <v>0</v>
      </c>
      <c r="G216" s="16">
        <f t="shared" si="2"/>
        <v>0.2857142857142857</v>
      </c>
      <c r="H216" s="16">
        <f t="shared" si="9"/>
        <v>14.904240256352931</v>
      </c>
      <c r="I216" s="16">
        <f t="shared" si="3"/>
        <v>91</v>
      </c>
      <c r="J216" s="22">
        <f t="shared" si="12"/>
        <v>57</v>
      </c>
      <c r="N216" s="16">
        <f t="shared" si="10"/>
        <v>134291</v>
      </c>
      <c r="O216" s="1"/>
      <c r="P216" s="1">
        <v>43823</v>
      </c>
      <c r="Q216" s="1">
        <f t="shared" si="4"/>
        <v>0</v>
      </c>
      <c r="R216" s="16">
        <f t="shared" si="5"/>
        <v>970</v>
      </c>
      <c r="T216" s="16">
        <f t="shared" si="7"/>
        <v>2.9455081001472753E-2</v>
      </c>
      <c r="U216" s="1">
        <v>6.58</v>
      </c>
      <c r="V216" s="1">
        <f t="shared" si="0"/>
        <v>9.1671428571428581</v>
      </c>
    </row>
    <row r="217" spans="1:22" ht="13" x14ac:dyDescent="0.15">
      <c r="A217" s="15">
        <v>44250</v>
      </c>
      <c r="B217" s="1">
        <f t="shared" si="11"/>
        <v>408</v>
      </c>
      <c r="D217" s="1">
        <v>0</v>
      </c>
      <c r="E217" s="1">
        <v>0</v>
      </c>
      <c r="F217" s="16">
        <f t="shared" si="1"/>
        <v>0</v>
      </c>
      <c r="G217" s="16">
        <f t="shared" si="2"/>
        <v>0.2857142857142857</v>
      </c>
      <c r="H217" s="16">
        <f t="shared" si="9"/>
        <v>14.904240256352931</v>
      </c>
      <c r="I217" s="16">
        <f t="shared" si="3"/>
        <v>91</v>
      </c>
      <c r="J217" s="22">
        <f t="shared" si="12"/>
        <v>57</v>
      </c>
      <c r="N217" s="16">
        <f t="shared" si="10"/>
        <v>148224</v>
      </c>
      <c r="O217" s="1"/>
      <c r="P217" s="1">
        <v>57756</v>
      </c>
      <c r="Q217" s="1">
        <f t="shared" si="4"/>
        <v>13933</v>
      </c>
      <c r="R217" s="16">
        <f t="shared" si="5"/>
        <v>2726.5714285714284</v>
      </c>
      <c r="T217" s="16">
        <f t="shared" si="7"/>
        <v>1.0478885046631038E-2</v>
      </c>
      <c r="U217" s="1">
        <v>11.52</v>
      </c>
      <c r="V217" s="1">
        <f t="shared" si="0"/>
        <v>9.52</v>
      </c>
    </row>
    <row r="218" spans="1:22" ht="13" x14ac:dyDescent="0.15">
      <c r="A218" s="15">
        <v>44251</v>
      </c>
      <c r="B218" s="1">
        <f t="shared" si="11"/>
        <v>409</v>
      </c>
      <c r="D218" s="1">
        <v>2</v>
      </c>
      <c r="E218" s="1">
        <v>0</v>
      </c>
      <c r="F218" s="16">
        <f t="shared" si="1"/>
        <v>2</v>
      </c>
      <c r="G218" s="16">
        <f t="shared" si="2"/>
        <v>0.5714285714285714</v>
      </c>
      <c r="H218" s="16">
        <f t="shared" si="9"/>
        <v>29.808480512705863</v>
      </c>
      <c r="I218" s="16">
        <f t="shared" si="3"/>
        <v>93</v>
      </c>
      <c r="J218" s="22">
        <f t="shared" si="12"/>
        <v>59</v>
      </c>
      <c r="N218" s="16">
        <f t="shared" si="10"/>
        <v>149416</v>
      </c>
      <c r="O218" s="1"/>
      <c r="P218" s="1">
        <v>58948</v>
      </c>
      <c r="Q218" s="1">
        <f t="shared" si="4"/>
        <v>1194</v>
      </c>
      <c r="R218" s="16">
        <f t="shared" si="5"/>
        <v>2739.7142857142858</v>
      </c>
      <c r="T218" s="16">
        <f t="shared" si="7"/>
        <v>2.0857232245281049E-2</v>
      </c>
      <c r="U218" s="1">
        <v>9.0500000000000007</v>
      </c>
      <c r="V218" s="1">
        <f t="shared" si="0"/>
        <v>9.872857142857141</v>
      </c>
    </row>
    <row r="219" spans="1:22" ht="13" x14ac:dyDescent="0.15">
      <c r="A219" s="15">
        <v>44252</v>
      </c>
      <c r="B219" s="1">
        <f t="shared" si="11"/>
        <v>410</v>
      </c>
      <c r="D219" s="1">
        <v>0</v>
      </c>
      <c r="E219" s="1">
        <v>0</v>
      </c>
      <c r="F219" s="16">
        <f t="shared" si="1"/>
        <v>0</v>
      </c>
      <c r="G219" s="16">
        <f t="shared" si="2"/>
        <v>0.42857142857142855</v>
      </c>
      <c r="H219" s="16">
        <f t="shared" si="9"/>
        <v>22.356360384529399</v>
      </c>
      <c r="I219" s="16">
        <f t="shared" si="3"/>
        <v>93</v>
      </c>
      <c r="J219" s="22">
        <f t="shared" si="12"/>
        <v>59</v>
      </c>
      <c r="N219" s="16">
        <f t="shared" si="10"/>
        <v>150404</v>
      </c>
      <c r="O219" s="1"/>
      <c r="P219" s="1">
        <v>59936</v>
      </c>
      <c r="Q219" s="1">
        <f t="shared" si="4"/>
        <v>988</v>
      </c>
      <c r="R219" s="16">
        <f t="shared" si="5"/>
        <v>2708.7142857142858</v>
      </c>
      <c r="T219" s="16">
        <f t="shared" si="7"/>
        <v>1.5821950319075996E-2</v>
      </c>
      <c r="U219" s="1">
        <v>21.39</v>
      </c>
      <c r="V219" s="1">
        <f t="shared" si="0"/>
        <v>11.165714285714285</v>
      </c>
    </row>
    <row r="220" spans="1:22" ht="13" x14ac:dyDescent="0.15">
      <c r="A220" s="15">
        <v>44253</v>
      </c>
      <c r="B220" s="1">
        <f t="shared" si="11"/>
        <v>411</v>
      </c>
      <c r="D220" s="1">
        <v>0</v>
      </c>
      <c r="E220" s="1">
        <v>0</v>
      </c>
      <c r="F220" s="16">
        <f t="shared" si="1"/>
        <v>0</v>
      </c>
      <c r="G220" s="16">
        <f t="shared" si="2"/>
        <v>0.2857142857142857</v>
      </c>
      <c r="H220" s="16">
        <f t="shared" si="9"/>
        <v>14.904240256352931</v>
      </c>
      <c r="I220" s="16">
        <f t="shared" si="3"/>
        <v>93</v>
      </c>
      <c r="J220" s="22">
        <f t="shared" si="12"/>
        <v>59</v>
      </c>
      <c r="N220" s="16">
        <f t="shared" si="10"/>
        <v>151773</v>
      </c>
      <c r="O220" s="1"/>
      <c r="P220" s="1">
        <v>61305</v>
      </c>
      <c r="Q220" s="1">
        <f t="shared" si="4"/>
        <v>1369</v>
      </c>
      <c r="R220" s="16">
        <f t="shared" si="5"/>
        <v>2740.1428571428573</v>
      </c>
      <c r="T220" s="16">
        <f t="shared" si="7"/>
        <v>1.042698503727647E-2</v>
      </c>
      <c r="U220" s="1">
        <v>4.1100000000000003</v>
      </c>
      <c r="V220" s="1">
        <f t="shared" si="0"/>
        <v>10.577142857142857</v>
      </c>
    </row>
    <row r="221" spans="1:22" ht="13" x14ac:dyDescent="0.15">
      <c r="A221" s="15">
        <v>44254</v>
      </c>
      <c r="B221" s="1">
        <f t="shared" si="11"/>
        <v>412</v>
      </c>
      <c r="D221" s="1">
        <v>0</v>
      </c>
      <c r="E221" s="1">
        <v>0</v>
      </c>
      <c r="F221" s="16">
        <f t="shared" si="1"/>
        <v>0</v>
      </c>
      <c r="G221" s="16">
        <f t="shared" si="2"/>
        <v>0.2857142857142857</v>
      </c>
      <c r="H221" s="16">
        <f t="shared" si="9"/>
        <v>14.904240256352931</v>
      </c>
      <c r="I221" s="16">
        <f t="shared" si="3"/>
        <v>93</v>
      </c>
      <c r="J221" s="22">
        <f t="shared" si="12"/>
        <v>59</v>
      </c>
      <c r="N221" s="16">
        <f t="shared" si="10"/>
        <v>152691</v>
      </c>
      <c r="O221" s="1"/>
      <c r="P221" s="1">
        <v>62223</v>
      </c>
      <c r="Q221" s="1">
        <f t="shared" si="4"/>
        <v>918</v>
      </c>
      <c r="R221" s="16">
        <f t="shared" si="5"/>
        <v>2799.5714285714284</v>
      </c>
      <c r="T221" s="16">
        <f t="shared" si="7"/>
        <v>1.0205643720977702E-2</v>
      </c>
      <c r="U221" s="1">
        <v>8.23</v>
      </c>
      <c r="V221" s="1">
        <f t="shared" si="0"/>
        <v>9.99</v>
      </c>
    </row>
    <row r="222" spans="1:22" ht="13" x14ac:dyDescent="0.15">
      <c r="A222" s="15">
        <v>44255</v>
      </c>
      <c r="B222" s="1">
        <f t="shared" si="11"/>
        <v>413</v>
      </c>
      <c r="D222" s="1">
        <v>0</v>
      </c>
      <c r="E222" s="1">
        <v>0</v>
      </c>
      <c r="F222" s="16">
        <f t="shared" si="1"/>
        <v>0</v>
      </c>
      <c r="G222" s="16">
        <f t="shared" si="2"/>
        <v>0.2857142857142857</v>
      </c>
      <c r="H222" s="16">
        <f t="shared" si="9"/>
        <v>14.904240256352931</v>
      </c>
      <c r="I222" s="16">
        <f t="shared" si="3"/>
        <v>93</v>
      </c>
      <c r="J222" s="22">
        <f t="shared" si="12"/>
        <v>59</v>
      </c>
      <c r="N222" s="16">
        <f t="shared" si="10"/>
        <v>155002</v>
      </c>
      <c r="O222" s="1"/>
      <c r="P222" s="1">
        <v>64534</v>
      </c>
      <c r="Q222" s="1">
        <f t="shared" si="4"/>
        <v>2311</v>
      </c>
      <c r="R222" s="16">
        <f t="shared" si="5"/>
        <v>2959</v>
      </c>
      <c r="T222" s="16">
        <f t="shared" si="7"/>
        <v>9.6557717375561243E-3</v>
      </c>
      <c r="U222" s="1">
        <v>4.1100000000000003</v>
      </c>
      <c r="V222" s="1">
        <f t="shared" si="0"/>
        <v>9.2842857142857156</v>
      </c>
    </row>
    <row r="223" spans="1:22" ht="13" x14ac:dyDescent="0.15">
      <c r="A223" s="15">
        <v>44256</v>
      </c>
      <c r="B223" s="1">
        <f t="shared" si="11"/>
        <v>414</v>
      </c>
      <c r="D223" s="1">
        <v>0</v>
      </c>
      <c r="E223" s="1">
        <v>0</v>
      </c>
      <c r="F223" s="16">
        <f t="shared" si="1"/>
        <v>0</v>
      </c>
      <c r="G223" s="16">
        <f t="shared" si="2"/>
        <v>0.2857142857142857</v>
      </c>
      <c r="H223" s="16">
        <f t="shared" si="9"/>
        <v>14.904240256352931</v>
      </c>
      <c r="I223" s="16">
        <f t="shared" si="3"/>
        <v>93</v>
      </c>
      <c r="J223" s="22">
        <f t="shared" si="12"/>
        <v>59</v>
      </c>
      <c r="N223" s="16">
        <f t="shared" si="10"/>
        <v>155012</v>
      </c>
      <c r="O223" s="1"/>
      <c r="P223" s="1">
        <v>64544</v>
      </c>
      <c r="Q223" s="1">
        <f t="shared" si="4"/>
        <v>10</v>
      </c>
      <c r="R223" s="16">
        <f t="shared" si="5"/>
        <v>2960.4285714285716</v>
      </c>
      <c r="T223" s="16">
        <f t="shared" si="7"/>
        <v>9.651112290691502E-3</v>
      </c>
      <c r="U223" s="1">
        <v>10.07</v>
      </c>
      <c r="V223" s="1">
        <f t="shared" si="0"/>
        <v>9.7828571428571411</v>
      </c>
    </row>
    <row r="224" spans="1:22" ht="13" x14ac:dyDescent="0.15">
      <c r="A224" s="15">
        <v>44257</v>
      </c>
      <c r="B224" s="1">
        <f t="shared" si="11"/>
        <v>415</v>
      </c>
      <c r="D224" s="1">
        <v>2</v>
      </c>
      <c r="E224" s="1">
        <v>0</v>
      </c>
      <c r="F224" s="16">
        <f t="shared" si="1"/>
        <v>2</v>
      </c>
      <c r="G224" s="16">
        <f t="shared" si="2"/>
        <v>0.5714285714285714</v>
      </c>
      <c r="H224" s="16">
        <f t="shared" ref="H224:H287" si="13">G224*100000/1917</f>
        <v>29.808480512705863</v>
      </c>
      <c r="I224" s="16">
        <f t="shared" si="3"/>
        <v>95</v>
      </c>
      <c r="J224" s="22">
        <f t="shared" si="12"/>
        <v>61</v>
      </c>
      <c r="N224" s="16">
        <f t="shared" si="10"/>
        <v>156669</v>
      </c>
      <c r="O224" s="1"/>
      <c r="P224" s="1">
        <v>66201</v>
      </c>
      <c r="Q224" s="1">
        <f t="shared" si="4"/>
        <v>1659</v>
      </c>
      <c r="R224" s="16">
        <f t="shared" si="5"/>
        <v>1207</v>
      </c>
      <c r="T224" s="16">
        <f t="shared" si="7"/>
        <v>4.734288081429755E-2</v>
      </c>
      <c r="U224" s="1">
        <v>15.63</v>
      </c>
      <c r="V224" s="1">
        <f t="shared" si="0"/>
        <v>10.370000000000001</v>
      </c>
    </row>
    <row r="225" spans="1:22" ht="13" x14ac:dyDescent="0.15">
      <c r="A225" s="15">
        <v>44258</v>
      </c>
      <c r="B225" s="1">
        <f t="shared" si="11"/>
        <v>416</v>
      </c>
      <c r="D225" s="1">
        <v>1</v>
      </c>
      <c r="E225" s="1">
        <v>0</v>
      </c>
      <c r="F225" s="16">
        <f t="shared" si="1"/>
        <v>1</v>
      </c>
      <c r="G225" s="16">
        <f t="shared" si="2"/>
        <v>0.42857142857142855</v>
      </c>
      <c r="H225" s="16">
        <f t="shared" si="13"/>
        <v>22.356360384529399</v>
      </c>
      <c r="I225" s="16">
        <f t="shared" si="3"/>
        <v>96</v>
      </c>
      <c r="J225" s="22">
        <f t="shared" si="12"/>
        <v>62</v>
      </c>
      <c r="N225" s="16">
        <f t="shared" si="10"/>
        <v>157955</v>
      </c>
      <c r="O225" s="1"/>
      <c r="P225" s="1">
        <v>67487</v>
      </c>
      <c r="Q225" s="1">
        <f t="shared" si="4"/>
        <v>1287</v>
      </c>
      <c r="R225" s="16">
        <f t="shared" si="5"/>
        <v>1220.2857142857142</v>
      </c>
      <c r="T225" s="16">
        <f t="shared" si="7"/>
        <v>3.5120580660266916E-2</v>
      </c>
      <c r="U225" s="1">
        <v>12.34</v>
      </c>
      <c r="V225" s="1">
        <f t="shared" si="0"/>
        <v>10.840000000000002</v>
      </c>
    </row>
    <row r="226" spans="1:22" ht="13" x14ac:dyDescent="0.15">
      <c r="A226" s="15">
        <v>44259</v>
      </c>
      <c r="B226" s="1">
        <f t="shared" si="11"/>
        <v>417</v>
      </c>
      <c r="D226" s="1">
        <v>2</v>
      </c>
      <c r="E226" s="1">
        <v>0</v>
      </c>
      <c r="F226" s="16">
        <f t="shared" si="1"/>
        <v>2</v>
      </c>
      <c r="G226" s="16">
        <f t="shared" si="2"/>
        <v>0.7142857142857143</v>
      </c>
      <c r="H226" s="16">
        <f t="shared" si="13"/>
        <v>37.260600640882338</v>
      </c>
      <c r="I226" s="16">
        <f t="shared" si="3"/>
        <v>98</v>
      </c>
      <c r="J226" s="22">
        <f t="shared" si="12"/>
        <v>64</v>
      </c>
      <c r="N226" s="16">
        <f t="shared" si="10"/>
        <v>161192</v>
      </c>
      <c r="O226" s="1"/>
      <c r="P226" s="1">
        <v>70724</v>
      </c>
      <c r="Q226" s="1">
        <f t="shared" si="4"/>
        <v>3239</v>
      </c>
      <c r="R226" s="16">
        <f t="shared" si="5"/>
        <v>1541.8571428571429</v>
      </c>
      <c r="T226" s="16">
        <f t="shared" si="7"/>
        <v>4.6326322616510707E-2</v>
      </c>
      <c r="U226" s="1">
        <v>9.8699999999999992</v>
      </c>
      <c r="V226" s="1">
        <f t="shared" si="0"/>
        <v>9.194285714285714</v>
      </c>
    </row>
    <row r="227" spans="1:22" ht="13" x14ac:dyDescent="0.15">
      <c r="A227" s="15">
        <v>44260</v>
      </c>
      <c r="B227" s="1">
        <f t="shared" si="11"/>
        <v>418</v>
      </c>
      <c r="D227" s="1">
        <v>0</v>
      </c>
      <c r="E227" s="1">
        <v>0</v>
      </c>
      <c r="F227" s="16">
        <f t="shared" si="1"/>
        <v>0</v>
      </c>
      <c r="G227" s="16">
        <f t="shared" si="2"/>
        <v>0.7142857142857143</v>
      </c>
      <c r="H227" s="16">
        <f t="shared" si="13"/>
        <v>37.260600640882338</v>
      </c>
      <c r="I227" s="16">
        <f t="shared" si="3"/>
        <v>98</v>
      </c>
      <c r="J227" s="22">
        <f t="shared" si="12"/>
        <v>64</v>
      </c>
      <c r="N227" s="16">
        <f t="shared" si="10"/>
        <v>161192</v>
      </c>
      <c r="O227" s="1"/>
      <c r="P227" s="1">
        <v>70724</v>
      </c>
      <c r="Q227" s="1">
        <f t="shared" si="4"/>
        <v>0</v>
      </c>
      <c r="R227" s="16">
        <f t="shared" si="5"/>
        <v>1346.2857142857142</v>
      </c>
      <c r="T227" s="16">
        <f t="shared" si="7"/>
        <v>5.3056027164685909E-2</v>
      </c>
      <c r="U227" s="1">
        <v>25.5</v>
      </c>
      <c r="V227" s="1">
        <f t="shared" si="0"/>
        <v>12.25</v>
      </c>
    </row>
    <row r="228" spans="1:22" ht="13" x14ac:dyDescent="0.15">
      <c r="A228" s="15">
        <v>44261</v>
      </c>
      <c r="B228" s="1">
        <f t="shared" si="11"/>
        <v>419</v>
      </c>
      <c r="D228" s="1">
        <v>0</v>
      </c>
      <c r="E228" s="1">
        <v>0</v>
      </c>
      <c r="F228" s="16">
        <f t="shared" si="1"/>
        <v>0</v>
      </c>
      <c r="G228" s="16">
        <f t="shared" si="2"/>
        <v>0.7142857142857143</v>
      </c>
      <c r="H228" s="16">
        <f t="shared" si="13"/>
        <v>37.260600640882338</v>
      </c>
      <c r="I228" s="16">
        <f t="shared" si="3"/>
        <v>98</v>
      </c>
      <c r="J228" s="22">
        <f t="shared" si="12"/>
        <v>64</v>
      </c>
      <c r="N228" s="16">
        <f t="shared" si="10"/>
        <v>161192</v>
      </c>
      <c r="O228" s="1"/>
      <c r="P228" s="1">
        <v>70724</v>
      </c>
      <c r="Q228" s="1">
        <f t="shared" si="4"/>
        <v>0</v>
      </c>
      <c r="R228" s="16">
        <f t="shared" si="5"/>
        <v>1215.1428571428571</v>
      </c>
      <c r="T228" s="16">
        <f t="shared" si="7"/>
        <v>5.8782036209734309E-2</v>
      </c>
      <c r="U228" s="1">
        <v>13.16</v>
      </c>
      <c r="V228" s="1">
        <f t="shared" si="0"/>
        <v>12.954285714285716</v>
      </c>
    </row>
    <row r="229" spans="1:22" ht="13" x14ac:dyDescent="0.15">
      <c r="A229" s="15">
        <v>44262</v>
      </c>
      <c r="B229" s="1">
        <f t="shared" si="11"/>
        <v>420</v>
      </c>
      <c r="D229" s="1">
        <v>3</v>
      </c>
      <c r="E229" s="1">
        <v>0</v>
      </c>
      <c r="F229" s="16">
        <f t="shared" si="1"/>
        <v>3</v>
      </c>
      <c r="G229" s="16">
        <f t="shared" si="2"/>
        <v>1.1428571428571428</v>
      </c>
      <c r="H229" s="16">
        <f t="shared" si="13"/>
        <v>59.616961025411726</v>
      </c>
      <c r="I229" s="16">
        <f t="shared" si="3"/>
        <v>101</v>
      </c>
      <c r="J229" s="22">
        <f t="shared" si="12"/>
        <v>67</v>
      </c>
      <c r="N229" s="16">
        <f t="shared" si="10"/>
        <v>163691</v>
      </c>
      <c r="O229" s="1"/>
      <c r="P229" s="1">
        <v>73223</v>
      </c>
      <c r="Q229" s="1">
        <f t="shared" si="4"/>
        <v>2502</v>
      </c>
      <c r="R229" s="16">
        <f t="shared" si="5"/>
        <v>1242.4285714285713</v>
      </c>
      <c r="T229" s="16">
        <f t="shared" si="7"/>
        <v>9.1985742209957463E-2</v>
      </c>
      <c r="U229" s="1">
        <v>8.23</v>
      </c>
      <c r="V229" s="1">
        <f t="shared" si="0"/>
        <v>13.542857142857143</v>
      </c>
    </row>
    <row r="230" spans="1:22" ht="13" x14ac:dyDescent="0.15">
      <c r="A230" s="15">
        <v>44263</v>
      </c>
      <c r="B230" s="1">
        <f t="shared" si="11"/>
        <v>421</v>
      </c>
      <c r="D230" s="1">
        <v>0</v>
      </c>
      <c r="E230" s="1">
        <v>0</v>
      </c>
      <c r="F230" s="16">
        <f t="shared" si="1"/>
        <v>0</v>
      </c>
      <c r="G230" s="16">
        <f t="shared" si="2"/>
        <v>1.1428571428571428</v>
      </c>
      <c r="H230" s="16">
        <f t="shared" si="13"/>
        <v>59.616961025411726</v>
      </c>
      <c r="I230" s="16">
        <f t="shared" si="3"/>
        <v>101</v>
      </c>
      <c r="J230" s="22">
        <f t="shared" si="12"/>
        <v>67</v>
      </c>
      <c r="N230" s="16">
        <f t="shared" si="10"/>
        <v>163691</v>
      </c>
      <c r="O230" s="1"/>
      <c r="P230" s="1">
        <v>73223</v>
      </c>
      <c r="Q230" s="1">
        <f t="shared" si="4"/>
        <v>0</v>
      </c>
      <c r="R230" s="16">
        <f t="shared" si="5"/>
        <v>1241</v>
      </c>
      <c r="T230" s="16">
        <f t="shared" si="7"/>
        <v>9.2091631173017149E-2</v>
      </c>
      <c r="U230" s="1">
        <v>11.52</v>
      </c>
      <c r="V230" s="1">
        <f t="shared" si="0"/>
        <v>13.75</v>
      </c>
    </row>
    <row r="231" spans="1:22" ht="13" x14ac:dyDescent="0.15">
      <c r="A231" s="15">
        <v>44264</v>
      </c>
      <c r="B231" s="1">
        <f t="shared" si="11"/>
        <v>422</v>
      </c>
      <c r="D231" s="1">
        <v>2</v>
      </c>
      <c r="E231" s="1">
        <v>0</v>
      </c>
      <c r="F231" s="16">
        <f t="shared" si="1"/>
        <v>2</v>
      </c>
      <c r="G231" s="16">
        <f t="shared" si="2"/>
        <v>1.1428571428571428</v>
      </c>
      <c r="H231" s="16">
        <f t="shared" si="13"/>
        <v>59.616961025411726</v>
      </c>
      <c r="I231" s="16">
        <f t="shared" si="3"/>
        <v>103</v>
      </c>
      <c r="J231" s="22">
        <f t="shared" si="12"/>
        <v>69</v>
      </c>
      <c r="N231" s="16">
        <f t="shared" si="10"/>
        <v>165454</v>
      </c>
      <c r="O231" s="1"/>
      <c r="P231" s="1">
        <v>74986</v>
      </c>
      <c r="Q231" s="1">
        <f t="shared" si="4"/>
        <v>1765</v>
      </c>
      <c r="R231" s="16">
        <f t="shared" si="5"/>
        <v>1256.1428571428571</v>
      </c>
      <c r="T231" s="16">
        <f t="shared" si="7"/>
        <v>9.0981462527010115E-2</v>
      </c>
      <c r="U231" s="1">
        <v>10.7</v>
      </c>
      <c r="V231" s="1">
        <f t="shared" si="0"/>
        <v>13.045714285714286</v>
      </c>
    </row>
    <row r="232" spans="1:22" ht="13" x14ac:dyDescent="0.15">
      <c r="A232" s="15">
        <v>44265</v>
      </c>
      <c r="B232" s="1">
        <f t="shared" si="11"/>
        <v>423</v>
      </c>
      <c r="D232" s="1">
        <v>0</v>
      </c>
      <c r="E232" s="1">
        <v>0</v>
      </c>
      <c r="F232" s="16">
        <f t="shared" si="1"/>
        <v>0</v>
      </c>
      <c r="G232" s="16">
        <f t="shared" si="2"/>
        <v>1</v>
      </c>
      <c r="H232" s="16">
        <f t="shared" si="13"/>
        <v>52.164840897235266</v>
      </c>
      <c r="I232" s="16">
        <f t="shared" si="3"/>
        <v>103</v>
      </c>
      <c r="J232" s="22">
        <f t="shared" si="12"/>
        <v>69</v>
      </c>
      <c r="N232" s="16">
        <f t="shared" si="10"/>
        <v>166087</v>
      </c>
      <c r="O232" s="1"/>
      <c r="P232" s="1">
        <v>75619</v>
      </c>
      <c r="Q232" s="1">
        <f t="shared" si="4"/>
        <v>633</v>
      </c>
      <c r="R232" s="16">
        <f t="shared" si="5"/>
        <v>1162.7142857142858</v>
      </c>
      <c r="T232" s="16">
        <f t="shared" si="7"/>
        <v>8.6005651799975422E-2</v>
      </c>
      <c r="U232" s="1">
        <v>17.28</v>
      </c>
      <c r="V232" s="1">
        <f t="shared" si="0"/>
        <v>13.751428571428573</v>
      </c>
    </row>
    <row r="233" spans="1:22" ht="13" x14ac:dyDescent="0.15">
      <c r="A233" s="15">
        <v>44266</v>
      </c>
      <c r="B233" s="1">
        <f t="shared" si="11"/>
        <v>424</v>
      </c>
      <c r="D233" s="1">
        <v>2</v>
      </c>
      <c r="E233" s="1">
        <v>0</v>
      </c>
      <c r="F233" s="16">
        <f t="shared" si="1"/>
        <v>2</v>
      </c>
      <c r="G233" s="16">
        <f t="shared" si="2"/>
        <v>1</v>
      </c>
      <c r="H233" s="16">
        <f t="shared" si="13"/>
        <v>52.164840897235266</v>
      </c>
      <c r="I233" s="16">
        <f t="shared" si="3"/>
        <v>105</v>
      </c>
      <c r="J233" s="22">
        <f t="shared" si="12"/>
        <v>71</v>
      </c>
      <c r="N233" s="16">
        <f t="shared" si="10"/>
        <v>168382</v>
      </c>
      <c r="O233" s="1"/>
      <c r="P233" s="1">
        <v>77914</v>
      </c>
      <c r="Q233" s="1">
        <f t="shared" si="4"/>
        <v>2297</v>
      </c>
      <c r="R233" s="16">
        <f t="shared" si="5"/>
        <v>1028.1428571428571</v>
      </c>
      <c r="T233" s="16">
        <f t="shared" si="7"/>
        <v>9.7262748367375293E-2</v>
      </c>
      <c r="U233" s="1">
        <v>18.920000000000002</v>
      </c>
      <c r="V233" s="1">
        <f t="shared" si="0"/>
        <v>15.044285714285715</v>
      </c>
    </row>
    <row r="234" spans="1:22" ht="13" x14ac:dyDescent="0.15">
      <c r="A234" s="15">
        <v>44267</v>
      </c>
      <c r="B234" s="1">
        <f t="shared" si="11"/>
        <v>425</v>
      </c>
      <c r="D234" s="1">
        <v>0</v>
      </c>
      <c r="E234" s="1">
        <v>1</v>
      </c>
      <c r="F234" s="16">
        <f t="shared" si="1"/>
        <v>1</v>
      </c>
      <c r="G234" s="16">
        <f t="shared" si="2"/>
        <v>1.1428571428571428</v>
      </c>
      <c r="H234" s="16">
        <f t="shared" si="13"/>
        <v>59.616961025411726</v>
      </c>
      <c r="I234" s="16">
        <f t="shared" si="3"/>
        <v>106</v>
      </c>
      <c r="J234" s="22">
        <f t="shared" si="12"/>
        <v>72</v>
      </c>
      <c r="N234" s="16">
        <f t="shared" si="10"/>
        <v>169651</v>
      </c>
      <c r="O234" s="1"/>
      <c r="P234" s="1">
        <v>79183</v>
      </c>
      <c r="Q234" s="1">
        <f t="shared" si="4"/>
        <v>1270</v>
      </c>
      <c r="R234" s="16">
        <f t="shared" si="5"/>
        <v>1209.5714285714287</v>
      </c>
      <c r="T234" s="16">
        <f t="shared" si="7"/>
        <v>9.4484469115389144E-2</v>
      </c>
      <c r="U234" s="1">
        <v>26.33</v>
      </c>
      <c r="V234" s="1">
        <f t="shared" si="0"/>
        <v>15.162857142857144</v>
      </c>
    </row>
    <row r="235" spans="1:22" ht="13" x14ac:dyDescent="0.15">
      <c r="A235" s="15">
        <v>44268</v>
      </c>
      <c r="B235" s="1">
        <f t="shared" si="11"/>
        <v>426</v>
      </c>
      <c r="D235" s="1">
        <v>0</v>
      </c>
      <c r="E235" s="1">
        <v>1</v>
      </c>
      <c r="F235" s="16">
        <f t="shared" si="1"/>
        <v>1</v>
      </c>
      <c r="G235" s="16">
        <f t="shared" si="2"/>
        <v>1.2857142857142858</v>
      </c>
      <c r="H235" s="16">
        <f t="shared" si="13"/>
        <v>67.069081153588201</v>
      </c>
      <c r="I235" s="16">
        <f t="shared" si="3"/>
        <v>107</v>
      </c>
      <c r="J235" s="22">
        <f t="shared" si="12"/>
        <v>73</v>
      </c>
      <c r="N235" s="16">
        <f t="shared" si="10"/>
        <v>171219</v>
      </c>
      <c r="O235" s="1"/>
      <c r="P235" s="1">
        <v>80751</v>
      </c>
      <c r="Q235" s="1">
        <f t="shared" si="4"/>
        <v>1569</v>
      </c>
      <c r="R235" s="16">
        <f t="shared" si="5"/>
        <v>1433.7142857142858</v>
      </c>
      <c r="T235" s="16">
        <f t="shared" si="7"/>
        <v>8.9677162216022316E-2</v>
      </c>
      <c r="U235" s="1">
        <v>23.04</v>
      </c>
      <c r="V235" s="1">
        <f t="shared" si="0"/>
        <v>16.574285714285715</v>
      </c>
    </row>
    <row r="236" spans="1:22" ht="13" x14ac:dyDescent="0.15">
      <c r="A236" s="15">
        <v>44269</v>
      </c>
      <c r="B236" s="1">
        <f t="shared" si="11"/>
        <v>427</v>
      </c>
      <c r="D236" s="1">
        <v>0</v>
      </c>
      <c r="E236" s="1">
        <v>0</v>
      </c>
      <c r="F236" s="16">
        <f t="shared" si="1"/>
        <v>0</v>
      </c>
      <c r="G236" s="16">
        <f t="shared" si="2"/>
        <v>0.8571428571428571</v>
      </c>
      <c r="H236" s="16">
        <f t="shared" si="13"/>
        <v>44.712720769058798</v>
      </c>
      <c r="I236" s="16">
        <f t="shared" si="3"/>
        <v>107</v>
      </c>
      <c r="J236" s="22">
        <f t="shared" si="12"/>
        <v>73</v>
      </c>
      <c r="N236" s="16">
        <f t="shared" si="10"/>
        <v>172403</v>
      </c>
      <c r="O236" s="1"/>
      <c r="P236" s="1">
        <v>81935</v>
      </c>
      <c r="Q236" s="1">
        <f t="shared" si="4"/>
        <v>1184</v>
      </c>
      <c r="R236" s="16">
        <f t="shared" si="5"/>
        <v>1245.4285714285713</v>
      </c>
      <c r="T236" s="16">
        <f t="shared" si="7"/>
        <v>6.8823124569855468E-2</v>
      </c>
      <c r="U236" s="1">
        <v>25.5</v>
      </c>
      <c r="V236" s="1">
        <f t="shared" si="0"/>
        <v>19.041428571428572</v>
      </c>
    </row>
    <row r="237" spans="1:22" ht="13" x14ac:dyDescent="0.15">
      <c r="A237" s="15">
        <v>44270</v>
      </c>
      <c r="B237" s="1">
        <f t="shared" si="11"/>
        <v>428</v>
      </c>
      <c r="D237" s="1">
        <v>0</v>
      </c>
      <c r="E237" s="1">
        <v>0</v>
      </c>
      <c r="F237" s="16">
        <f t="shared" si="1"/>
        <v>0</v>
      </c>
      <c r="G237" s="16">
        <f t="shared" si="2"/>
        <v>0.8571428571428571</v>
      </c>
      <c r="H237" s="16">
        <f t="shared" si="13"/>
        <v>44.712720769058798</v>
      </c>
      <c r="I237" s="16">
        <f t="shared" si="3"/>
        <v>107</v>
      </c>
      <c r="J237" s="22">
        <f t="shared" si="12"/>
        <v>73</v>
      </c>
      <c r="N237" s="16">
        <f t="shared" si="10"/>
        <v>172454</v>
      </c>
      <c r="O237" s="1"/>
      <c r="P237" s="1">
        <v>81986</v>
      </c>
      <c r="Q237" s="1">
        <f t="shared" si="4"/>
        <v>51</v>
      </c>
      <c r="R237" s="16">
        <f t="shared" si="5"/>
        <v>1252.7142857142858</v>
      </c>
      <c r="T237" s="16">
        <f t="shared" si="7"/>
        <v>6.8422853232979808E-2</v>
      </c>
      <c r="U237" s="1">
        <v>17.28</v>
      </c>
      <c r="V237" s="1">
        <f t="shared" si="0"/>
        <v>19.864285714285717</v>
      </c>
    </row>
    <row r="238" spans="1:22" ht="13" x14ac:dyDescent="0.15">
      <c r="A238" s="15">
        <v>44271</v>
      </c>
      <c r="B238" s="1">
        <f t="shared" si="11"/>
        <v>429</v>
      </c>
      <c r="D238" s="1">
        <v>0</v>
      </c>
      <c r="E238" s="1">
        <v>1</v>
      </c>
      <c r="F238" s="16">
        <f t="shared" si="1"/>
        <v>1</v>
      </c>
      <c r="G238" s="16">
        <f t="shared" si="2"/>
        <v>0.7142857142857143</v>
      </c>
      <c r="H238" s="16">
        <f t="shared" si="13"/>
        <v>37.260600640882338</v>
      </c>
      <c r="I238" s="16">
        <f t="shared" si="3"/>
        <v>108</v>
      </c>
      <c r="J238" s="22">
        <f t="shared" si="12"/>
        <v>74</v>
      </c>
      <c r="N238" s="16">
        <f t="shared" si="10"/>
        <v>174140</v>
      </c>
      <c r="O238" s="1"/>
      <c r="P238" s="1">
        <v>83672</v>
      </c>
      <c r="Q238" s="1">
        <f t="shared" si="4"/>
        <v>1687</v>
      </c>
      <c r="R238" s="16">
        <f t="shared" si="5"/>
        <v>1241.5714285714287</v>
      </c>
      <c r="T238" s="16">
        <f t="shared" si="7"/>
        <v>5.7530778966747208E-2</v>
      </c>
      <c r="U238" s="1">
        <v>20.57</v>
      </c>
      <c r="V238" s="1">
        <f t="shared" si="0"/>
        <v>21.274285714285714</v>
      </c>
    </row>
    <row r="239" spans="1:22" ht="13" x14ac:dyDescent="0.15">
      <c r="A239" s="15">
        <v>44272</v>
      </c>
      <c r="B239" s="1">
        <f t="shared" si="11"/>
        <v>430</v>
      </c>
      <c r="D239" s="1">
        <v>1</v>
      </c>
      <c r="E239" s="1">
        <v>0</v>
      </c>
      <c r="F239" s="16">
        <f t="shared" si="1"/>
        <v>1</v>
      </c>
      <c r="G239" s="16">
        <f t="shared" si="2"/>
        <v>0.8571428571428571</v>
      </c>
      <c r="H239" s="16">
        <f t="shared" si="13"/>
        <v>44.712720769058798</v>
      </c>
      <c r="I239" s="16">
        <f t="shared" si="3"/>
        <v>109</v>
      </c>
      <c r="J239" s="22">
        <f t="shared" si="12"/>
        <v>75</v>
      </c>
      <c r="N239" s="16">
        <f t="shared" si="10"/>
        <v>175298</v>
      </c>
      <c r="O239" s="1"/>
      <c r="P239" s="1">
        <v>84830</v>
      </c>
      <c r="Q239" s="1">
        <f t="shared" si="4"/>
        <v>1159</v>
      </c>
      <c r="R239" s="16">
        <f t="shared" si="5"/>
        <v>1316.7142857142858</v>
      </c>
      <c r="T239" s="16">
        <f t="shared" si="7"/>
        <v>6.509710317890853E-2</v>
      </c>
      <c r="U239" s="1">
        <v>16.45</v>
      </c>
      <c r="V239" s="1">
        <f t="shared" si="0"/>
        <v>21.155714285714282</v>
      </c>
    </row>
    <row r="240" spans="1:22" ht="13" x14ac:dyDescent="0.15">
      <c r="A240" s="15">
        <v>44273</v>
      </c>
      <c r="B240" s="1">
        <f t="shared" si="11"/>
        <v>431</v>
      </c>
      <c r="D240" s="1">
        <v>0</v>
      </c>
      <c r="E240" s="1">
        <v>0</v>
      </c>
      <c r="F240" s="16">
        <f t="shared" si="1"/>
        <v>0</v>
      </c>
      <c r="G240" s="16">
        <f t="shared" si="2"/>
        <v>0.5714285714285714</v>
      </c>
      <c r="H240" s="16">
        <f t="shared" si="13"/>
        <v>29.808480512705863</v>
      </c>
      <c r="I240" s="16">
        <f t="shared" si="3"/>
        <v>109</v>
      </c>
      <c r="J240" s="22">
        <f t="shared" si="12"/>
        <v>75</v>
      </c>
      <c r="N240" s="16">
        <f t="shared" si="10"/>
        <v>176856</v>
      </c>
      <c r="O240" s="1"/>
      <c r="P240" s="1">
        <v>86388</v>
      </c>
      <c r="Q240" s="1">
        <f t="shared" si="4"/>
        <v>1558</v>
      </c>
      <c r="R240" s="16">
        <f t="shared" si="5"/>
        <v>1211.1428571428571</v>
      </c>
      <c r="T240" s="16">
        <f t="shared" si="7"/>
        <v>4.7180938900684123E-2</v>
      </c>
      <c r="U240" s="1">
        <v>39.49</v>
      </c>
      <c r="V240" s="1">
        <f t="shared" si="0"/>
        <v>24.094285714285714</v>
      </c>
    </row>
    <row r="241" spans="1:22" ht="13" x14ac:dyDescent="0.15">
      <c r="A241" s="15">
        <v>44274</v>
      </c>
      <c r="B241" s="1">
        <f t="shared" si="11"/>
        <v>432</v>
      </c>
      <c r="D241" s="1">
        <v>5</v>
      </c>
      <c r="E241" s="1">
        <v>1</v>
      </c>
      <c r="F241" s="16">
        <f t="shared" si="1"/>
        <v>6</v>
      </c>
      <c r="G241" s="16">
        <f t="shared" si="2"/>
        <v>1.2857142857142858</v>
      </c>
      <c r="H241" s="16">
        <f t="shared" si="13"/>
        <v>67.069081153588201</v>
      </c>
      <c r="I241" s="16">
        <f t="shared" si="3"/>
        <v>115</v>
      </c>
      <c r="J241" s="22">
        <f t="shared" si="12"/>
        <v>81</v>
      </c>
      <c r="N241" s="16">
        <f t="shared" si="10"/>
        <v>178198</v>
      </c>
      <c r="O241" s="1"/>
      <c r="P241" s="1">
        <v>87730</v>
      </c>
      <c r="Q241" s="1">
        <f t="shared" si="4"/>
        <v>1348</v>
      </c>
      <c r="R241" s="16">
        <f t="shared" si="5"/>
        <v>1222.2857142857142</v>
      </c>
      <c r="T241" s="16">
        <f t="shared" si="7"/>
        <v>0.10518934081346426</v>
      </c>
      <c r="U241" s="1">
        <v>19.75</v>
      </c>
      <c r="V241" s="1">
        <f t="shared" si="0"/>
        <v>23.154285714285713</v>
      </c>
    </row>
    <row r="242" spans="1:22" ht="13" x14ac:dyDescent="0.15">
      <c r="A242" s="15">
        <v>44275</v>
      </c>
      <c r="B242" s="1">
        <f t="shared" si="11"/>
        <v>433</v>
      </c>
      <c r="D242" s="1">
        <v>0</v>
      </c>
      <c r="E242" s="1">
        <v>2</v>
      </c>
      <c r="F242" s="16">
        <f t="shared" si="1"/>
        <v>2</v>
      </c>
      <c r="G242" s="16">
        <f t="shared" si="2"/>
        <v>1.4285714285714286</v>
      </c>
      <c r="H242" s="16">
        <f t="shared" si="13"/>
        <v>74.521201281764675</v>
      </c>
      <c r="I242" s="16">
        <f t="shared" si="3"/>
        <v>117</v>
      </c>
      <c r="J242" s="22">
        <f t="shared" si="12"/>
        <v>83</v>
      </c>
      <c r="N242" s="16">
        <f t="shared" si="10"/>
        <v>179799</v>
      </c>
      <c r="O242" s="1"/>
      <c r="P242" s="1">
        <v>89331</v>
      </c>
      <c r="Q242" s="1">
        <f t="shared" si="4"/>
        <v>1603</v>
      </c>
      <c r="R242" s="16">
        <f t="shared" si="5"/>
        <v>1227.1428571428571</v>
      </c>
      <c r="T242" s="16">
        <f t="shared" si="7"/>
        <v>0.11641443538998836</v>
      </c>
      <c r="U242" s="1">
        <v>24.68</v>
      </c>
      <c r="V242" s="1">
        <f t="shared" si="0"/>
        <v>23.388571428571428</v>
      </c>
    </row>
    <row r="243" spans="1:22" ht="13" x14ac:dyDescent="0.15">
      <c r="A243" s="15">
        <v>44276</v>
      </c>
      <c r="B243" s="1">
        <f t="shared" si="11"/>
        <v>434</v>
      </c>
      <c r="D243" s="1">
        <v>0</v>
      </c>
      <c r="E243" s="1">
        <v>0</v>
      </c>
      <c r="F243" s="16">
        <f t="shared" si="1"/>
        <v>0</v>
      </c>
      <c r="G243" s="16">
        <f t="shared" si="2"/>
        <v>1.4285714285714286</v>
      </c>
      <c r="H243" s="16">
        <f t="shared" si="13"/>
        <v>74.521201281764675</v>
      </c>
      <c r="I243" s="16">
        <f t="shared" si="3"/>
        <v>117</v>
      </c>
      <c r="J243" s="22">
        <f t="shared" si="12"/>
        <v>83</v>
      </c>
      <c r="N243" s="16">
        <f t="shared" si="10"/>
        <v>179952</v>
      </c>
      <c r="O243" s="1"/>
      <c r="P243" s="1">
        <v>89484</v>
      </c>
      <c r="Q243" s="1">
        <f t="shared" si="4"/>
        <v>153</v>
      </c>
      <c r="R243" s="16">
        <f t="shared" si="5"/>
        <v>1079.8571428571429</v>
      </c>
      <c r="T243" s="16">
        <f t="shared" si="7"/>
        <v>0.13229263130043656</v>
      </c>
      <c r="U243" s="1">
        <v>9.0500000000000007</v>
      </c>
      <c r="V243" s="1">
        <f t="shared" si="0"/>
        <v>21.03857142857143</v>
      </c>
    </row>
    <row r="244" spans="1:22" ht="13" x14ac:dyDescent="0.15">
      <c r="A244" s="15">
        <v>44277</v>
      </c>
      <c r="B244" s="1">
        <f t="shared" si="11"/>
        <v>435</v>
      </c>
      <c r="D244" s="1">
        <v>0</v>
      </c>
      <c r="E244" s="1">
        <v>0</v>
      </c>
      <c r="F244" s="16">
        <f t="shared" si="1"/>
        <v>0</v>
      </c>
      <c r="G244" s="16">
        <f t="shared" si="2"/>
        <v>1.4285714285714286</v>
      </c>
      <c r="H244" s="16">
        <f t="shared" si="13"/>
        <v>74.521201281764675</v>
      </c>
      <c r="I244" s="16">
        <f t="shared" si="3"/>
        <v>117</v>
      </c>
      <c r="J244" s="22">
        <f t="shared" si="12"/>
        <v>83</v>
      </c>
      <c r="N244" s="16">
        <f t="shared" si="10"/>
        <v>181091</v>
      </c>
      <c r="O244" s="1"/>
      <c r="P244" s="1">
        <v>90623</v>
      </c>
      <c r="Q244" s="1">
        <f t="shared" si="4"/>
        <v>1139</v>
      </c>
      <c r="R244" s="16">
        <f t="shared" si="5"/>
        <v>1235.2857142857142</v>
      </c>
      <c r="T244" s="16">
        <f t="shared" si="7"/>
        <v>0.11564704521799468</v>
      </c>
      <c r="U244" s="1">
        <v>22.21</v>
      </c>
      <c r="V244" s="1">
        <f t="shared" si="0"/>
        <v>21.742857142857144</v>
      </c>
    </row>
    <row r="245" spans="1:22" ht="13" x14ac:dyDescent="0.15">
      <c r="A245" s="15">
        <v>44278</v>
      </c>
      <c r="B245" s="1">
        <f t="shared" si="11"/>
        <v>436</v>
      </c>
      <c r="D245" s="1">
        <v>0</v>
      </c>
      <c r="E245" s="1">
        <v>0</v>
      </c>
      <c r="F245" s="16">
        <f t="shared" si="1"/>
        <v>0</v>
      </c>
      <c r="G245" s="16">
        <f t="shared" si="2"/>
        <v>1.2857142857142858</v>
      </c>
      <c r="H245" s="16">
        <f t="shared" si="13"/>
        <v>67.069081153588201</v>
      </c>
      <c r="I245" s="16">
        <f t="shared" si="3"/>
        <v>117</v>
      </c>
      <c r="J245" s="22">
        <f t="shared" si="12"/>
        <v>83</v>
      </c>
      <c r="N245" s="16">
        <f t="shared" si="10"/>
        <v>182823</v>
      </c>
      <c r="O245" s="1"/>
      <c r="P245" s="1">
        <v>92355</v>
      </c>
      <c r="Q245" s="1">
        <f t="shared" si="4"/>
        <v>1732</v>
      </c>
      <c r="R245" s="16">
        <f t="shared" si="5"/>
        <v>1241.7142857142858</v>
      </c>
      <c r="T245" s="16">
        <f t="shared" si="7"/>
        <v>0.10354348826507134</v>
      </c>
      <c r="U245" s="1">
        <v>4.9400000000000004</v>
      </c>
      <c r="V245" s="1">
        <f t="shared" si="0"/>
        <v>19.509999999999998</v>
      </c>
    </row>
    <row r="246" spans="1:22" ht="13" x14ac:dyDescent="0.15">
      <c r="A246" s="15">
        <v>44279</v>
      </c>
      <c r="B246" s="1">
        <f t="shared" si="11"/>
        <v>437</v>
      </c>
      <c r="D246" s="1">
        <v>0</v>
      </c>
      <c r="E246" s="1">
        <v>0</v>
      </c>
      <c r="F246" s="16">
        <f t="shared" si="1"/>
        <v>0</v>
      </c>
      <c r="G246" s="16">
        <f t="shared" si="2"/>
        <v>1.1428571428571428</v>
      </c>
      <c r="H246" s="16">
        <f t="shared" si="13"/>
        <v>59.616961025411726</v>
      </c>
      <c r="I246" s="16">
        <f t="shared" si="3"/>
        <v>117</v>
      </c>
      <c r="J246" s="22">
        <f t="shared" si="12"/>
        <v>83</v>
      </c>
      <c r="N246" s="16">
        <f t="shared" si="10"/>
        <v>184030</v>
      </c>
      <c r="O246" s="1"/>
      <c r="P246" s="1">
        <v>93562</v>
      </c>
      <c r="Q246" s="1">
        <f t="shared" si="4"/>
        <v>1207</v>
      </c>
      <c r="R246" s="16">
        <f t="shared" si="5"/>
        <v>1248.5714285714287</v>
      </c>
      <c r="T246" s="16">
        <f t="shared" si="7"/>
        <v>9.1533180778032019E-2</v>
      </c>
      <c r="U246" s="1">
        <v>23.04</v>
      </c>
      <c r="V246" s="1">
        <f t="shared" si="0"/>
        <v>20.451428571428572</v>
      </c>
    </row>
    <row r="247" spans="1:22" ht="13" x14ac:dyDescent="0.15">
      <c r="A247" s="15">
        <v>44280</v>
      </c>
      <c r="B247" s="1">
        <f t="shared" si="11"/>
        <v>438</v>
      </c>
      <c r="D247" s="1">
        <v>0</v>
      </c>
      <c r="E247" s="1">
        <v>0</v>
      </c>
      <c r="F247" s="16">
        <f t="shared" si="1"/>
        <v>0</v>
      </c>
      <c r="G247" s="16">
        <f t="shared" si="2"/>
        <v>1.1428571428571428</v>
      </c>
      <c r="H247" s="16">
        <f t="shared" si="13"/>
        <v>59.616961025411726</v>
      </c>
      <c r="I247" s="16">
        <f t="shared" si="3"/>
        <v>117</v>
      </c>
      <c r="J247" s="22">
        <f t="shared" si="12"/>
        <v>83</v>
      </c>
      <c r="N247" s="16">
        <f t="shared" si="10"/>
        <v>185639</v>
      </c>
      <c r="O247" s="1"/>
      <c r="P247" s="1">
        <v>95171</v>
      </c>
      <c r="Q247" s="1">
        <f t="shared" si="4"/>
        <v>1609</v>
      </c>
      <c r="R247" s="16">
        <f t="shared" si="5"/>
        <v>1255.8571428571429</v>
      </c>
      <c r="T247" s="16">
        <f t="shared" si="7"/>
        <v>9.1002161301330903E-2</v>
      </c>
      <c r="U247" s="1">
        <v>9.8699999999999992</v>
      </c>
      <c r="V247" s="1">
        <f t="shared" si="0"/>
        <v>16.22</v>
      </c>
    </row>
    <row r="248" spans="1:22" ht="13" x14ac:dyDescent="0.15">
      <c r="A248" s="15">
        <v>44281</v>
      </c>
      <c r="B248" s="1">
        <f t="shared" si="11"/>
        <v>439</v>
      </c>
      <c r="D248" s="1">
        <v>0</v>
      </c>
      <c r="E248" s="1">
        <v>0</v>
      </c>
      <c r="F248" s="16">
        <f t="shared" si="1"/>
        <v>0</v>
      </c>
      <c r="G248" s="16">
        <f t="shared" si="2"/>
        <v>0.2857142857142857</v>
      </c>
      <c r="H248" s="16">
        <f t="shared" si="13"/>
        <v>14.904240256352931</v>
      </c>
      <c r="I248" s="16">
        <f t="shared" si="3"/>
        <v>117</v>
      </c>
      <c r="J248" s="22">
        <f t="shared" si="12"/>
        <v>83</v>
      </c>
      <c r="N248" s="16">
        <f t="shared" si="10"/>
        <v>186882</v>
      </c>
      <c r="O248" s="1"/>
      <c r="P248" s="1">
        <v>96414</v>
      </c>
      <c r="Q248" s="1">
        <f t="shared" si="4"/>
        <v>1243</v>
      </c>
      <c r="R248" s="16">
        <f t="shared" si="5"/>
        <v>1240.8571428571429</v>
      </c>
      <c r="T248" s="16">
        <f t="shared" si="7"/>
        <v>2.3025558369790467E-2</v>
      </c>
      <c r="U248" s="1">
        <v>23.04</v>
      </c>
      <c r="V248" s="1">
        <f t="shared" si="0"/>
        <v>16.690000000000001</v>
      </c>
    </row>
    <row r="249" spans="1:22" ht="13" x14ac:dyDescent="0.15">
      <c r="A249" s="15">
        <v>44282</v>
      </c>
      <c r="B249" s="1">
        <f t="shared" si="11"/>
        <v>440</v>
      </c>
      <c r="D249" s="1">
        <v>0</v>
      </c>
      <c r="E249" s="1">
        <v>1</v>
      </c>
      <c r="F249" s="16">
        <f t="shared" si="1"/>
        <v>1</v>
      </c>
      <c r="G249" s="16">
        <f t="shared" si="2"/>
        <v>0.14285714285714285</v>
      </c>
      <c r="H249" s="16">
        <f t="shared" si="13"/>
        <v>7.4521201281764657</v>
      </c>
      <c r="I249" s="16">
        <f t="shared" si="3"/>
        <v>118</v>
      </c>
      <c r="J249" s="22">
        <f t="shared" si="12"/>
        <v>84</v>
      </c>
      <c r="N249" s="16">
        <f t="shared" si="10"/>
        <v>188422</v>
      </c>
      <c r="O249" s="1"/>
      <c r="P249" s="1">
        <v>97954</v>
      </c>
      <c r="Q249" s="1">
        <f t="shared" si="4"/>
        <v>1541</v>
      </c>
      <c r="R249" s="16">
        <f t="shared" si="5"/>
        <v>1232</v>
      </c>
      <c r="T249" s="16">
        <f t="shared" si="7"/>
        <v>1.1595547309833023E-2</v>
      </c>
      <c r="U249" s="1">
        <v>15.63</v>
      </c>
      <c r="V249" s="1">
        <f t="shared" si="0"/>
        <v>15.397142857142857</v>
      </c>
    </row>
    <row r="250" spans="1:22" ht="13" x14ac:dyDescent="0.15">
      <c r="A250" s="15">
        <v>44283</v>
      </c>
      <c r="B250" s="1">
        <f t="shared" si="11"/>
        <v>441</v>
      </c>
      <c r="D250" s="1">
        <v>0</v>
      </c>
      <c r="E250" s="1">
        <v>0</v>
      </c>
      <c r="F250" s="16">
        <f t="shared" si="1"/>
        <v>0</v>
      </c>
      <c r="G250" s="16">
        <f t="shared" si="2"/>
        <v>0.14285714285714285</v>
      </c>
      <c r="H250" s="16">
        <f t="shared" si="13"/>
        <v>7.4521201281764657</v>
      </c>
      <c r="I250" s="16">
        <f t="shared" si="3"/>
        <v>118</v>
      </c>
      <c r="J250" s="22">
        <f t="shared" si="12"/>
        <v>84</v>
      </c>
      <c r="N250" s="16">
        <f t="shared" si="10"/>
        <v>188422</v>
      </c>
      <c r="O250" s="1"/>
      <c r="P250" s="1">
        <v>97954</v>
      </c>
      <c r="Q250" s="1">
        <f t="shared" si="4"/>
        <v>0</v>
      </c>
      <c r="R250" s="16">
        <f t="shared" si="5"/>
        <v>1210.1428571428571</v>
      </c>
      <c r="T250" s="16">
        <f t="shared" si="7"/>
        <v>1.1804981702278361E-2</v>
      </c>
      <c r="U250" s="1">
        <v>14.81</v>
      </c>
      <c r="V250" s="1">
        <f t="shared" si="0"/>
        <v>16.22</v>
      </c>
    </row>
    <row r="251" spans="1:22" ht="13" x14ac:dyDescent="0.15">
      <c r="A251" s="15">
        <v>44284</v>
      </c>
      <c r="B251" s="1">
        <f t="shared" si="11"/>
        <v>442</v>
      </c>
      <c r="D251" s="1">
        <v>0</v>
      </c>
      <c r="E251" s="1">
        <v>0</v>
      </c>
      <c r="F251" s="16">
        <f t="shared" si="1"/>
        <v>0</v>
      </c>
      <c r="G251" s="16">
        <f t="shared" si="2"/>
        <v>0.14285714285714285</v>
      </c>
      <c r="H251" s="16">
        <f t="shared" si="13"/>
        <v>7.4521201281764657</v>
      </c>
      <c r="I251" s="16">
        <f t="shared" si="3"/>
        <v>118</v>
      </c>
      <c r="J251" s="22">
        <f t="shared" si="12"/>
        <v>84</v>
      </c>
      <c r="N251" s="16">
        <f t="shared" si="10"/>
        <v>189585</v>
      </c>
      <c r="O251" s="1"/>
      <c r="P251" s="1">
        <v>99117</v>
      </c>
      <c r="Q251" s="1">
        <f t="shared" si="4"/>
        <v>1163</v>
      </c>
      <c r="R251" s="16">
        <f t="shared" si="5"/>
        <v>1213.5714285714287</v>
      </c>
      <c r="T251" s="16">
        <f t="shared" si="7"/>
        <v>1.1771630370806354E-2</v>
      </c>
      <c r="U251" s="1">
        <v>19.75</v>
      </c>
      <c r="V251" s="1">
        <f t="shared" si="0"/>
        <v>15.868571428571428</v>
      </c>
    </row>
    <row r="252" spans="1:22" ht="13" x14ac:dyDescent="0.15">
      <c r="A252" s="15">
        <v>44285</v>
      </c>
      <c r="B252" s="1">
        <f t="shared" si="11"/>
        <v>443</v>
      </c>
      <c r="D252" s="1">
        <v>1</v>
      </c>
      <c r="E252" s="1">
        <v>0</v>
      </c>
      <c r="F252" s="16">
        <f t="shared" si="1"/>
        <v>1</v>
      </c>
      <c r="G252" s="16">
        <f t="shared" si="2"/>
        <v>0.2857142857142857</v>
      </c>
      <c r="H252" s="16">
        <f t="shared" si="13"/>
        <v>14.904240256352931</v>
      </c>
      <c r="I252" s="16">
        <f t="shared" si="3"/>
        <v>119</v>
      </c>
      <c r="J252" s="22">
        <f t="shared" si="12"/>
        <v>85</v>
      </c>
      <c r="N252" s="16">
        <f t="shared" si="10"/>
        <v>191298</v>
      </c>
      <c r="O252" s="1"/>
      <c r="P252" s="1">
        <v>100830</v>
      </c>
      <c r="Q252" s="1">
        <f t="shared" si="4"/>
        <v>1714</v>
      </c>
      <c r="R252" s="16">
        <f t="shared" si="5"/>
        <v>1211</v>
      </c>
      <c r="T252" s="16">
        <f t="shared" si="7"/>
        <v>2.3593252329833666E-2</v>
      </c>
      <c r="U252" s="1">
        <v>18.100000000000001</v>
      </c>
      <c r="V252" s="1">
        <f t="shared" si="0"/>
        <v>17.748571428571431</v>
      </c>
    </row>
    <row r="253" spans="1:22" ht="13" x14ac:dyDescent="0.15">
      <c r="A253" s="15">
        <v>44286</v>
      </c>
      <c r="B253" s="1">
        <f t="shared" si="11"/>
        <v>444</v>
      </c>
      <c r="D253" s="1">
        <v>0</v>
      </c>
      <c r="E253" s="1">
        <v>0</v>
      </c>
      <c r="F253" s="16">
        <f t="shared" si="1"/>
        <v>0</v>
      </c>
      <c r="G253" s="16">
        <f t="shared" si="2"/>
        <v>0.2857142857142857</v>
      </c>
      <c r="H253" s="16">
        <f t="shared" si="13"/>
        <v>14.904240256352931</v>
      </c>
      <c r="I253" s="16">
        <f t="shared" si="3"/>
        <v>119</v>
      </c>
      <c r="J253" s="22">
        <f t="shared" si="12"/>
        <v>85</v>
      </c>
      <c r="N253" s="16">
        <f t="shared" si="10"/>
        <v>192530</v>
      </c>
      <c r="O253" s="1"/>
      <c r="P253" s="1">
        <v>102062</v>
      </c>
      <c r="Q253" s="1">
        <f t="shared" si="4"/>
        <v>1232</v>
      </c>
      <c r="R253" s="16">
        <f t="shared" si="5"/>
        <v>1214.5714285714287</v>
      </c>
      <c r="T253" s="16">
        <f t="shared" si="7"/>
        <v>2.3523876734885908E-2</v>
      </c>
      <c r="U253" s="1">
        <v>26.33</v>
      </c>
      <c r="V253" s="1">
        <f t="shared" si="0"/>
        <v>18.218571428571426</v>
      </c>
    </row>
    <row r="254" spans="1:22" ht="13" x14ac:dyDescent="0.15">
      <c r="A254" s="15">
        <v>44287</v>
      </c>
      <c r="B254" s="1">
        <f t="shared" si="11"/>
        <v>445</v>
      </c>
      <c r="D254" s="1">
        <v>3</v>
      </c>
      <c r="E254" s="1">
        <v>0</v>
      </c>
      <c r="F254" s="16">
        <f t="shared" si="1"/>
        <v>3</v>
      </c>
      <c r="G254" s="16">
        <f t="shared" si="2"/>
        <v>0.7142857142857143</v>
      </c>
      <c r="H254" s="16">
        <f t="shared" si="13"/>
        <v>37.260600640882338</v>
      </c>
      <c r="I254" s="16">
        <f t="shared" si="3"/>
        <v>122</v>
      </c>
      <c r="J254" s="22">
        <f t="shared" si="12"/>
        <v>88</v>
      </c>
      <c r="N254" s="16">
        <f t="shared" si="10"/>
        <v>194166</v>
      </c>
      <c r="O254" s="1"/>
      <c r="P254" s="1">
        <v>103698</v>
      </c>
      <c r="Q254" s="1">
        <f t="shared" si="4"/>
        <v>1639</v>
      </c>
      <c r="R254" s="16">
        <f t="shared" si="5"/>
        <v>1218.8571428571429</v>
      </c>
      <c r="T254" s="16">
        <f t="shared" si="7"/>
        <v>5.8602906704172529E-2</v>
      </c>
      <c r="U254" s="1">
        <v>18.920000000000002</v>
      </c>
      <c r="V254" s="1">
        <f t="shared" si="0"/>
        <v>19.511428571428574</v>
      </c>
    </row>
    <row r="255" spans="1:22" ht="13" x14ac:dyDescent="0.15">
      <c r="A255" s="15">
        <v>44288</v>
      </c>
      <c r="B255" s="1">
        <f t="shared" si="11"/>
        <v>446</v>
      </c>
      <c r="D255" s="1">
        <v>2</v>
      </c>
      <c r="E255" s="1">
        <v>0</v>
      </c>
      <c r="F255" s="16">
        <f t="shared" si="1"/>
        <v>2</v>
      </c>
      <c r="G255" s="16">
        <f t="shared" si="2"/>
        <v>1</v>
      </c>
      <c r="H255" s="16">
        <f t="shared" si="13"/>
        <v>52.164840897235266</v>
      </c>
      <c r="I255" s="16">
        <f t="shared" si="3"/>
        <v>124</v>
      </c>
      <c r="J255" s="22">
        <f t="shared" si="12"/>
        <v>90</v>
      </c>
      <c r="N255" s="16">
        <f t="shared" si="10"/>
        <v>195464</v>
      </c>
      <c r="O255" s="1"/>
      <c r="P255" s="1">
        <v>104996</v>
      </c>
      <c r="Q255" s="1">
        <f t="shared" si="4"/>
        <v>1300</v>
      </c>
      <c r="R255" s="16">
        <f t="shared" si="5"/>
        <v>1227</v>
      </c>
      <c r="T255" s="16">
        <f t="shared" si="7"/>
        <v>8.1499592502037491E-2</v>
      </c>
      <c r="U255" s="1">
        <v>38.67</v>
      </c>
      <c r="V255" s="1">
        <f t="shared" si="0"/>
        <v>21.744285714285713</v>
      </c>
    </row>
    <row r="256" spans="1:22" ht="13" x14ac:dyDescent="0.15">
      <c r="A256" s="15">
        <v>44289</v>
      </c>
      <c r="B256" s="1">
        <f t="shared" si="11"/>
        <v>447</v>
      </c>
      <c r="D256" s="1">
        <v>1</v>
      </c>
      <c r="E256" s="1">
        <v>0</v>
      </c>
      <c r="F256" s="16">
        <f t="shared" si="1"/>
        <v>1</v>
      </c>
      <c r="G256" s="16">
        <f t="shared" si="2"/>
        <v>1</v>
      </c>
      <c r="H256" s="16">
        <f t="shared" si="13"/>
        <v>52.164840897235266</v>
      </c>
      <c r="I256" s="16">
        <f t="shared" si="3"/>
        <v>125</v>
      </c>
      <c r="J256" s="22">
        <f t="shared" si="12"/>
        <v>91</v>
      </c>
      <c r="N256" s="16">
        <f t="shared" si="10"/>
        <v>197175</v>
      </c>
      <c r="O256" s="1"/>
      <c r="P256" s="1">
        <v>106707</v>
      </c>
      <c r="Q256" s="1">
        <f t="shared" si="4"/>
        <v>1712</v>
      </c>
      <c r="R256" s="16">
        <f t="shared" si="5"/>
        <v>1251.4285714285713</v>
      </c>
      <c r="T256" s="16">
        <f t="shared" si="7"/>
        <v>7.9908675799086767E-2</v>
      </c>
      <c r="U256" s="1">
        <v>22.21</v>
      </c>
      <c r="V256" s="1">
        <f t="shared" si="0"/>
        <v>22.684285714285718</v>
      </c>
    </row>
    <row r="257" spans="1:22" ht="13" x14ac:dyDescent="0.15">
      <c r="A257" s="15">
        <v>44290</v>
      </c>
      <c r="B257" s="1">
        <f t="shared" si="11"/>
        <v>448</v>
      </c>
      <c r="D257" s="1">
        <v>0</v>
      </c>
      <c r="E257" s="1">
        <v>0</v>
      </c>
      <c r="F257" s="16">
        <f t="shared" si="1"/>
        <v>0</v>
      </c>
      <c r="G257" s="16">
        <f t="shared" si="2"/>
        <v>1</v>
      </c>
      <c r="H257" s="16">
        <f t="shared" si="13"/>
        <v>52.164840897235266</v>
      </c>
      <c r="I257" s="16">
        <f t="shared" si="3"/>
        <v>125</v>
      </c>
      <c r="J257" s="22">
        <f t="shared" si="12"/>
        <v>91</v>
      </c>
      <c r="N257" s="16">
        <f t="shared" si="10"/>
        <v>197175</v>
      </c>
      <c r="O257" s="1"/>
      <c r="P257" s="1">
        <v>106707</v>
      </c>
      <c r="Q257" s="1">
        <f t="shared" si="4"/>
        <v>0</v>
      </c>
      <c r="R257" s="16">
        <f t="shared" si="5"/>
        <v>1251.4285714285713</v>
      </c>
      <c r="T257" s="16">
        <f t="shared" si="7"/>
        <v>7.9908675799086767E-2</v>
      </c>
      <c r="U257" s="1">
        <v>30.44</v>
      </c>
      <c r="V257" s="1">
        <f t="shared" si="0"/>
        <v>24.91714285714286</v>
      </c>
    </row>
    <row r="258" spans="1:22" ht="13" x14ac:dyDescent="0.15">
      <c r="A258" s="15">
        <v>44291</v>
      </c>
      <c r="B258" s="1">
        <f t="shared" si="11"/>
        <v>449</v>
      </c>
      <c r="C258" s="16"/>
      <c r="D258" s="1">
        <v>0</v>
      </c>
      <c r="E258" s="1">
        <v>4</v>
      </c>
      <c r="F258" s="16">
        <f t="shared" si="1"/>
        <v>4</v>
      </c>
      <c r="G258" s="16">
        <f t="shared" si="2"/>
        <v>1.5714285714285714</v>
      </c>
      <c r="H258" s="16">
        <f t="shared" si="13"/>
        <v>81.973321409941121</v>
      </c>
      <c r="I258" s="16">
        <f t="shared" si="3"/>
        <v>129</v>
      </c>
      <c r="J258" s="24">
        <v>94</v>
      </c>
      <c r="N258" s="16">
        <f t="shared" si="10"/>
        <v>198384</v>
      </c>
      <c r="O258" s="1"/>
      <c r="P258" s="1">
        <v>107916</v>
      </c>
      <c r="Q258" s="1">
        <f t="shared" si="4"/>
        <v>1213</v>
      </c>
      <c r="R258" s="16">
        <f t="shared" si="5"/>
        <v>1258.5714285714287</v>
      </c>
      <c r="T258" s="16">
        <f t="shared" si="7"/>
        <v>0.12485811577752552</v>
      </c>
      <c r="U258" s="1">
        <v>16.45</v>
      </c>
      <c r="V258" s="1">
        <f t="shared" si="0"/>
        <v>24.445714285714285</v>
      </c>
    </row>
    <row r="259" spans="1:22" ht="13" x14ac:dyDescent="0.15">
      <c r="A259" s="15">
        <v>44292</v>
      </c>
      <c r="B259" s="1">
        <f t="shared" si="11"/>
        <v>450</v>
      </c>
      <c r="C259" s="16"/>
      <c r="D259" s="1">
        <v>9</v>
      </c>
      <c r="E259" s="1">
        <v>0</v>
      </c>
      <c r="F259" s="16">
        <f t="shared" si="1"/>
        <v>9</v>
      </c>
      <c r="G259" s="16">
        <f t="shared" si="2"/>
        <v>2.7142857142857144</v>
      </c>
      <c r="H259" s="16">
        <f t="shared" si="13"/>
        <v>141.59028243535286</v>
      </c>
      <c r="I259" s="16">
        <f t="shared" si="3"/>
        <v>138</v>
      </c>
      <c r="J259" s="24">
        <v>100</v>
      </c>
      <c r="N259" s="16">
        <f t="shared" si="10"/>
        <v>201108</v>
      </c>
      <c r="O259" s="1"/>
      <c r="P259" s="1">
        <v>110640</v>
      </c>
      <c r="Q259" s="1">
        <f t="shared" si="4"/>
        <v>2733</v>
      </c>
      <c r="R259" s="16">
        <f t="shared" si="5"/>
        <v>1404.1428571428571</v>
      </c>
      <c r="T259" s="16">
        <f t="shared" si="7"/>
        <v>0.19330552446840982</v>
      </c>
      <c r="U259" s="1">
        <v>23.04</v>
      </c>
      <c r="V259" s="1">
        <f t="shared" si="0"/>
        <v>25.151428571428568</v>
      </c>
    </row>
    <row r="260" spans="1:22" ht="13" x14ac:dyDescent="0.15">
      <c r="A260" s="15">
        <v>44293</v>
      </c>
      <c r="B260" s="1">
        <f t="shared" si="11"/>
        <v>451</v>
      </c>
      <c r="D260" s="1">
        <v>7</v>
      </c>
      <c r="E260" s="1">
        <v>0</v>
      </c>
      <c r="F260" s="16">
        <f t="shared" si="1"/>
        <v>7</v>
      </c>
      <c r="G260" s="16">
        <f t="shared" si="2"/>
        <v>3.7142857142857144</v>
      </c>
      <c r="H260" s="16">
        <f t="shared" si="13"/>
        <v>193.75512333258811</v>
      </c>
      <c r="I260" s="16">
        <f t="shared" si="3"/>
        <v>145</v>
      </c>
      <c r="J260" s="22">
        <f t="shared" ref="J260:J311" si="14">F260+J259</f>
        <v>107</v>
      </c>
      <c r="N260" s="16">
        <f t="shared" si="10"/>
        <v>201559</v>
      </c>
      <c r="O260" s="1"/>
      <c r="P260" s="1">
        <v>111091</v>
      </c>
      <c r="Q260" s="1">
        <f t="shared" si="4"/>
        <v>458</v>
      </c>
      <c r="R260" s="16">
        <f t="shared" si="5"/>
        <v>1293.5714285714287</v>
      </c>
      <c r="T260" s="16">
        <f t="shared" si="7"/>
        <v>0.28713418001104363</v>
      </c>
      <c r="U260" s="1">
        <v>41.14</v>
      </c>
      <c r="V260" s="1">
        <f t="shared" si="0"/>
        <v>27.267142857142858</v>
      </c>
    </row>
    <row r="261" spans="1:22" ht="13" x14ac:dyDescent="0.15">
      <c r="A261" s="15">
        <v>44294</v>
      </c>
      <c r="B261" s="1">
        <f t="shared" si="11"/>
        <v>452</v>
      </c>
      <c r="D261" s="1">
        <v>4</v>
      </c>
      <c r="E261" s="1">
        <v>0</v>
      </c>
      <c r="F261" s="16">
        <f t="shared" si="1"/>
        <v>4</v>
      </c>
      <c r="G261" s="16">
        <f t="shared" si="2"/>
        <v>3.8571428571428572</v>
      </c>
      <c r="H261" s="16">
        <f t="shared" si="13"/>
        <v>201.2072434607646</v>
      </c>
      <c r="I261" s="16">
        <f t="shared" si="3"/>
        <v>149</v>
      </c>
      <c r="J261" s="22">
        <f t="shared" si="14"/>
        <v>111</v>
      </c>
      <c r="N261" s="16">
        <f t="shared" si="10"/>
        <v>203394</v>
      </c>
      <c r="O261" s="1"/>
      <c r="P261" s="1">
        <v>112926</v>
      </c>
      <c r="Q261" s="1">
        <f t="shared" si="4"/>
        <v>1839</v>
      </c>
      <c r="R261" s="16">
        <f t="shared" si="5"/>
        <v>1322.1428571428571</v>
      </c>
      <c r="T261" s="16">
        <f t="shared" si="7"/>
        <v>0.29173419773095627</v>
      </c>
      <c r="U261" s="1">
        <v>37.85</v>
      </c>
      <c r="V261" s="1">
        <f t="shared" si="0"/>
        <v>29.971428571428568</v>
      </c>
    </row>
    <row r="262" spans="1:22" ht="13" x14ac:dyDescent="0.15">
      <c r="A262" s="15">
        <v>44295</v>
      </c>
      <c r="B262" s="1">
        <f t="shared" si="11"/>
        <v>453</v>
      </c>
      <c r="D262" s="1">
        <v>2</v>
      </c>
      <c r="E262" s="1">
        <v>1</v>
      </c>
      <c r="F262" s="16">
        <f t="shared" si="1"/>
        <v>3</v>
      </c>
      <c r="G262" s="16">
        <f t="shared" si="2"/>
        <v>4</v>
      </c>
      <c r="H262" s="16">
        <f t="shared" si="13"/>
        <v>208.65936358894106</v>
      </c>
      <c r="I262" s="16">
        <f t="shared" si="3"/>
        <v>152</v>
      </c>
      <c r="J262" s="22">
        <f t="shared" si="14"/>
        <v>114</v>
      </c>
      <c r="N262" s="16">
        <f t="shared" si="10"/>
        <v>204835</v>
      </c>
      <c r="O262" s="1"/>
      <c r="P262" s="1">
        <v>114367</v>
      </c>
      <c r="Q262" s="1">
        <f t="shared" si="4"/>
        <v>1444</v>
      </c>
      <c r="R262" s="16">
        <f t="shared" si="5"/>
        <v>1342.7142857142858</v>
      </c>
      <c r="T262" s="16">
        <f t="shared" si="7"/>
        <v>0.29790403234386637</v>
      </c>
      <c r="U262" s="1">
        <v>41.14</v>
      </c>
      <c r="V262" s="1">
        <f t="shared" si="0"/>
        <v>30.324285714285718</v>
      </c>
    </row>
    <row r="263" spans="1:22" ht="13" x14ac:dyDescent="0.15">
      <c r="A263" s="15">
        <v>44296</v>
      </c>
      <c r="B263" s="1">
        <f t="shared" si="11"/>
        <v>454</v>
      </c>
      <c r="D263" s="1">
        <v>4</v>
      </c>
      <c r="E263" s="1">
        <v>1</v>
      </c>
      <c r="F263" s="16">
        <f t="shared" si="1"/>
        <v>5</v>
      </c>
      <c r="G263" s="16">
        <f t="shared" si="2"/>
        <v>4.5714285714285712</v>
      </c>
      <c r="H263" s="16">
        <f t="shared" si="13"/>
        <v>238.4678441016469</v>
      </c>
      <c r="I263" s="16">
        <f t="shared" si="3"/>
        <v>157</v>
      </c>
      <c r="J263" s="22">
        <f t="shared" si="14"/>
        <v>119</v>
      </c>
      <c r="N263" s="16">
        <f t="shared" si="10"/>
        <v>206533</v>
      </c>
      <c r="O263" s="1"/>
      <c r="P263" s="1">
        <v>116065</v>
      </c>
      <c r="Q263" s="1">
        <f t="shared" si="4"/>
        <v>1703</v>
      </c>
      <c r="R263" s="16">
        <f t="shared" si="5"/>
        <v>1341.4285714285713</v>
      </c>
      <c r="T263" s="16">
        <f t="shared" si="7"/>
        <v>0.34078807241746539</v>
      </c>
      <c r="U263" s="1">
        <v>37.020000000000003</v>
      </c>
      <c r="V263" s="1">
        <f t="shared" si="0"/>
        <v>32.440000000000005</v>
      </c>
    </row>
    <row r="264" spans="1:22" ht="13" x14ac:dyDescent="0.15">
      <c r="A264" s="15">
        <v>44297</v>
      </c>
      <c r="B264" s="1">
        <f t="shared" si="11"/>
        <v>455</v>
      </c>
      <c r="D264" s="1">
        <v>1</v>
      </c>
      <c r="E264" s="1">
        <v>0</v>
      </c>
      <c r="F264" s="16">
        <f t="shared" si="1"/>
        <v>1</v>
      </c>
      <c r="G264" s="16">
        <f t="shared" si="2"/>
        <v>4.7142857142857144</v>
      </c>
      <c r="H264" s="16">
        <f t="shared" si="13"/>
        <v>245.91996422982339</v>
      </c>
      <c r="I264" s="16">
        <f t="shared" si="3"/>
        <v>158</v>
      </c>
      <c r="J264" s="22">
        <f t="shared" si="14"/>
        <v>120</v>
      </c>
      <c r="N264" s="16">
        <f t="shared" si="10"/>
        <v>207898</v>
      </c>
      <c r="O264" s="1"/>
      <c r="P264" s="1">
        <v>117430</v>
      </c>
      <c r="Q264" s="1">
        <f t="shared" si="4"/>
        <v>1366</v>
      </c>
      <c r="R264" s="16">
        <f t="shared" si="5"/>
        <v>1536.5714285714287</v>
      </c>
      <c r="T264" s="16">
        <f t="shared" si="7"/>
        <v>0.30680550390479733</v>
      </c>
      <c r="U264" s="1">
        <v>22.21</v>
      </c>
      <c r="V264" s="1">
        <f t="shared" si="0"/>
        <v>31.264285714285716</v>
      </c>
    </row>
    <row r="265" spans="1:22" ht="13" x14ac:dyDescent="0.15">
      <c r="A265" s="15">
        <v>44298</v>
      </c>
      <c r="B265" s="1">
        <f t="shared" si="11"/>
        <v>456</v>
      </c>
      <c r="D265" s="1">
        <v>0</v>
      </c>
      <c r="E265" s="1">
        <v>0</v>
      </c>
      <c r="F265" s="16">
        <f t="shared" si="1"/>
        <v>0</v>
      </c>
      <c r="G265" s="16">
        <f t="shared" si="2"/>
        <v>4.1428571428571432</v>
      </c>
      <c r="H265" s="16">
        <f t="shared" si="13"/>
        <v>216.11148371711755</v>
      </c>
      <c r="I265" s="16">
        <f t="shared" si="3"/>
        <v>158</v>
      </c>
      <c r="J265" s="22">
        <f t="shared" si="14"/>
        <v>120</v>
      </c>
      <c r="N265" s="16">
        <f t="shared" si="10"/>
        <v>208090</v>
      </c>
      <c r="O265" s="1"/>
      <c r="P265" s="1">
        <v>117622</v>
      </c>
      <c r="Q265" s="1">
        <f t="shared" si="4"/>
        <v>192</v>
      </c>
      <c r="R265" s="16">
        <f t="shared" si="5"/>
        <v>1390.7142857142858</v>
      </c>
      <c r="T265" s="16">
        <f t="shared" si="7"/>
        <v>0.29789419619928098</v>
      </c>
      <c r="U265" s="1">
        <v>33.729999999999997</v>
      </c>
      <c r="V265" s="1">
        <f t="shared" si="0"/>
        <v>33.732857142857149</v>
      </c>
    </row>
    <row r="266" spans="1:22" ht="13" x14ac:dyDescent="0.15">
      <c r="A266" s="15">
        <v>44299</v>
      </c>
      <c r="B266" s="1">
        <f t="shared" si="11"/>
        <v>457</v>
      </c>
      <c r="D266" s="1">
        <v>1</v>
      </c>
      <c r="E266" s="1">
        <v>1</v>
      </c>
      <c r="F266" s="16">
        <f t="shared" si="1"/>
        <v>2</v>
      </c>
      <c r="G266" s="16">
        <f t="shared" si="2"/>
        <v>3.1428571428571428</v>
      </c>
      <c r="H266" s="16">
        <f t="shared" si="13"/>
        <v>163.94664281988224</v>
      </c>
      <c r="I266" s="16">
        <f t="shared" si="3"/>
        <v>160</v>
      </c>
      <c r="J266" s="22">
        <f t="shared" si="14"/>
        <v>122</v>
      </c>
      <c r="N266" s="16">
        <f t="shared" si="10"/>
        <v>209875</v>
      </c>
      <c r="O266" s="1"/>
      <c r="P266" s="1">
        <v>119407</v>
      </c>
      <c r="Q266" s="1">
        <f t="shared" si="4"/>
        <v>1787</v>
      </c>
      <c r="R266" s="16">
        <f t="shared" si="5"/>
        <v>1255.5714285714287</v>
      </c>
      <c r="T266" s="16">
        <f t="shared" si="7"/>
        <v>0.25031289111389232</v>
      </c>
      <c r="U266" s="1">
        <v>51.01</v>
      </c>
      <c r="V266" s="1">
        <f t="shared" si="0"/>
        <v>37.728571428571435</v>
      </c>
    </row>
    <row r="267" spans="1:22" ht="13" x14ac:dyDescent="0.15">
      <c r="A267" s="15">
        <v>44300</v>
      </c>
      <c r="B267" s="1">
        <f t="shared" si="11"/>
        <v>458</v>
      </c>
      <c r="D267" s="1">
        <v>0</v>
      </c>
      <c r="E267" s="1">
        <v>0</v>
      </c>
      <c r="F267" s="16">
        <f t="shared" si="1"/>
        <v>0</v>
      </c>
      <c r="G267" s="16">
        <f t="shared" si="2"/>
        <v>2.1428571428571428</v>
      </c>
      <c r="H267" s="16">
        <f t="shared" si="13"/>
        <v>111.78180192264699</v>
      </c>
      <c r="I267" s="16">
        <f t="shared" si="3"/>
        <v>160</v>
      </c>
      <c r="J267" s="22">
        <f t="shared" si="14"/>
        <v>122</v>
      </c>
      <c r="N267" s="16">
        <f t="shared" si="10"/>
        <v>211209</v>
      </c>
      <c r="O267" s="1"/>
      <c r="P267" s="1">
        <v>120741</v>
      </c>
      <c r="Q267" s="1">
        <f t="shared" si="4"/>
        <v>1334</v>
      </c>
      <c r="R267" s="16">
        <f t="shared" si="5"/>
        <v>1380.7142857142858</v>
      </c>
      <c r="T267" s="16">
        <f t="shared" si="7"/>
        <v>0.15519917227108121</v>
      </c>
      <c r="U267" s="1">
        <v>71.58</v>
      </c>
      <c r="V267" s="1">
        <f t="shared" si="0"/>
        <v>42.07714285714286</v>
      </c>
    </row>
    <row r="268" spans="1:22" ht="13" x14ac:dyDescent="0.15">
      <c r="A268" s="15">
        <v>44301</v>
      </c>
      <c r="B268" s="1">
        <f t="shared" si="11"/>
        <v>459</v>
      </c>
      <c r="D268" s="1">
        <v>0</v>
      </c>
      <c r="E268" s="1">
        <v>0</v>
      </c>
      <c r="F268" s="16">
        <f t="shared" si="1"/>
        <v>0</v>
      </c>
      <c r="G268" s="16">
        <f t="shared" si="2"/>
        <v>1.5714285714285714</v>
      </c>
      <c r="H268" s="16">
        <f t="shared" si="13"/>
        <v>81.973321409941121</v>
      </c>
      <c r="I268" s="16">
        <f t="shared" si="3"/>
        <v>160</v>
      </c>
      <c r="J268" s="22">
        <f t="shared" si="14"/>
        <v>122</v>
      </c>
      <c r="N268" s="16">
        <f t="shared" si="10"/>
        <v>212863</v>
      </c>
      <c r="O268" s="1"/>
      <c r="P268" s="1">
        <v>122395</v>
      </c>
      <c r="Q268" s="1">
        <f t="shared" si="4"/>
        <v>1654</v>
      </c>
      <c r="R268" s="16">
        <f t="shared" si="5"/>
        <v>1354.2857142857142</v>
      </c>
      <c r="T268" s="16">
        <f t="shared" si="7"/>
        <v>0.1160337552742616</v>
      </c>
      <c r="U268" s="1">
        <v>56.77</v>
      </c>
      <c r="V268" s="1">
        <f t="shared" si="0"/>
        <v>44.779999999999994</v>
      </c>
    </row>
    <row r="269" spans="1:22" ht="13" x14ac:dyDescent="0.15">
      <c r="A269" s="15">
        <v>44302</v>
      </c>
      <c r="B269" s="1">
        <f t="shared" si="11"/>
        <v>460</v>
      </c>
      <c r="D269" s="1">
        <v>0</v>
      </c>
      <c r="E269" s="1">
        <v>0</v>
      </c>
      <c r="F269" s="16">
        <f t="shared" si="1"/>
        <v>0</v>
      </c>
      <c r="G269" s="16">
        <f t="shared" si="2"/>
        <v>1.1428571428571428</v>
      </c>
      <c r="H269" s="16">
        <f t="shared" si="13"/>
        <v>59.616961025411726</v>
      </c>
      <c r="I269" s="16">
        <f t="shared" si="3"/>
        <v>160</v>
      </c>
      <c r="J269" s="22">
        <f t="shared" si="14"/>
        <v>122</v>
      </c>
      <c r="N269" s="16">
        <f t="shared" si="10"/>
        <v>214146</v>
      </c>
      <c r="O269" s="1"/>
      <c r="P269" s="1">
        <v>123678</v>
      </c>
      <c r="Q269" s="1">
        <f t="shared" si="4"/>
        <v>1283</v>
      </c>
      <c r="R269" s="16">
        <f t="shared" si="5"/>
        <v>1331.2857142857142</v>
      </c>
      <c r="T269" s="16">
        <f t="shared" si="7"/>
        <v>8.5846120828415071E-2</v>
      </c>
      <c r="U269" s="1">
        <v>57.59</v>
      </c>
      <c r="V269" s="1">
        <f t="shared" si="0"/>
        <v>47.129999999999995</v>
      </c>
    </row>
    <row r="270" spans="1:22" ht="13" x14ac:dyDescent="0.15">
      <c r="A270" s="15">
        <v>44303</v>
      </c>
      <c r="B270" s="1">
        <f t="shared" si="11"/>
        <v>461</v>
      </c>
      <c r="D270" s="1">
        <v>0</v>
      </c>
      <c r="E270" s="1">
        <v>0</v>
      </c>
      <c r="F270" s="16">
        <f t="shared" si="1"/>
        <v>0</v>
      </c>
      <c r="G270" s="16">
        <f t="shared" si="2"/>
        <v>0.42857142857142855</v>
      </c>
      <c r="H270" s="16">
        <f t="shared" si="13"/>
        <v>22.356360384529399</v>
      </c>
      <c r="I270" s="16">
        <f t="shared" si="3"/>
        <v>160</v>
      </c>
      <c r="J270" s="22">
        <f t="shared" si="14"/>
        <v>122</v>
      </c>
      <c r="N270" s="16">
        <f t="shared" si="10"/>
        <v>215662</v>
      </c>
      <c r="O270" s="1"/>
      <c r="P270" s="1">
        <v>125194</v>
      </c>
      <c r="Q270" s="1">
        <f t="shared" si="4"/>
        <v>1516</v>
      </c>
      <c r="R270" s="16">
        <f t="shared" si="5"/>
        <v>1304.5714285714287</v>
      </c>
      <c r="T270" s="16">
        <f t="shared" si="7"/>
        <v>3.2851511169513792E-2</v>
      </c>
      <c r="U270" s="1">
        <v>33.729999999999997</v>
      </c>
      <c r="V270" s="1">
        <f t="shared" si="0"/>
        <v>46.660000000000004</v>
      </c>
    </row>
    <row r="271" spans="1:22" ht="13" x14ac:dyDescent="0.15">
      <c r="A271" s="15">
        <v>44304</v>
      </c>
      <c r="B271" s="1">
        <f t="shared" si="11"/>
        <v>462</v>
      </c>
      <c r="D271" s="1">
        <v>0</v>
      </c>
      <c r="E271" s="1">
        <v>0</v>
      </c>
      <c r="F271" s="16">
        <f t="shared" si="1"/>
        <v>0</v>
      </c>
      <c r="G271" s="16">
        <f t="shared" si="2"/>
        <v>0.2857142857142857</v>
      </c>
      <c r="H271" s="16">
        <f t="shared" si="13"/>
        <v>14.904240256352931</v>
      </c>
      <c r="I271" s="16">
        <f t="shared" si="3"/>
        <v>160</v>
      </c>
      <c r="J271" s="22">
        <f t="shared" si="14"/>
        <v>122</v>
      </c>
      <c r="N271" s="16">
        <f t="shared" si="10"/>
        <v>216808</v>
      </c>
      <c r="O271" s="1"/>
      <c r="P271" s="1">
        <v>126340</v>
      </c>
      <c r="Q271" s="1">
        <f t="shared" si="4"/>
        <v>1146</v>
      </c>
      <c r="R271" s="16">
        <f t="shared" si="5"/>
        <v>1273.1428571428571</v>
      </c>
      <c r="T271" s="16">
        <f t="shared" si="7"/>
        <v>2.2441651705565526E-2</v>
      </c>
      <c r="U271" s="1">
        <v>21.39</v>
      </c>
      <c r="V271" s="1">
        <f t="shared" si="0"/>
        <v>46.542857142857144</v>
      </c>
    </row>
    <row r="272" spans="1:22" ht="13" x14ac:dyDescent="0.15">
      <c r="A272" s="15">
        <v>44305</v>
      </c>
      <c r="B272" s="1">
        <f t="shared" si="11"/>
        <v>463</v>
      </c>
      <c r="D272" s="1">
        <v>0</v>
      </c>
      <c r="E272" s="1">
        <v>0</v>
      </c>
      <c r="F272" s="16">
        <f t="shared" si="1"/>
        <v>0</v>
      </c>
      <c r="G272" s="16">
        <f t="shared" si="2"/>
        <v>0.2857142857142857</v>
      </c>
      <c r="H272" s="16">
        <f t="shared" si="13"/>
        <v>14.904240256352931</v>
      </c>
      <c r="I272" s="16">
        <f t="shared" si="3"/>
        <v>160</v>
      </c>
      <c r="J272" s="22">
        <f t="shared" si="14"/>
        <v>122</v>
      </c>
      <c r="N272" s="16">
        <f t="shared" si="10"/>
        <v>217045</v>
      </c>
      <c r="O272" s="1"/>
      <c r="P272" s="1">
        <v>126577</v>
      </c>
      <c r="Q272" s="1">
        <f t="shared" si="4"/>
        <v>237</v>
      </c>
      <c r="R272" s="16">
        <f t="shared" si="5"/>
        <v>1279.5714285714287</v>
      </c>
      <c r="T272" s="16">
        <f t="shared" si="7"/>
        <v>2.2328904767221165E-2</v>
      </c>
      <c r="U272" s="1">
        <v>34.56</v>
      </c>
      <c r="V272" s="1">
        <f t="shared" si="0"/>
        <v>46.661428571428573</v>
      </c>
    </row>
    <row r="273" spans="1:22" ht="13" x14ac:dyDescent="0.15">
      <c r="A273" s="15">
        <v>44306</v>
      </c>
      <c r="B273" s="1">
        <f t="shared" si="11"/>
        <v>464</v>
      </c>
      <c r="D273" s="1">
        <v>0</v>
      </c>
      <c r="E273" s="1">
        <v>1</v>
      </c>
      <c r="F273" s="16">
        <f t="shared" si="1"/>
        <v>1</v>
      </c>
      <c r="G273" s="16">
        <f t="shared" si="2"/>
        <v>0.14285714285714285</v>
      </c>
      <c r="H273" s="16">
        <f t="shared" si="13"/>
        <v>7.4521201281764657</v>
      </c>
      <c r="I273" s="16">
        <f t="shared" si="3"/>
        <v>161</v>
      </c>
      <c r="J273" s="22">
        <f t="shared" si="14"/>
        <v>123</v>
      </c>
      <c r="N273" s="16">
        <f t="shared" si="10"/>
        <v>218652</v>
      </c>
      <c r="O273" s="1"/>
      <c r="P273" s="1">
        <v>128184</v>
      </c>
      <c r="Q273" s="1">
        <f t="shared" si="4"/>
        <v>1608</v>
      </c>
      <c r="R273" s="16">
        <f t="shared" si="5"/>
        <v>1254</v>
      </c>
      <c r="T273" s="16">
        <f t="shared" si="7"/>
        <v>1.1392116655274549E-2</v>
      </c>
      <c r="U273" s="1">
        <v>47.72</v>
      </c>
      <c r="V273" s="1">
        <f t="shared" si="0"/>
        <v>46.191428571428574</v>
      </c>
    </row>
    <row r="274" spans="1:22" ht="13" x14ac:dyDescent="0.15">
      <c r="A274" s="15">
        <v>44307</v>
      </c>
      <c r="B274" s="1">
        <f t="shared" si="11"/>
        <v>465</v>
      </c>
      <c r="D274" s="1">
        <v>0</v>
      </c>
      <c r="E274" s="1">
        <v>0</v>
      </c>
      <c r="F274" s="16">
        <f t="shared" si="1"/>
        <v>0</v>
      </c>
      <c r="G274" s="16">
        <f t="shared" si="2"/>
        <v>0.14285714285714285</v>
      </c>
      <c r="H274" s="16">
        <f t="shared" si="13"/>
        <v>7.4521201281764657</v>
      </c>
      <c r="I274" s="16">
        <f t="shared" si="3"/>
        <v>161</v>
      </c>
      <c r="J274" s="22">
        <f t="shared" si="14"/>
        <v>123</v>
      </c>
      <c r="N274" s="16">
        <f t="shared" si="10"/>
        <v>219846</v>
      </c>
      <c r="O274" s="1"/>
      <c r="P274" s="1">
        <v>129378</v>
      </c>
      <c r="Q274" s="1">
        <f t="shared" si="4"/>
        <v>1194</v>
      </c>
      <c r="R274" s="16">
        <f t="shared" si="5"/>
        <v>1234</v>
      </c>
      <c r="T274" s="16">
        <f t="shared" si="7"/>
        <v>1.1576753878212548E-2</v>
      </c>
      <c r="U274" s="1">
        <v>86.39</v>
      </c>
      <c r="V274" s="1">
        <f t="shared" si="0"/>
        <v>48.307142857142864</v>
      </c>
    </row>
    <row r="275" spans="1:22" ht="13" x14ac:dyDescent="0.15">
      <c r="A275" s="15">
        <v>44308</v>
      </c>
      <c r="B275" s="1">
        <f t="shared" si="11"/>
        <v>466</v>
      </c>
      <c r="D275" s="1">
        <v>0</v>
      </c>
      <c r="E275" s="1">
        <v>1</v>
      </c>
      <c r="F275" s="16">
        <f t="shared" si="1"/>
        <v>1</v>
      </c>
      <c r="G275" s="16">
        <f t="shared" si="2"/>
        <v>0.2857142857142857</v>
      </c>
      <c r="H275" s="16">
        <f t="shared" si="13"/>
        <v>14.904240256352931</v>
      </c>
      <c r="I275" s="16">
        <f t="shared" si="3"/>
        <v>162</v>
      </c>
      <c r="J275" s="22">
        <f t="shared" si="14"/>
        <v>124</v>
      </c>
      <c r="N275" s="16">
        <f t="shared" si="10"/>
        <v>221426</v>
      </c>
      <c r="O275" s="1"/>
      <c r="P275" s="1">
        <v>130958</v>
      </c>
      <c r="Q275" s="1">
        <f t="shared" si="4"/>
        <v>1581</v>
      </c>
      <c r="R275" s="16">
        <f t="shared" si="5"/>
        <v>1223.5714285714287</v>
      </c>
      <c r="T275" s="16">
        <f t="shared" si="7"/>
        <v>2.3350846468184468E-2</v>
      </c>
      <c r="U275" s="1">
        <v>31.26</v>
      </c>
      <c r="V275" s="1">
        <f t="shared" si="0"/>
        <v>44.662857142857142</v>
      </c>
    </row>
    <row r="276" spans="1:22" ht="13" x14ac:dyDescent="0.15">
      <c r="A276" s="15">
        <v>44309</v>
      </c>
      <c r="B276" s="1">
        <f t="shared" si="11"/>
        <v>467</v>
      </c>
      <c r="D276" s="1">
        <v>0</v>
      </c>
      <c r="E276" s="1">
        <v>0</v>
      </c>
      <c r="F276" s="16">
        <f t="shared" si="1"/>
        <v>0</v>
      </c>
      <c r="G276" s="16">
        <f t="shared" si="2"/>
        <v>0.2857142857142857</v>
      </c>
      <c r="H276" s="16">
        <f t="shared" si="13"/>
        <v>14.904240256352931</v>
      </c>
      <c r="I276" s="16">
        <f t="shared" si="3"/>
        <v>162</v>
      </c>
      <c r="J276" s="22">
        <f t="shared" si="14"/>
        <v>124</v>
      </c>
      <c r="N276" s="16">
        <f t="shared" si="10"/>
        <v>222660</v>
      </c>
      <c r="O276" s="1"/>
      <c r="P276" s="1">
        <v>132192</v>
      </c>
      <c r="Q276" s="1">
        <f t="shared" si="4"/>
        <v>1234</v>
      </c>
      <c r="R276" s="16">
        <f t="shared" si="5"/>
        <v>1216.5714285714287</v>
      </c>
      <c r="T276" s="16">
        <f t="shared" si="7"/>
        <v>2.348520432127759E-2</v>
      </c>
      <c r="U276" s="1">
        <v>47.72</v>
      </c>
      <c r="V276" s="1">
        <f t="shared" si="0"/>
        <v>43.252857142857138</v>
      </c>
    </row>
    <row r="277" spans="1:22" ht="13" x14ac:dyDescent="0.15">
      <c r="A277" s="15">
        <v>44310</v>
      </c>
      <c r="B277" s="1">
        <f t="shared" si="11"/>
        <v>468</v>
      </c>
      <c r="D277" s="1">
        <v>0</v>
      </c>
      <c r="E277" s="1">
        <v>0</v>
      </c>
      <c r="F277" s="16">
        <f t="shared" si="1"/>
        <v>0</v>
      </c>
      <c r="G277" s="16">
        <f t="shared" si="2"/>
        <v>0.2857142857142857</v>
      </c>
      <c r="H277" s="16">
        <f t="shared" si="13"/>
        <v>14.904240256352931</v>
      </c>
      <c r="I277" s="16">
        <f t="shared" si="3"/>
        <v>162</v>
      </c>
      <c r="J277" s="22">
        <f t="shared" si="14"/>
        <v>124</v>
      </c>
      <c r="N277" s="16">
        <f t="shared" si="10"/>
        <v>224167</v>
      </c>
      <c r="O277" s="1"/>
      <c r="P277" s="1">
        <v>133699</v>
      </c>
      <c r="Q277" s="1">
        <f t="shared" si="4"/>
        <v>1507</v>
      </c>
      <c r="R277" s="16">
        <f t="shared" si="5"/>
        <v>1215.2857142857142</v>
      </c>
      <c r="T277" s="16">
        <f t="shared" si="7"/>
        <v>2.3510050546608676E-2</v>
      </c>
      <c r="U277" s="1">
        <v>39.49</v>
      </c>
      <c r="V277" s="1">
        <f t="shared" si="0"/>
        <v>44.075714285714284</v>
      </c>
    </row>
    <row r="278" spans="1:22" ht="13" x14ac:dyDescent="0.15">
      <c r="A278" s="15">
        <v>44311</v>
      </c>
      <c r="B278" s="1">
        <f t="shared" si="11"/>
        <v>469</v>
      </c>
      <c r="D278" s="1">
        <v>0</v>
      </c>
      <c r="E278" s="1">
        <v>0</v>
      </c>
      <c r="F278" s="16">
        <f t="shared" si="1"/>
        <v>0</v>
      </c>
      <c r="G278" s="16">
        <f t="shared" si="2"/>
        <v>0.2857142857142857</v>
      </c>
      <c r="H278" s="16">
        <f t="shared" si="13"/>
        <v>14.904240256352931</v>
      </c>
      <c r="I278" s="16">
        <f t="shared" si="3"/>
        <v>162</v>
      </c>
      <c r="J278" s="22">
        <f t="shared" si="14"/>
        <v>124</v>
      </c>
      <c r="K278" s="16">
        <f t="shared" ref="K278:K311" si="15">SUM(F272:F278)</f>
        <v>2</v>
      </c>
      <c r="N278" s="16">
        <f t="shared" si="10"/>
        <v>225435</v>
      </c>
      <c r="O278" s="1"/>
      <c r="P278" s="1">
        <v>134967</v>
      </c>
      <c r="Q278" s="1">
        <f t="shared" si="4"/>
        <v>1268</v>
      </c>
      <c r="R278" s="16">
        <f t="shared" si="5"/>
        <v>1232.7142857142858</v>
      </c>
      <c r="S278" s="16">
        <f t="shared" ref="S278:S311" si="16">SUM(Q272:Q278)</f>
        <v>8629</v>
      </c>
      <c r="T278" s="16">
        <f t="shared" si="7"/>
        <v>2.3177656738903697E-2</v>
      </c>
      <c r="U278" s="1">
        <v>18.100000000000001</v>
      </c>
      <c r="V278" s="1">
        <f t="shared" si="0"/>
        <v>43.605714285714285</v>
      </c>
    </row>
    <row r="279" spans="1:22" ht="13" x14ac:dyDescent="0.15">
      <c r="A279" s="15">
        <v>44312</v>
      </c>
      <c r="B279" s="1">
        <f t="shared" si="11"/>
        <v>470</v>
      </c>
      <c r="D279" s="1">
        <v>0</v>
      </c>
      <c r="E279" s="1">
        <v>0</v>
      </c>
      <c r="F279" s="16">
        <f t="shared" si="1"/>
        <v>0</v>
      </c>
      <c r="G279" s="16">
        <f t="shared" si="2"/>
        <v>0.2857142857142857</v>
      </c>
      <c r="H279" s="16">
        <f t="shared" si="13"/>
        <v>14.904240256352931</v>
      </c>
      <c r="I279" s="16">
        <f t="shared" si="3"/>
        <v>162</v>
      </c>
      <c r="J279" s="22">
        <f t="shared" si="14"/>
        <v>124</v>
      </c>
      <c r="K279" s="16">
        <f t="shared" si="15"/>
        <v>2</v>
      </c>
      <c r="N279" s="16">
        <f t="shared" si="10"/>
        <v>225535</v>
      </c>
      <c r="O279" s="1"/>
      <c r="P279" s="1">
        <v>135067</v>
      </c>
      <c r="Q279" s="1">
        <f t="shared" si="4"/>
        <v>100</v>
      </c>
      <c r="R279" s="16">
        <f t="shared" si="5"/>
        <v>1213.1428571428571</v>
      </c>
      <c r="S279" s="16">
        <f t="shared" si="16"/>
        <v>8492</v>
      </c>
      <c r="T279" s="16">
        <f t="shared" si="7"/>
        <v>2.3551577955723033E-2</v>
      </c>
      <c r="U279" s="1">
        <v>18.920000000000002</v>
      </c>
      <c r="V279" s="1">
        <f t="shared" si="0"/>
        <v>41.371428571428574</v>
      </c>
    </row>
    <row r="280" spans="1:22" ht="13" x14ac:dyDescent="0.15">
      <c r="A280" s="15">
        <v>44313</v>
      </c>
      <c r="B280" s="1">
        <f t="shared" si="11"/>
        <v>471</v>
      </c>
      <c r="D280" s="1">
        <v>0</v>
      </c>
      <c r="E280" s="1">
        <v>0</v>
      </c>
      <c r="F280" s="16">
        <f t="shared" si="1"/>
        <v>0</v>
      </c>
      <c r="G280" s="16">
        <f t="shared" si="2"/>
        <v>0.14285714285714285</v>
      </c>
      <c r="H280" s="16">
        <f t="shared" si="13"/>
        <v>7.4521201281764657</v>
      </c>
      <c r="I280" s="16">
        <f t="shared" si="3"/>
        <v>162</v>
      </c>
      <c r="J280" s="22">
        <f t="shared" si="14"/>
        <v>124</v>
      </c>
      <c r="K280" s="16">
        <f t="shared" si="15"/>
        <v>1</v>
      </c>
      <c r="N280" s="16">
        <f t="shared" si="10"/>
        <v>227368</v>
      </c>
      <c r="O280" s="1"/>
      <c r="P280" s="1">
        <v>136900</v>
      </c>
      <c r="Q280" s="1">
        <f t="shared" si="4"/>
        <v>1833</v>
      </c>
      <c r="R280" s="16">
        <f t="shared" si="5"/>
        <v>1245.2857142857142</v>
      </c>
      <c r="S280" s="16">
        <f t="shared" si="16"/>
        <v>8717</v>
      </c>
      <c r="T280" s="16">
        <f t="shared" si="7"/>
        <v>1.1471836641046231E-2</v>
      </c>
      <c r="U280" s="1">
        <v>54.3</v>
      </c>
      <c r="V280" s="1">
        <f t="shared" si="0"/>
        <v>42.311428571428571</v>
      </c>
    </row>
    <row r="281" spans="1:22" ht="13" x14ac:dyDescent="0.15">
      <c r="A281" s="15">
        <v>44314</v>
      </c>
      <c r="B281" s="1">
        <f t="shared" si="11"/>
        <v>472</v>
      </c>
      <c r="D281" s="1">
        <v>0</v>
      </c>
      <c r="E281" s="1">
        <v>0</v>
      </c>
      <c r="F281" s="16">
        <f t="shared" si="1"/>
        <v>0</v>
      </c>
      <c r="G281" s="16">
        <f t="shared" si="2"/>
        <v>0.14285714285714285</v>
      </c>
      <c r="H281" s="16">
        <f t="shared" si="13"/>
        <v>7.4521201281764657</v>
      </c>
      <c r="I281" s="16">
        <f t="shared" si="3"/>
        <v>162</v>
      </c>
      <c r="J281" s="22">
        <f t="shared" si="14"/>
        <v>124</v>
      </c>
      <c r="K281" s="16">
        <f t="shared" si="15"/>
        <v>1</v>
      </c>
      <c r="N281" s="16">
        <f t="shared" si="10"/>
        <v>228549</v>
      </c>
      <c r="O281" s="1"/>
      <c r="P281" s="1">
        <v>138081</v>
      </c>
      <c r="Q281" s="1">
        <f t="shared" si="4"/>
        <v>1181</v>
      </c>
      <c r="R281" s="16">
        <f t="shared" si="5"/>
        <v>1243.4285714285713</v>
      </c>
      <c r="S281" s="16">
        <f t="shared" si="16"/>
        <v>8704</v>
      </c>
      <c r="T281" s="16">
        <f t="shared" si="7"/>
        <v>1.1488970588235293E-2</v>
      </c>
      <c r="U281" s="1">
        <v>10.7</v>
      </c>
      <c r="V281" s="1">
        <f t="shared" si="0"/>
        <v>31.498571428571431</v>
      </c>
    </row>
    <row r="282" spans="1:22" ht="13" x14ac:dyDescent="0.15">
      <c r="A282" s="15">
        <v>44315</v>
      </c>
      <c r="B282" s="1">
        <f t="shared" si="11"/>
        <v>473</v>
      </c>
      <c r="D282" s="1">
        <v>0</v>
      </c>
      <c r="E282" s="1">
        <v>0</v>
      </c>
      <c r="F282" s="16">
        <f t="shared" si="1"/>
        <v>0</v>
      </c>
      <c r="G282" s="16">
        <f t="shared" si="2"/>
        <v>0</v>
      </c>
      <c r="H282" s="16">
        <f t="shared" si="13"/>
        <v>0</v>
      </c>
      <c r="I282" s="16">
        <f t="shared" si="3"/>
        <v>162</v>
      </c>
      <c r="J282" s="22">
        <f t="shared" si="14"/>
        <v>124</v>
      </c>
      <c r="K282" s="16">
        <f t="shared" si="15"/>
        <v>0</v>
      </c>
      <c r="N282" s="16">
        <f t="shared" si="10"/>
        <v>230200</v>
      </c>
      <c r="O282" s="1"/>
      <c r="P282" s="1">
        <v>139732</v>
      </c>
      <c r="Q282" s="1">
        <f t="shared" si="4"/>
        <v>1651</v>
      </c>
      <c r="R282" s="16">
        <f t="shared" si="5"/>
        <v>1253.4285714285713</v>
      </c>
      <c r="S282" s="16">
        <f t="shared" si="16"/>
        <v>8774</v>
      </c>
      <c r="T282" s="16">
        <f t="shared" si="7"/>
        <v>0</v>
      </c>
      <c r="U282" s="1">
        <v>30.44</v>
      </c>
      <c r="V282" s="1">
        <f t="shared" si="0"/>
        <v>31.381428571428568</v>
      </c>
    </row>
    <row r="283" spans="1:22" ht="13" x14ac:dyDescent="0.15">
      <c r="A283" s="15">
        <v>44316</v>
      </c>
      <c r="B283" s="1">
        <f t="shared" si="11"/>
        <v>474</v>
      </c>
      <c r="D283" s="1">
        <v>0</v>
      </c>
      <c r="E283" s="1">
        <v>2</v>
      </c>
      <c r="F283" s="16">
        <f t="shared" si="1"/>
        <v>2</v>
      </c>
      <c r="G283" s="16">
        <f t="shared" si="2"/>
        <v>0.2857142857142857</v>
      </c>
      <c r="H283" s="16">
        <f t="shared" si="13"/>
        <v>14.904240256352931</v>
      </c>
      <c r="I283" s="16">
        <f t="shared" si="3"/>
        <v>164</v>
      </c>
      <c r="J283" s="22">
        <f t="shared" si="14"/>
        <v>126</v>
      </c>
      <c r="K283" s="16">
        <f t="shared" si="15"/>
        <v>2</v>
      </c>
      <c r="N283" s="16">
        <f t="shared" si="10"/>
        <v>231469</v>
      </c>
      <c r="O283" s="1"/>
      <c r="P283" s="1">
        <v>141001</v>
      </c>
      <c r="Q283" s="1">
        <f t="shared" si="4"/>
        <v>1271</v>
      </c>
      <c r="R283" s="16">
        <f t="shared" si="5"/>
        <v>1258.7142857142858</v>
      </c>
      <c r="S283" s="16">
        <f t="shared" si="16"/>
        <v>8811</v>
      </c>
      <c r="T283" s="16">
        <f t="shared" si="7"/>
        <v>2.2698899103393483E-2</v>
      </c>
      <c r="U283" s="1">
        <v>26.33</v>
      </c>
      <c r="V283" s="1">
        <f t="shared" si="0"/>
        <v>28.32571428571428</v>
      </c>
    </row>
    <row r="284" spans="1:22" ht="13" x14ac:dyDescent="0.15">
      <c r="A284" s="15">
        <v>44317</v>
      </c>
      <c r="B284" s="1">
        <f t="shared" si="11"/>
        <v>475</v>
      </c>
      <c r="D284" s="1">
        <v>0</v>
      </c>
      <c r="E284" s="1">
        <v>0</v>
      </c>
      <c r="F284" s="16">
        <f t="shared" si="1"/>
        <v>0</v>
      </c>
      <c r="G284" s="16">
        <f t="shared" si="2"/>
        <v>0.2857142857142857</v>
      </c>
      <c r="H284" s="16">
        <f t="shared" si="13"/>
        <v>14.904240256352931</v>
      </c>
      <c r="I284" s="16">
        <f t="shared" si="3"/>
        <v>164</v>
      </c>
      <c r="J284" s="22">
        <f t="shared" si="14"/>
        <v>126</v>
      </c>
      <c r="K284" s="16">
        <f t="shared" si="15"/>
        <v>2</v>
      </c>
      <c r="N284" s="16">
        <f t="shared" si="10"/>
        <v>232983</v>
      </c>
      <c r="O284" s="1"/>
      <c r="P284" s="1">
        <v>142515</v>
      </c>
      <c r="Q284" s="1">
        <f t="shared" si="4"/>
        <v>1514</v>
      </c>
      <c r="R284" s="16">
        <f t="shared" si="5"/>
        <v>1259.7142857142858</v>
      </c>
      <c r="S284" s="16">
        <f t="shared" si="16"/>
        <v>8818</v>
      </c>
      <c r="T284" s="16">
        <f t="shared" si="7"/>
        <v>2.2680880018144702E-2</v>
      </c>
      <c r="U284" s="1">
        <v>51.01</v>
      </c>
      <c r="V284" s="1">
        <f t="shared" si="0"/>
        <v>29.971428571428572</v>
      </c>
    </row>
    <row r="285" spans="1:22" ht="13" x14ac:dyDescent="0.15">
      <c r="A285" s="15">
        <v>44318</v>
      </c>
      <c r="B285" s="1">
        <f t="shared" si="11"/>
        <v>476</v>
      </c>
      <c r="D285" s="1">
        <v>0</v>
      </c>
      <c r="E285" s="1">
        <v>0</v>
      </c>
      <c r="F285" s="16">
        <f t="shared" si="1"/>
        <v>0</v>
      </c>
      <c r="G285" s="16">
        <f t="shared" si="2"/>
        <v>0.2857142857142857</v>
      </c>
      <c r="H285" s="16">
        <f t="shared" si="13"/>
        <v>14.904240256352931</v>
      </c>
      <c r="I285" s="16">
        <f t="shared" si="3"/>
        <v>164</v>
      </c>
      <c r="J285" s="22">
        <f t="shared" si="14"/>
        <v>126</v>
      </c>
      <c r="K285" s="16">
        <f t="shared" si="15"/>
        <v>2</v>
      </c>
      <c r="N285" s="16">
        <f t="shared" si="10"/>
        <v>232983</v>
      </c>
      <c r="O285" s="1"/>
      <c r="P285" s="1">
        <v>142515</v>
      </c>
      <c r="Q285" s="1">
        <f t="shared" si="4"/>
        <v>0</v>
      </c>
      <c r="R285" s="16">
        <f t="shared" si="5"/>
        <v>1078.5714285714287</v>
      </c>
      <c r="S285" s="16">
        <f t="shared" si="16"/>
        <v>7550</v>
      </c>
      <c r="T285" s="16">
        <f t="shared" si="7"/>
        <v>2.6490066225165556E-2</v>
      </c>
      <c r="U285" s="1">
        <v>4.9400000000000004</v>
      </c>
      <c r="V285" s="1">
        <f t="shared" si="0"/>
        <v>28.091428571428569</v>
      </c>
    </row>
    <row r="286" spans="1:22" ht="13" x14ac:dyDescent="0.15">
      <c r="A286" s="15">
        <v>44319</v>
      </c>
      <c r="B286" s="1">
        <f t="shared" si="11"/>
        <v>477</v>
      </c>
      <c r="D286" s="1">
        <v>0</v>
      </c>
      <c r="E286" s="1">
        <v>0</v>
      </c>
      <c r="F286" s="16">
        <f t="shared" si="1"/>
        <v>0</v>
      </c>
      <c r="G286" s="16">
        <f t="shared" si="2"/>
        <v>0.2857142857142857</v>
      </c>
      <c r="H286" s="16">
        <f t="shared" si="13"/>
        <v>14.904240256352931</v>
      </c>
      <c r="I286" s="16">
        <f t="shared" si="3"/>
        <v>164</v>
      </c>
      <c r="J286" s="22">
        <f t="shared" si="14"/>
        <v>126</v>
      </c>
      <c r="K286" s="16">
        <f t="shared" si="15"/>
        <v>2</v>
      </c>
      <c r="N286" s="16">
        <f t="shared" si="10"/>
        <v>234174</v>
      </c>
      <c r="O286" s="1"/>
      <c r="P286" s="1">
        <v>143706</v>
      </c>
      <c r="Q286" s="1">
        <f t="shared" si="4"/>
        <v>1191</v>
      </c>
      <c r="R286" s="16">
        <f t="shared" si="5"/>
        <v>1234.4285714285713</v>
      </c>
      <c r="S286" s="16">
        <f t="shared" si="16"/>
        <v>8641</v>
      </c>
      <c r="T286" s="16">
        <f t="shared" si="7"/>
        <v>2.3145469274389541E-2</v>
      </c>
      <c r="U286" s="1">
        <v>32.090000000000003</v>
      </c>
      <c r="V286" s="1">
        <f t="shared" si="0"/>
        <v>29.972857142857144</v>
      </c>
    </row>
    <row r="287" spans="1:22" ht="13" x14ac:dyDescent="0.15">
      <c r="A287" s="15">
        <v>44320</v>
      </c>
      <c r="B287" s="1">
        <f t="shared" si="11"/>
        <v>478</v>
      </c>
      <c r="D287" s="1">
        <v>0</v>
      </c>
      <c r="E287" s="1">
        <v>0</v>
      </c>
      <c r="F287" s="16">
        <f t="shared" si="1"/>
        <v>0</v>
      </c>
      <c r="G287" s="16">
        <f t="shared" si="2"/>
        <v>0.2857142857142857</v>
      </c>
      <c r="H287" s="16">
        <f t="shared" si="13"/>
        <v>14.904240256352931</v>
      </c>
      <c r="I287" s="16">
        <f t="shared" si="3"/>
        <v>164</v>
      </c>
      <c r="J287" s="22">
        <f t="shared" si="14"/>
        <v>126</v>
      </c>
      <c r="K287" s="16">
        <f t="shared" si="15"/>
        <v>2</v>
      </c>
      <c r="N287" s="16">
        <f t="shared" si="10"/>
        <v>234174</v>
      </c>
      <c r="O287" s="1"/>
      <c r="P287" s="1">
        <v>143706</v>
      </c>
      <c r="Q287" s="1">
        <f t="shared" si="4"/>
        <v>0</v>
      </c>
      <c r="R287" s="16">
        <f t="shared" si="5"/>
        <v>972.57142857142856</v>
      </c>
      <c r="S287" s="16">
        <f t="shared" si="16"/>
        <v>6808</v>
      </c>
      <c r="T287" s="16">
        <f t="shared" si="7"/>
        <v>2.9377203290246769E-2</v>
      </c>
      <c r="U287" s="1">
        <v>61.71</v>
      </c>
      <c r="V287" s="1">
        <f t="shared" si="0"/>
        <v>31.03142857142857</v>
      </c>
    </row>
    <row r="288" spans="1:22" ht="13" x14ac:dyDescent="0.15">
      <c r="A288" s="15">
        <v>44321</v>
      </c>
      <c r="B288" s="1">
        <f t="shared" si="11"/>
        <v>479</v>
      </c>
      <c r="D288" s="1">
        <v>0</v>
      </c>
      <c r="E288" s="1">
        <v>0</v>
      </c>
      <c r="F288" s="16">
        <f t="shared" si="1"/>
        <v>0</v>
      </c>
      <c r="G288" s="16">
        <f t="shared" si="2"/>
        <v>0.2857142857142857</v>
      </c>
      <c r="H288" s="16">
        <f t="shared" ref="H288:H312" si="17">G288*100000/1917</f>
        <v>14.904240256352931</v>
      </c>
      <c r="I288" s="16">
        <f t="shared" si="3"/>
        <v>164</v>
      </c>
      <c r="J288" s="22">
        <f t="shared" si="14"/>
        <v>126</v>
      </c>
      <c r="K288" s="16">
        <f t="shared" si="15"/>
        <v>2</v>
      </c>
      <c r="N288" s="16">
        <f t="shared" si="10"/>
        <v>237263</v>
      </c>
      <c r="O288" s="1"/>
      <c r="P288" s="1">
        <v>146795</v>
      </c>
      <c r="Q288" s="1">
        <f t="shared" si="4"/>
        <v>3089</v>
      </c>
      <c r="R288" s="16">
        <f t="shared" si="5"/>
        <v>1245.1428571428571</v>
      </c>
      <c r="S288" s="16">
        <f t="shared" si="16"/>
        <v>8716</v>
      </c>
      <c r="T288" s="16">
        <f t="shared" si="7"/>
        <v>2.2946305644791189E-2</v>
      </c>
      <c r="U288" s="1">
        <v>21.39</v>
      </c>
      <c r="V288" s="1">
        <f t="shared" si="0"/>
        <v>32.558571428571433</v>
      </c>
    </row>
    <row r="289" spans="1:22" ht="13" x14ac:dyDescent="0.15">
      <c r="A289" s="15">
        <v>44322</v>
      </c>
      <c r="B289" s="1">
        <f t="shared" si="11"/>
        <v>480</v>
      </c>
      <c r="D289" s="1">
        <v>0</v>
      </c>
      <c r="E289" s="1">
        <v>1</v>
      </c>
      <c r="F289" s="16">
        <f t="shared" si="1"/>
        <v>1</v>
      </c>
      <c r="G289" s="16">
        <f t="shared" si="2"/>
        <v>0.42857142857142855</v>
      </c>
      <c r="H289" s="16">
        <f t="shared" si="17"/>
        <v>22.356360384529399</v>
      </c>
      <c r="I289" s="16">
        <f t="shared" si="3"/>
        <v>165</v>
      </c>
      <c r="J289" s="22">
        <f t="shared" si="14"/>
        <v>127</v>
      </c>
      <c r="K289" s="16">
        <f t="shared" si="15"/>
        <v>3</v>
      </c>
      <c r="N289" s="16">
        <f t="shared" si="10"/>
        <v>238433</v>
      </c>
      <c r="O289" s="1"/>
      <c r="P289" s="1">
        <v>147965</v>
      </c>
      <c r="Q289" s="1">
        <f t="shared" si="4"/>
        <v>1171</v>
      </c>
      <c r="R289" s="16">
        <f t="shared" si="5"/>
        <v>1176.5714285714287</v>
      </c>
      <c r="S289" s="16">
        <f t="shared" si="16"/>
        <v>8236</v>
      </c>
      <c r="T289" s="16">
        <f t="shared" si="7"/>
        <v>3.6425449247207378E-2</v>
      </c>
      <c r="U289" s="1">
        <v>27.97</v>
      </c>
      <c r="V289" s="1">
        <f t="shared" si="0"/>
        <v>32.205714285714286</v>
      </c>
    </row>
    <row r="290" spans="1:22" ht="13" x14ac:dyDescent="0.15">
      <c r="A290" s="15">
        <v>44323</v>
      </c>
      <c r="B290" s="1">
        <f t="shared" si="11"/>
        <v>481</v>
      </c>
      <c r="D290" s="1">
        <v>0</v>
      </c>
      <c r="E290" s="1">
        <v>0</v>
      </c>
      <c r="F290" s="16">
        <f t="shared" si="1"/>
        <v>0</v>
      </c>
      <c r="G290" s="16">
        <f t="shared" si="2"/>
        <v>0.14285714285714285</v>
      </c>
      <c r="H290" s="16">
        <f t="shared" si="17"/>
        <v>7.4521201281764657</v>
      </c>
      <c r="I290" s="16">
        <f t="shared" si="3"/>
        <v>165</v>
      </c>
      <c r="J290" s="22">
        <f t="shared" si="14"/>
        <v>127</v>
      </c>
      <c r="K290" s="16">
        <f t="shared" si="15"/>
        <v>1</v>
      </c>
      <c r="N290" s="16">
        <f t="shared" si="10"/>
        <v>240472</v>
      </c>
      <c r="O290" s="1"/>
      <c r="P290" s="1">
        <v>150004</v>
      </c>
      <c r="Q290" s="1">
        <f t="shared" si="4"/>
        <v>2039</v>
      </c>
      <c r="R290" s="16">
        <f t="shared" si="5"/>
        <v>1286.2857142857142</v>
      </c>
      <c r="S290" s="16">
        <f t="shared" si="16"/>
        <v>9004</v>
      </c>
      <c r="T290" s="16">
        <f t="shared" si="7"/>
        <v>1.1106175033318524E-2</v>
      </c>
      <c r="U290" s="1">
        <v>29.62</v>
      </c>
      <c r="V290" s="1">
        <f t="shared" si="0"/>
        <v>32.675714285714285</v>
      </c>
    </row>
    <row r="291" spans="1:22" ht="13" x14ac:dyDescent="0.15">
      <c r="A291" s="15">
        <v>44324</v>
      </c>
      <c r="B291" s="1">
        <f t="shared" si="11"/>
        <v>482</v>
      </c>
      <c r="D291" s="1">
        <v>0</v>
      </c>
      <c r="E291" s="1">
        <v>1</v>
      </c>
      <c r="F291" s="16">
        <f t="shared" si="1"/>
        <v>1</v>
      </c>
      <c r="G291" s="16">
        <f t="shared" si="2"/>
        <v>0.2857142857142857</v>
      </c>
      <c r="H291" s="16">
        <f t="shared" si="17"/>
        <v>14.904240256352931</v>
      </c>
      <c r="I291" s="16">
        <f t="shared" si="3"/>
        <v>166</v>
      </c>
      <c r="J291" s="22">
        <f t="shared" si="14"/>
        <v>128</v>
      </c>
      <c r="K291" s="16">
        <f t="shared" si="15"/>
        <v>2</v>
      </c>
      <c r="N291" s="16">
        <f t="shared" si="10"/>
        <v>241089</v>
      </c>
      <c r="O291" s="1"/>
      <c r="P291" s="1">
        <v>150621</v>
      </c>
      <c r="Q291" s="1">
        <f t="shared" si="4"/>
        <v>618</v>
      </c>
      <c r="R291" s="16">
        <f t="shared" si="5"/>
        <v>1158.2857142857142</v>
      </c>
      <c r="S291" s="16">
        <f t="shared" si="16"/>
        <v>8108</v>
      </c>
      <c r="T291" s="16">
        <f t="shared" si="7"/>
        <v>2.4666995559940803E-2</v>
      </c>
      <c r="U291" s="1">
        <v>18.100000000000001</v>
      </c>
      <c r="V291" s="1">
        <f t="shared" si="0"/>
        <v>27.974285714285717</v>
      </c>
    </row>
    <row r="292" spans="1:22" ht="13" x14ac:dyDescent="0.15">
      <c r="A292" s="15">
        <v>44325</v>
      </c>
      <c r="B292" s="1">
        <f t="shared" si="11"/>
        <v>483</v>
      </c>
      <c r="D292" s="1">
        <v>0</v>
      </c>
      <c r="E292" s="1">
        <v>0</v>
      </c>
      <c r="F292" s="16">
        <f t="shared" si="1"/>
        <v>0</v>
      </c>
      <c r="G292" s="16">
        <f t="shared" si="2"/>
        <v>0.2857142857142857</v>
      </c>
      <c r="H292" s="16">
        <f t="shared" si="17"/>
        <v>14.904240256352931</v>
      </c>
      <c r="I292" s="16">
        <f t="shared" si="3"/>
        <v>166</v>
      </c>
      <c r="J292" s="22">
        <f t="shared" si="14"/>
        <v>128</v>
      </c>
      <c r="K292" s="16">
        <f t="shared" si="15"/>
        <v>2</v>
      </c>
      <c r="N292" s="16">
        <f t="shared" si="10"/>
        <v>242169</v>
      </c>
      <c r="O292" s="1"/>
      <c r="P292" s="1">
        <v>151701</v>
      </c>
      <c r="Q292" s="1">
        <f t="shared" si="4"/>
        <v>1080</v>
      </c>
      <c r="R292" s="16">
        <f t="shared" si="5"/>
        <v>1312.5714285714287</v>
      </c>
      <c r="S292" s="16">
        <f t="shared" si="16"/>
        <v>9188</v>
      </c>
      <c r="T292" s="16">
        <f t="shared" si="7"/>
        <v>2.1767522855898995E-2</v>
      </c>
      <c r="U292" s="1">
        <v>30.44</v>
      </c>
      <c r="V292" s="1">
        <f t="shared" si="0"/>
        <v>31.617142857142859</v>
      </c>
    </row>
    <row r="293" spans="1:22" ht="13" x14ac:dyDescent="0.15">
      <c r="A293" s="15">
        <v>44326</v>
      </c>
      <c r="B293" s="1">
        <f t="shared" si="11"/>
        <v>484</v>
      </c>
      <c r="D293" s="1">
        <v>0</v>
      </c>
      <c r="E293" s="1">
        <v>0</v>
      </c>
      <c r="F293" s="16">
        <f t="shared" si="1"/>
        <v>0</v>
      </c>
      <c r="G293" s="16">
        <f t="shared" si="2"/>
        <v>0.2857142857142857</v>
      </c>
      <c r="H293" s="16">
        <f t="shared" si="17"/>
        <v>14.904240256352931</v>
      </c>
      <c r="I293" s="16">
        <f t="shared" si="3"/>
        <v>166</v>
      </c>
      <c r="J293" s="22">
        <f t="shared" si="14"/>
        <v>128</v>
      </c>
      <c r="K293" s="16">
        <f t="shared" si="15"/>
        <v>2</v>
      </c>
      <c r="N293" s="16">
        <f t="shared" si="10"/>
        <v>242196</v>
      </c>
      <c r="O293" s="1"/>
      <c r="P293" s="1">
        <v>151728</v>
      </c>
      <c r="Q293" s="1">
        <f t="shared" si="4"/>
        <v>27</v>
      </c>
      <c r="R293" s="16">
        <f t="shared" si="5"/>
        <v>1146.2857142857142</v>
      </c>
      <c r="S293" s="16">
        <f t="shared" si="16"/>
        <v>8024</v>
      </c>
      <c r="T293" s="16">
        <f t="shared" si="7"/>
        <v>2.4925224327018942E-2</v>
      </c>
      <c r="U293" s="1">
        <v>15.63</v>
      </c>
      <c r="V293" s="1">
        <f t="shared" si="0"/>
        <v>29.265714285714285</v>
      </c>
    </row>
    <row r="294" spans="1:22" ht="13" x14ac:dyDescent="0.15">
      <c r="A294" s="15">
        <v>44327</v>
      </c>
      <c r="B294" s="1">
        <f t="shared" si="11"/>
        <v>485</v>
      </c>
      <c r="D294" s="1">
        <v>1</v>
      </c>
      <c r="E294" s="1">
        <v>0</v>
      </c>
      <c r="F294" s="16">
        <f t="shared" si="1"/>
        <v>1</v>
      </c>
      <c r="G294" s="16">
        <f t="shared" si="2"/>
        <v>0.42857142857142855</v>
      </c>
      <c r="H294" s="16">
        <f t="shared" si="17"/>
        <v>22.356360384529399</v>
      </c>
      <c r="I294" s="16">
        <f t="shared" si="3"/>
        <v>167</v>
      </c>
      <c r="J294" s="22">
        <f t="shared" si="14"/>
        <v>129</v>
      </c>
      <c r="K294" s="16">
        <f t="shared" si="15"/>
        <v>3</v>
      </c>
      <c r="N294" s="16">
        <f t="shared" si="10"/>
        <v>243818</v>
      </c>
      <c r="O294" s="1"/>
      <c r="P294" s="1">
        <v>153350</v>
      </c>
      <c r="Q294" s="1">
        <f t="shared" si="4"/>
        <v>1623</v>
      </c>
      <c r="R294" s="16">
        <f t="shared" si="5"/>
        <v>1378.1428571428571</v>
      </c>
      <c r="S294" s="16">
        <f t="shared" si="16"/>
        <v>9647</v>
      </c>
      <c r="T294" s="16">
        <f t="shared" si="7"/>
        <v>3.1097750596040221E-2</v>
      </c>
      <c r="U294" s="1">
        <v>27.97</v>
      </c>
      <c r="V294" s="1">
        <f t="shared" si="0"/>
        <v>24.445714285714285</v>
      </c>
    </row>
    <row r="295" spans="1:22" ht="13" x14ac:dyDescent="0.15">
      <c r="A295" s="15">
        <v>44328</v>
      </c>
      <c r="B295" s="1">
        <f t="shared" si="11"/>
        <v>486</v>
      </c>
      <c r="D295" s="1">
        <v>0</v>
      </c>
      <c r="E295" s="1">
        <v>0</v>
      </c>
      <c r="F295" s="16">
        <f t="shared" si="1"/>
        <v>0</v>
      </c>
      <c r="G295" s="16">
        <f t="shared" si="2"/>
        <v>0.42857142857142855</v>
      </c>
      <c r="H295" s="16">
        <f t="shared" si="17"/>
        <v>22.356360384529399</v>
      </c>
      <c r="I295" s="16">
        <f t="shared" si="3"/>
        <v>167</v>
      </c>
      <c r="J295" s="22">
        <f t="shared" si="14"/>
        <v>129</v>
      </c>
      <c r="K295" s="16">
        <f t="shared" si="15"/>
        <v>3</v>
      </c>
      <c r="N295" s="16">
        <f t="shared" si="10"/>
        <v>244952</v>
      </c>
      <c r="O295" s="1"/>
      <c r="P295" s="1">
        <v>154484</v>
      </c>
      <c r="Q295" s="1">
        <f t="shared" si="4"/>
        <v>1134</v>
      </c>
      <c r="R295" s="16">
        <f t="shared" si="5"/>
        <v>1098.8571428571429</v>
      </c>
      <c r="S295" s="16">
        <f t="shared" si="16"/>
        <v>7692</v>
      </c>
      <c r="T295" s="16">
        <f t="shared" si="7"/>
        <v>3.9001560062402491E-2</v>
      </c>
      <c r="U295" s="1">
        <v>31.26</v>
      </c>
      <c r="V295" s="1">
        <f t="shared" si="0"/>
        <v>25.855714285714281</v>
      </c>
    </row>
    <row r="296" spans="1:22" ht="13" x14ac:dyDescent="0.15">
      <c r="A296" s="15">
        <v>44329</v>
      </c>
      <c r="B296" s="1">
        <f t="shared" si="11"/>
        <v>487</v>
      </c>
      <c r="D296" s="1">
        <v>0</v>
      </c>
      <c r="E296" s="1">
        <v>0</v>
      </c>
      <c r="F296" s="16">
        <f t="shared" si="1"/>
        <v>0</v>
      </c>
      <c r="G296" s="16">
        <f t="shared" si="2"/>
        <v>0.2857142857142857</v>
      </c>
      <c r="H296" s="16">
        <f t="shared" si="17"/>
        <v>14.904240256352931</v>
      </c>
      <c r="I296" s="16">
        <f t="shared" si="3"/>
        <v>167</v>
      </c>
      <c r="J296" s="22">
        <f t="shared" si="14"/>
        <v>129</v>
      </c>
      <c r="K296" s="16">
        <f t="shared" si="15"/>
        <v>2</v>
      </c>
      <c r="N296" s="16">
        <f t="shared" si="10"/>
        <v>246459</v>
      </c>
      <c r="O296" s="1"/>
      <c r="P296" s="1">
        <v>155991</v>
      </c>
      <c r="Q296" s="1">
        <f t="shared" si="4"/>
        <v>1507</v>
      </c>
      <c r="R296" s="16">
        <f t="shared" si="5"/>
        <v>1146.8571428571429</v>
      </c>
      <c r="S296" s="16">
        <f t="shared" si="16"/>
        <v>8028</v>
      </c>
      <c r="T296" s="16">
        <f t="shared" si="7"/>
        <v>2.4912805181863475E-2</v>
      </c>
      <c r="U296" s="1">
        <v>27.97</v>
      </c>
      <c r="V296" s="1">
        <f t="shared" si="0"/>
        <v>25.855714285714281</v>
      </c>
    </row>
    <row r="297" spans="1:22" ht="13" x14ac:dyDescent="0.15">
      <c r="A297" s="15">
        <v>44330</v>
      </c>
      <c r="B297" s="1">
        <f t="shared" si="11"/>
        <v>488</v>
      </c>
      <c r="D297" s="1">
        <v>0</v>
      </c>
      <c r="E297" s="1">
        <v>0</v>
      </c>
      <c r="F297" s="16">
        <f t="shared" si="1"/>
        <v>0</v>
      </c>
      <c r="G297" s="16">
        <f t="shared" si="2"/>
        <v>0.2857142857142857</v>
      </c>
      <c r="H297" s="16">
        <f t="shared" si="17"/>
        <v>14.904240256352931</v>
      </c>
      <c r="I297" s="16">
        <f t="shared" si="3"/>
        <v>167</v>
      </c>
      <c r="J297" s="22">
        <f t="shared" si="14"/>
        <v>129</v>
      </c>
      <c r="K297" s="16">
        <f t="shared" si="15"/>
        <v>2</v>
      </c>
      <c r="N297" s="16">
        <f t="shared" si="10"/>
        <v>246529</v>
      </c>
      <c r="O297" s="1"/>
      <c r="P297" s="1">
        <v>156061</v>
      </c>
      <c r="Q297" s="1">
        <f t="shared" si="4"/>
        <v>70</v>
      </c>
      <c r="R297" s="16">
        <f t="shared" si="5"/>
        <v>865.57142857142856</v>
      </c>
      <c r="S297" s="16">
        <f t="shared" si="16"/>
        <v>6059</v>
      </c>
      <c r="T297" s="16">
        <f t="shared" si="7"/>
        <v>3.300874731803928E-2</v>
      </c>
      <c r="U297" s="1">
        <v>37.020000000000003</v>
      </c>
      <c r="V297" s="1">
        <f t="shared" si="0"/>
        <v>26.912857142857145</v>
      </c>
    </row>
    <row r="298" spans="1:22" ht="13" x14ac:dyDescent="0.15">
      <c r="A298" s="15">
        <v>44331</v>
      </c>
      <c r="B298" s="1">
        <f t="shared" si="11"/>
        <v>489</v>
      </c>
      <c r="D298" s="1">
        <v>0</v>
      </c>
      <c r="E298" s="1">
        <v>0</v>
      </c>
      <c r="F298" s="16">
        <f t="shared" si="1"/>
        <v>0</v>
      </c>
      <c r="G298" s="16">
        <f t="shared" si="2"/>
        <v>0.14285714285714285</v>
      </c>
      <c r="H298" s="16">
        <f t="shared" si="17"/>
        <v>7.4521201281764657</v>
      </c>
      <c r="I298" s="16">
        <f t="shared" si="3"/>
        <v>167</v>
      </c>
      <c r="J298" s="22">
        <f t="shared" si="14"/>
        <v>129</v>
      </c>
      <c r="K298" s="16">
        <f t="shared" si="15"/>
        <v>1</v>
      </c>
      <c r="N298" s="16">
        <f t="shared" si="10"/>
        <v>248973</v>
      </c>
      <c r="O298" s="1"/>
      <c r="P298" s="1">
        <v>158505</v>
      </c>
      <c r="Q298" s="1">
        <f t="shared" si="4"/>
        <v>2444</v>
      </c>
      <c r="R298" s="16">
        <f t="shared" si="5"/>
        <v>1126.4285714285713</v>
      </c>
      <c r="S298" s="16">
        <f t="shared" si="16"/>
        <v>7885</v>
      </c>
      <c r="T298" s="16">
        <f t="shared" si="7"/>
        <v>1.2682308180088777E-2</v>
      </c>
      <c r="U298" s="1">
        <v>23.86</v>
      </c>
      <c r="V298" s="1">
        <f t="shared" si="0"/>
        <v>27.735714285714284</v>
      </c>
    </row>
    <row r="299" spans="1:22" ht="13" x14ac:dyDescent="0.15">
      <c r="A299" s="15">
        <v>44332</v>
      </c>
      <c r="B299" s="1">
        <f t="shared" si="11"/>
        <v>490</v>
      </c>
      <c r="D299" s="1">
        <v>0</v>
      </c>
      <c r="E299" s="1">
        <v>0</v>
      </c>
      <c r="F299" s="16">
        <f t="shared" si="1"/>
        <v>0</v>
      </c>
      <c r="G299" s="16">
        <f t="shared" si="2"/>
        <v>0.14285714285714285</v>
      </c>
      <c r="H299" s="16">
        <f t="shared" si="17"/>
        <v>7.4521201281764657</v>
      </c>
      <c r="I299" s="16">
        <f t="shared" si="3"/>
        <v>167</v>
      </c>
      <c r="J299" s="22">
        <f t="shared" si="14"/>
        <v>129</v>
      </c>
      <c r="K299" s="16">
        <f t="shared" si="15"/>
        <v>1</v>
      </c>
      <c r="N299" s="16">
        <f t="shared" si="10"/>
        <v>249951</v>
      </c>
      <c r="O299" s="1"/>
      <c r="P299" s="1">
        <v>159483</v>
      </c>
      <c r="Q299" s="1">
        <f t="shared" si="4"/>
        <v>978</v>
      </c>
      <c r="R299" s="16">
        <f t="shared" si="5"/>
        <v>1111.8571428571429</v>
      </c>
      <c r="S299" s="16">
        <f t="shared" si="16"/>
        <v>7783</v>
      </c>
      <c r="T299" s="16">
        <f t="shared" si="7"/>
        <v>1.2848515996402413E-2</v>
      </c>
      <c r="U299" s="1">
        <v>23.86</v>
      </c>
      <c r="V299" s="1">
        <f t="shared" si="0"/>
        <v>26.795714285714286</v>
      </c>
    </row>
    <row r="300" spans="1:22" ht="13" x14ac:dyDescent="0.15">
      <c r="A300" s="15">
        <v>44333</v>
      </c>
      <c r="B300" s="1">
        <f t="shared" si="11"/>
        <v>491</v>
      </c>
      <c r="D300" s="1">
        <v>0</v>
      </c>
      <c r="E300" s="1">
        <v>0</v>
      </c>
      <c r="F300" s="16">
        <f t="shared" si="1"/>
        <v>0</v>
      </c>
      <c r="G300" s="16">
        <f t="shared" si="2"/>
        <v>0.14285714285714285</v>
      </c>
      <c r="H300" s="16">
        <f t="shared" si="17"/>
        <v>7.4521201281764657</v>
      </c>
      <c r="I300" s="16">
        <f t="shared" si="3"/>
        <v>167</v>
      </c>
      <c r="J300" s="22">
        <f t="shared" si="14"/>
        <v>129</v>
      </c>
      <c r="K300" s="16">
        <f t="shared" si="15"/>
        <v>1</v>
      </c>
      <c r="N300" s="16">
        <f t="shared" si="10"/>
        <v>249953</v>
      </c>
      <c r="O300" s="1"/>
      <c r="P300" s="1">
        <v>159485</v>
      </c>
      <c r="Q300" s="1">
        <f t="shared" si="4"/>
        <v>2</v>
      </c>
      <c r="R300" s="16">
        <f t="shared" si="5"/>
        <v>1108.2857142857142</v>
      </c>
      <c r="S300" s="16">
        <f t="shared" si="16"/>
        <v>7758</v>
      </c>
      <c r="T300" s="16">
        <f t="shared" si="7"/>
        <v>1.2889920082495489E-2</v>
      </c>
      <c r="U300" s="1">
        <v>17.28</v>
      </c>
      <c r="V300" s="1">
        <f t="shared" si="0"/>
        <v>27.03142857142857</v>
      </c>
    </row>
    <row r="301" spans="1:22" ht="13" x14ac:dyDescent="0.15">
      <c r="A301" s="15">
        <v>44334</v>
      </c>
      <c r="B301" s="1">
        <f t="shared" si="11"/>
        <v>492</v>
      </c>
      <c r="D301" s="1">
        <v>0</v>
      </c>
      <c r="E301" s="1">
        <v>0</v>
      </c>
      <c r="F301" s="16">
        <f t="shared" si="1"/>
        <v>0</v>
      </c>
      <c r="G301" s="16">
        <f t="shared" si="2"/>
        <v>0</v>
      </c>
      <c r="H301" s="16">
        <f t="shared" si="17"/>
        <v>0</v>
      </c>
      <c r="I301" s="16">
        <f t="shared" si="3"/>
        <v>167</v>
      </c>
      <c r="J301" s="22">
        <f t="shared" si="14"/>
        <v>129</v>
      </c>
      <c r="K301" s="16">
        <f t="shared" si="15"/>
        <v>0</v>
      </c>
      <c r="N301" s="16">
        <f t="shared" si="10"/>
        <v>251308</v>
      </c>
      <c r="O301" s="1"/>
      <c r="P301" s="1">
        <v>160840</v>
      </c>
      <c r="Q301" s="1">
        <f t="shared" si="4"/>
        <v>1355</v>
      </c>
      <c r="R301" s="16">
        <f t="shared" si="5"/>
        <v>1070</v>
      </c>
      <c r="S301" s="16">
        <f t="shared" si="16"/>
        <v>7490</v>
      </c>
      <c r="T301" s="16">
        <f t="shared" si="7"/>
        <v>0</v>
      </c>
      <c r="U301" s="1">
        <v>23.04</v>
      </c>
      <c r="V301" s="1">
        <f t="shared" si="0"/>
        <v>26.327142857142857</v>
      </c>
    </row>
    <row r="302" spans="1:22" ht="13" x14ac:dyDescent="0.15">
      <c r="A302" s="15">
        <v>44335</v>
      </c>
      <c r="B302" s="1">
        <f t="shared" si="11"/>
        <v>493</v>
      </c>
      <c r="D302" s="1">
        <v>0</v>
      </c>
      <c r="E302" s="1">
        <v>0</v>
      </c>
      <c r="F302" s="16">
        <f t="shared" si="1"/>
        <v>0</v>
      </c>
      <c r="G302" s="16">
        <f t="shared" si="2"/>
        <v>0</v>
      </c>
      <c r="H302" s="16">
        <f t="shared" si="17"/>
        <v>0</v>
      </c>
      <c r="I302" s="16">
        <f t="shared" si="3"/>
        <v>167</v>
      </c>
      <c r="J302" s="22">
        <f t="shared" si="14"/>
        <v>129</v>
      </c>
      <c r="K302" s="16">
        <f t="shared" si="15"/>
        <v>0</v>
      </c>
      <c r="N302" s="16">
        <f t="shared" si="10"/>
        <v>252219</v>
      </c>
      <c r="O302" s="1"/>
      <c r="P302" s="1">
        <v>161751</v>
      </c>
      <c r="Q302" s="1">
        <f t="shared" si="4"/>
        <v>911</v>
      </c>
      <c r="R302" s="16">
        <f t="shared" si="5"/>
        <v>1038.1428571428571</v>
      </c>
      <c r="S302" s="16">
        <f t="shared" si="16"/>
        <v>7267</v>
      </c>
      <c r="T302" s="16">
        <f t="shared" si="7"/>
        <v>0</v>
      </c>
      <c r="U302" s="1">
        <v>25.5</v>
      </c>
      <c r="V302" s="1">
        <f t="shared" si="0"/>
        <v>25.504285714285714</v>
      </c>
    </row>
    <row r="303" spans="1:22" ht="13" x14ac:dyDescent="0.15">
      <c r="A303" s="15">
        <v>44336</v>
      </c>
      <c r="B303" s="1">
        <f t="shared" si="11"/>
        <v>494</v>
      </c>
      <c r="D303" s="1">
        <v>0</v>
      </c>
      <c r="E303" s="1">
        <v>0</v>
      </c>
      <c r="F303" s="16">
        <f t="shared" si="1"/>
        <v>0</v>
      </c>
      <c r="G303" s="16">
        <f t="shared" si="2"/>
        <v>0</v>
      </c>
      <c r="H303" s="16">
        <f t="shared" si="17"/>
        <v>0</v>
      </c>
      <c r="I303" s="16">
        <f t="shared" si="3"/>
        <v>167</v>
      </c>
      <c r="J303" s="22">
        <f t="shared" si="14"/>
        <v>129</v>
      </c>
      <c r="K303" s="16">
        <f t="shared" si="15"/>
        <v>0</v>
      </c>
      <c r="N303" s="16">
        <f t="shared" si="10"/>
        <v>253450</v>
      </c>
      <c r="O303" s="1"/>
      <c r="P303" s="1">
        <v>162982</v>
      </c>
      <c r="Q303" s="1">
        <f t="shared" si="4"/>
        <v>1231</v>
      </c>
      <c r="R303" s="16">
        <f t="shared" si="5"/>
        <v>998.71428571428567</v>
      </c>
      <c r="S303" s="16">
        <f t="shared" si="16"/>
        <v>6991</v>
      </c>
      <c r="T303" s="16">
        <f t="shared" si="7"/>
        <v>0</v>
      </c>
      <c r="U303" s="1">
        <v>26.33</v>
      </c>
      <c r="V303" s="1">
        <f t="shared" si="0"/>
        <v>25.27</v>
      </c>
    </row>
    <row r="304" spans="1:22" ht="13" x14ac:dyDescent="0.15">
      <c r="A304" s="15">
        <v>44337</v>
      </c>
      <c r="B304" s="1">
        <f t="shared" si="11"/>
        <v>495</v>
      </c>
      <c r="D304" s="1">
        <v>0</v>
      </c>
      <c r="E304" s="1">
        <v>0</v>
      </c>
      <c r="F304" s="16">
        <f t="shared" si="1"/>
        <v>0</v>
      </c>
      <c r="G304" s="16">
        <f t="shared" si="2"/>
        <v>0</v>
      </c>
      <c r="H304" s="16">
        <f t="shared" si="17"/>
        <v>0</v>
      </c>
      <c r="I304" s="16">
        <f t="shared" si="3"/>
        <v>167</v>
      </c>
      <c r="J304" s="22">
        <f t="shared" si="14"/>
        <v>129</v>
      </c>
      <c r="K304" s="16">
        <f t="shared" si="15"/>
        <v>0</v>
      </c>
      <c r="N304" s="16">
        <f t="shared" si="10"/>
        <v>254221</v>
      </c>
      <c r="O304" s="1"/>
      <c r="P304" s="1">
        <v>163753</v>
      </c>
      <c r="Q304" s="1">
        <f t="shared" si="4"/>
        <v>771</v>
      </c>
      <c r="R304" s="16">
        <f t="shared" si="5"/>
        <v>1098.8571428571429</v>
      </c>
      <c r="S304" s="16">
        <f t="shared" si="16"/>
        <v>7692</v>
      </c>
      <c r="T304" s="16">
        <f t="shared" si="7"/>
        <v>0</v>
      </c>
      <c r="U304" s="1">
        <v>19.75</v>
      </c>
      <c r="V304" s="1">
        <f t="shared" si="0"/>
        <v>22.802857142857142</v>
      </c>
    </row>
    <row r="305" spans="1:22" ht="13" x14ac:dyDescent="0.15">
      <c r="A305" s="15">
        <v>44338</v>
      </c>
      <c r="B305" s="1">
        <f t="shared" si="11"/>
        <v>496</v>
      </c>
      <c r="D305" s="1">
        <v>0</v>
      </c>
      <c r="E305" s="1">
        <v>0</v>
      </c>
      <c r="F305" s="16">
        <f t="shared" si="1"/>
        <v>0</v>
      </c>
      <c r="G305" s="16">
        <f t="shared" si="2"/>
        <v>0</v>
      </c>
      <c r="H305" s="16">
        <f t="shared" si="17"/>
        <v>0</v>
      </c>
      <c r="I305" s="16">
        <f t="shared" si="3"/>
        <v>167</v>
      </c>
      <c r="J305" s="22">
        <f t="shared" si="14"/>
        <v>129</v>
      </c>
      <c r="K305" s="16">
        <f t="shared" si="15"/>
        <v>0</v>
      </c>
      <c r="N305" s="16">
        <f t="shared" si="10"/>
        <v>255196</v>
      </c>
      <c r="O305" s="1"/>
      <c r="P305" s="1">
        <v>164728</v>
      </c>
      <c r="Q305" s="1">
        <f t="shared" si="4"/>
        <v>975</v>
      </c>
      <c r="R305" s="16">
        <f t="shared" si="5"/>
        <v>889</v>
      </c>
      <c r="S305" s="16">
        <f t="shared" si="16"/>
        <v>6223</v>
      </c>
      <c r="T305" s="16">
        <f t="shared" si="7"/>
        <v>0</v>
      </c>
      <c r="U305" s="1">
        <v>20.57</v>
      </c>
      <c r="V305" s="1">
        <f t="shared" si="0"/>
        <v>22.33285714285714</v>
      </c>
    </row>
    <row r="306" spans="1:22" ht="13" x14ac:dyDescent="0.15">
      <c r="A306" s="15">
        <v>44339</v>
      </c>
      <c r="B306" s="1">
        <f t="shared" si="11"/>
        <v>497</v>
      </c>
      <c r="C306" s="1" t="s">
        <v>103</v>
      </c>
      <c r="D306" s="1">
        <v>0</v>
      </c>
      <c r="E306" s="1">
        <v>0</v>
      </c>
      <c r="F306" s="16">
        <f t="shared" si="1"/>
        <v>0</v>
      </c>
      <c r="G306" s="16">
        <f t="shared" si="2"/>
        <v>0</v>
      </c>
      <c r="H306" s="16">
        <f t="shared" si="17"/>
        <v>0</v>
      </c>
      <c r="I306" s="16">
        <f t="shared" si="3"/>
        <v>167</v>
      </c>
      <c r="J306" s="22">
        <f t="shared" si="14"/>
        <v>129</v>
      </c>
      <c r="K306" s="16">
        <f t="shared" si="15"/>
        <v>0</v>
      </c>
      <c r="N306" s="16">
        <f t="shared" si="10"/>
        <v>255820</v>
      </c>
      <c r="O306" s="1"/>
      <c r="P306" s="1">
        <v>165352</v>
      </c>
      <c r="Q306" s="1">
        <f t="shared" si="4"/>
        <v>624</v>
      </c>
      <c r="R306" s="16">
        <f t="shared" si="5"/>
        <v>838.42857142857144</v>
      </c>
      <c r="S306" s="16">
        <f t="shared" si="16"/>
        <v>5869</v>
      </c>
      <c r="T306" s="16">
        <f t="shared" si="7"/>
        <v>0</v>
      </c>
      <c r="U306" s="1">
        <v>11.52</v>
      </c>
      <c r="V306" s="1">
        <f t="shared" si="0"/>
        <v>20.57</v>
      </c>
    </row>
    <row r="307" spans="1:22" ht="13" x14ac:dyDescent="0.15">
      <c r="A307" s="15">
        <v>44340</v>
      </c>
      <c r="B307" s="1">
        <f t="shared" si="11"/>
        <v>498</v>
      </c>
      <c r="D307" s="1">
        <v>0</v>
      </c>
      <c r="E307" s="1">
        <v>0</v>
      </c>
      <c r="F307" s="16">
        <f t="shared" si="1"/>
        <v>0</v>
      </c>
      <c r="G307" s="16">
        <f t="shared" si="2"/>
        <v>0</v>
      </c>
      <c r="H307" s="16">
        <f t="shared" si="17"/>
        <v>0</v>
      </c>
      <c r="I307" s="16">
        <f t="shared" si="3"/>
        <v>167</v>
      </c>
      <c r="J307" s="22">
        <f t="shared" si="14"/>
        <v>129</v>
      </c>
      <c r="K307" s="16">
        <f t="shared" si="15"/>
        <v>0</v>
      </c>
      <c r="N307" s="1">
        <f t="shared" ref="N307:N311" si="18">255820+O307</f>
        <v>255820</v>
      </c>
      <c r="O307" s="1">
        <v>0</v>
      </c>
      <c r="P307" s="1">
        <v>165352</v>
      </c>
      <c r="Q307" s="1">
        <f t="shared" ref="Q307:Q311" si="19">O307-O306+F307</f>
        <v>0</v>
      </c>
      <c r="R307" s="16">
        <f t="shared" si="5"/>
        <v>838.14285714285711</v>
      </c>
      <c r="S307" s="16">
        <f t="shared" si="16"/>
        <v>5867</v>
      </c>
      <c r="T307" s="16">
        <f t="shared" si="7"/>
        <v>0</v>
      </c>
      <c r="U307" s="1">
        <v>9.0500000000000007</v>
      </c>
      <c r="V307" s="1">
        <f t="shared" si="0"/>
        <v>19.394285714285711</v>
      </c>
    </row>
    <row r="308" spans="1:22" ht="13" x14ac:dyDescent="0.15">
      <c r="A308" s="15">
        <v>44341</v>
      </c>
      <c r="B308" s="1">
        <f t="shared" si="11"/>
        <v>499</v>
      </c>
      <c r="D308" s="1">
        <v>0</v>
      </c>
      <c r="E308" s="1">
        <v>0</v>
      </c>
      <c r="F308" s="16">
        <f t="shared" si="1"/>
        <v>0</v>
      </c>
      <c r="G308" s="16">
        <f t="shared" si="2"/>
        <v>0</v>
      </c>
      <c r="H308" s="16">
        <f t="shared" si="17"/>
        <v>0</v>
      </c>
      <c r="I308" s="16">
        <f t="shared" si="3"/>
        <v>167</v>
      </c>
      <c r="J308" s="22">
        <f t="shared" si="14"/>
        <v>129</v>
      </c>
      <c r="K308" s="16">
        <f t="shared" si="15"/>
        <v>0</v>
      </c>
      <c r="N308" s="1">
        <f t="shared" si="18"/>
        <v>255820</v>
      </c>
      <c r="O308" s="1">
        <v>0</v>
      </c>
      <c r="P308" s="1">
        <v>165352</v>
      </c>
      <c r="Q308" s="1">
        <f t="shared" si="19"/>
        <v>0</v>
      </c>
      <c r="R308" s="16">
        <f t="shared" si="5"/>
        <v>644.57142857142856</v>
      </c>
      <c r="S308" s="16">
        <f t="shared" si="16"/>
        <v>4512</v>
      </c>
      <c r="T308" s="16">
        <f t="shared" si="7"/>
        <v>0</v>
      </c>
      <c r="U308" s="1">
        <v>10.7</v>
      </c>
      <c r="V308" s="1">
        <f t="shared" si="0"/>
        <v>17.631428571428572</v>
      </c>
    </row>
    <row r="309" spans="1:22" ht="13" x14ac:dyDescent="0.15">
      <c r="A309" s="15">
        <v>44342</v>
      </c>
      <c r="B309" s="1">
        <f t="shared" si="11"/>
        <v>500</v>
      </c>
      <c r="D309" s="1">
        <v>0</v>
      </c>
      <c r="E309" s="1">
        <v>0</v>
      </c>
      <c r="F309" s="16">
        <f t="shared" si="1"/>
        <v>0</v>
      </c>
      <c r="G309" s="16">
        <f t="shared" si="2"/>
        <v>0</v>
      </c>
      <c r="H309" s="16">
        <f t="shared" si="17"/>
        <v>0</v>
      </c>
      <c r="I309" s="16">
        <f t="shared" si="3"/>
        <v>167</v>
      </c>
      <c r="J309" s="22">
        <f t="shared" si="14"/>
        <v>129</v>
      </c>
      <c r="K309" s="16">
        <f t="shared" si="15"/>
        <v>0</v>
      </c>
      <c r="N309" s="1">
        <f t="shared" si="18"/>
        <v>255820</v>
      </c>
      <c r="O309" s="1">
        <v>0</v>
      </c>
      <c r="P309" s="1">
        <v>165352</v>
      </c>
      <c r="Q309" s="1">
        <f t="shared" si="19"/>
        <v>0</v>
      </c>
      <c r="R309" s="16">
        <f t="shared" si="5"/>
        <v>514.42857142857144</v>
      </c>
      <c r="S309" s="16">
        <f t="shared" si="16"/>
        <v>3601</v>
      </c>
      <c r="T309" s="16">
        <f t="shared" si="7"/>
        <v>0</v>
      </c>
      <c r="U309" s="1">
        <v>16.45</v>
      </c>
      <c r="V309" s="1">
        <f t="shared" si="0"/>
        <v>16.338571428571431</v>
      </c>
    </row>
    <row r="310" spans="1:22" ht="13" x14ac:dyDescent="0.15">
      <c r="A310" s="15">
        <v>44343</v>
      </c>
      <c r="B310" s="1">
        <f t="shared" si="11"/>
        <v>501</v>
      </c>
      <c r="D310" s="1">
        <v>0</v>
      </c>
      <c r="E310" s="1">
        <v>0</v>
      </c>
      <c r="F310" s="16">
        <f t="shared" si="1"/>
        <v>0</v>
      </c>
      <c r="G310" s="16">
        <f t="shared" si="2"/>
        <v>0</v>
      </c>
      <c r="H310" s="16">
        <f t="shared" si="17"/>
        <v>0</v>
      </c>
      <c r="I310" s="16">
        <f t="shared" si="3"/>
        <v>167</v>
      </c>
      <c r="J310" s="22">
        <f t="shared" si="14"/>
        <v>129</v>
      </c>
      <c r="K310" s="16">
        <f t="shared" si="15"/>
        <v>0</v>
      </c>
      <c r="N310" s="1">
        <f t="shared" si="18"/>
        <v>255820</v>
      </c>
      <c r="O310" s="1">
        <v>0</v>
      </c>
      <c r="P310" s="1">
        <v>165352</v>
      </c>
      <c r="Q310" s="1">
        <f t="shared" si="19"/>
        <v>0</v>
      </c>
      <c r="R310" s="16">
        <f t="shared" si="5"/>
        <v>338.57142857142856</v>
      </c>
      <c r="S310" s="16">
        <f t="shared" si="16"/>
        <v>2370</v>
      </c>
      <c r="T310" s="16">
        <f t="shared" si="7"/>
        <v>0</v>
      </c>
      <c r="U310" s="1">
        <v>15.63</v>
      </c>
      <c r="V310" s="1">
        <f t="shared" si="0"/>
        <v>14.81</v>
      </c>
    </row>
    <row r="311" spans="1:22" ht="13" x14ac:dyDescent="0.15">
      <c r="A311" s="15">
        <v>44344</v>
      </c>
      <c r="B311" s="1">
        <f t="shared" si="11"/>
        <v>502</v>
      </c>
      <c r="D311" s="1">
        <v>0</v>
      </c>
      <c r="E311" s="1">
        <v>0</v>
      </c>
      <c r="F311" s="16">
        <f t="shared" si="1"/>
        <v>0</v>
      </c>
      <c r="G311" s="16">
        <f t="shared" si="2"/>
        <v>0</v>
      </c>
      <c r="H311" s="16">
        <f t="shared" si="17"/>
        <v>0</v>
      </c>
      <c r="I311" s="16">
        <f t="shared" si="3"/>
        <v>167</v>
      </c>
      <c r="J311" s="22">
        <f t="shared" si="14"/>
        <v>129</v>
      </c>
      <c r="K311" s="16">
        <f t="shared" si="15"/>
        <v>0</v>
      </c>
      <c r="N311" s="1">
        <f t="shared" si="18"/>
        <v>256036</v>
      </c>
      <c r="O311" s="1">
        <v>216</v>
      </c>
      <c r="P311" s="1">
        <v>165352</v>
      </c>
      <c r="Q311" s="1">
        <f t="shared" si="19"/>
        <v>216</v>
      </c>
      <c r="R311" s="16">
        <f t="shared" si="5"/>
        <v>259.28571428571428</v>
      </c>
      <c r="S311" s="16">
        <f t="shared" si="16"/>
        <v>1815</v>
      </c>
      <c r="T311" s="16">
        <f t="shared" si="7"/>
        <v>0</v>
      </c>
      <c r="U311" s="1">
        <v>11.52</v>
      </c>
      <c r="V311" s="1">
        <f t="shared" si="0"/>
        <v>13.634285714285713</v>
      </c>
    </row>
    <row r="312" spans="1:22" ht="13" x14ac:dyDescent="0.15">
      <c r="A312" s="15">
        <v>44345</v>
      </c>
      <c r="B312" s="1">
        <f t="shared" si="11"/>
        <v>503</v>
      </c>
      <c r="H312" s="16">
        <f t="shared" si="17"/>
        <v>0</v>
      </c>
      <c r="U312" s="1">
        <v>13.16</v>
      </c>
      <c r="V312" s="1">
        <f t="shared" si="0"/>
        <v>12.575714285714286</v>
      </c>
    </row>
    <row r="313" spans="1:22" ht="13" x14ac:dyDescent="0.15">
      <c r="A313" s="15">
        <v>44346</v>
      </c>
      <c r="B313" s="1">
        <f t="shared" si="11"/>
        <v>504</v>
      </c>
      <c r="U313" s="1">
        <v>7.4</v>
      </c>
      <c r="V313" s="1">
        <f t="shared" si="0"/>
        <v>11.987142857142858</v>
      </c>
    </row>
    <row r="314" spans="1:22" ht="13" x14ac:dyDescent="0.15">
      <c r="A314" s="15">
        <v>44347</v>
      </c>
      <c r="B314" s="1">
        <f t="shared" si="11"/>
        <v>505</v>
      </c>
    </row>
    <row r="315" spans="1:22" ht="13" x14ac:dyDescent="0.15">
      <c r="A315" s="15"/>
    </row>
    <row r="316" spans="1:22" ht="13" x14ac:dyDescent="0.15">
      <c r="A316" s="15"/>
    </row>
    <row r="317" spans="1:22" ht="13" x14ac:dyDescent="0.15">
      <c r="A317" s="15"/>
    </row>
    <row r="318" spans="1:22" ht="13" x14ac:dyDescent="0.15">
      <c r="A318" s="15"/>
    </row>
    <row r="319" spans="1:22" ht="13" x14ac:dyDescent="0.15">
      <c r="A319" s="15"/>
    </row>
    <row r="320" spans="1:22" ht="13" x14ac:dyDescent="0.15">
      <c r="A320" s="15"/>
    </row>
    <row r="321" spans="1:1" ht="13" x14ac:dyDescent="0.15">
      <c r="A321" s="15"/>
    </row>
    <row r="322" spans="1:1" ht="13" x14ac:dyDescent="0.15">
      <c r="A322" s="15"/>
    </row>
    <row r="323" spans="1:1" ht="13" x14ac:dyDescent="0.15">
      <c r="A323" s="15"/>
    </row>
    <row r="324" spans="1:1" ht="13" x14ac:dyDescent="0.15">
      <c r="A324" s="15"/>
    </row>
    <row r="325" spans="1:1" ht="13" x14ac:dyDescent="0.15">
      <c r="A325" s="15"/>
    </row>
    <row r="326" spans="1:1" ht="13" x14ac:dyDescent="0.15">
      <c r="A326" s="15"/>
    </row>
    <row r="327" spans="1:1" ht="13" x14ac:dyDescent="0.15">
      <c r="A327" s="15"/>
    </row>
    <row r="328" spans="1:1" ht="13" x14ac:dyDescent="0.15">
      <c r="A328" s="15"/>
    </row>
    <row r="329" spans="1:1" ht="13" x14ac:dyDescent="0.15">
      <c r="A329" s="15"/>
    </row>
    <row r="330" spans="1:1" ht="13" x14ac:dyDescent="0.15">
      <c r="A330" s="15"/>
    </row>
    <row r="331" spans="1:1" ht="13" x14ac:dyDescent="0.15">
      <c r="A331" s="15"/>
    </row>
    <row r="332" spans="1:1" ht="13" x14ac:dyDescent="0.15">
      <c r="A332" s="15"/>
    </row>
    <row r="333" spans="1:1" ht="13" x14ac:dyDescent="0.15">
      <c r="A333" s="15"/>
    </row>
    <row r="334" spans="1:1" ht="13" x14ac:dyDescent="0.15">
      <c r="A334" s="15"/>
    </row>
    <row r="335" spans="1:1" ht="13" x14ac:dyDescent="0.15">
      <c r="A335" s="15"/>
    </row>
    <row r="336" spans="1:1" ht="13" x14ac:dyDescent="0.15">
      <c r="A336" s="15"/>
    </row>
  </sheetData>
  <mergeCells count="5">
    <mergeCell ref="F2:R2"/>
    <mergeCell ref="U2:V2"/>
    <mergeCell ref="F3:M3"/>
    <mergeCell ref="Q3:R3"/>
    <mergeCell ref="U3:V3"/>
  </mergeCells>
  <hyperlinks>
    <hyperlink ref="B1" r:id="rId1" xr:uid="{00000000-0004-0000-0400-000000000000}"/>
  </hyperlinks>
  <pageMargins left="0.7" right="0.7" top="0.75" bottom="0.75" header="0.3" footer="0.3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331"/>
  <sheetViews>
    <sheetView zoomScale="93" workbookViewId="0">
      <pane xSplit="3" ySplit="4" topLeftCell="H5" activePane="bottomRight" state="frozen"/>
      <selection pane="topRight" activeCell="D1" sqref="D1"/>
      <selection pane="bottomLeft" activeCell="A5" sqref="A5"/>
      <selection pane="bottomRight" activeCell="I33" sqref="I33:I306"/>
    </sheetView>
  </sheetViews>
  <sheetFormatPr baseColWidth="10" defaultColWidth="14.5" defaultRowHeight="15.75" customHeight="1" x14ac:dyDescent="0.15"/>
  <cols>
    <col min="8" max="8" width="14.5" style="36"/>
  </cols>
  <sheetData>
    <row r="1" spans="1:25" ht="15.75" customHeight="1" x14ac:dyDescent="0.15">
      <c r="A1" s="1"/>
      <c r="B1" s="10" t="s">
        <v>129</v>
      </c>
    </row>
    <row r="2" spans="1:25" ht="15.75" customHeight="1" x14ac:dyDescent="0.15">
      <c r="C2" s="11"/>
      <c r="D2" s="12"/>
      <c r="E2" s="12"/>
      <c r="F2" s="41" t="s">
        <v>130</v>
      </c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12"/>
      <c r="V2" s="12"/>
      <c r="W2" s="43" t="s">
        <v>131</v>
      </c>
      <c r="X2" s="42"/>
    </row>
    <row r="3" spans="1:25" ht="15.75" customHeight="1" x14ac:dyDescent="0.15">
      <c r="A3" s="1"/>
      <c r="B3" s="1"/>
      <c r="C3" s="1"/>
      <c r="D3" s="11"/>
      <c r="E3" s="11"/>
      <c r="F3" s="44" t="s">
        <v>83</v>
      </c>
      <c r="G3" s="42"/>
      <c r="H3" s="42"/>
      <c r="I3" s="42"/>
      <c r="J3" s="42"/>
      <c r="K3" s="42"/>
      <c r="L3" s="42"/>
      <c r="M3" s="42"/>
      <c r="N3" s="11"/>
      <c r="O3" s="11"/>
      <c r="P3" s="11"/>
      <c r="Q3" s="11"/>
      <c r="R3" s="11"/>
      <c r="S3" s="44" t="s">
        <v>70</v>
      </c>
      <c r="T3" s="42"/>
      <c r="U3" s="11"/>
      <c r="V3" s="11"/>
      <c r="W3" s="44" t="s">
        <v>83</v>
      </c>
      <c r="X3" s="42"/>
    </row>
    <row r="4" spans="1:25" ht="15.75" customHeight="1" x14ac:dyDescent="0.15">
      <c r="A4" s="1" t="s">
        <v>84</v>
      </c>
      <c r="B4" s="1" t="s">
        <v>85</v>
      </c>
      <c r="C4" s="1" t="s">
        <v>86</v>
      </c>
      <c r="D4" s="1" t="s">
        <v>106</v>
      </c>
      <c r="E4" s="1" t="s">
        <v>107</v>
      </c>
      <c r="F4" s="1" t="s">
        <v>87</v>
      </c>
      <c r="G4" s="1" t="s">
        <v>88</v>
      </c>
      <c r="H4" s="30"/>
      <c r="I4" s="1" t="s">
        <v>75</v>
      </c>
      <c r="J4" s="1" t="s">
        <v>132</v>
      </c>
      <c r="K4" s="1"/>
      <c r="L4" s="1" t="s">
        <v>91</v>
      </c>
      <c r="M4" s="1" t="s">
        <v>72</v>
      </c>
      <c r="N4" s="1" t="s">
        <v>109</v>
      </c>
      <c r="O4" s="1" t="s">
        <v>110</v>
      </c>
      <c r="P4" s="1" t="s">
        <v>133</v>
      </c>
      <c r="Q4" s="1" t="s">
        <v>26</v>
      </c>
      <c r="R4" s="1" t="s">
        <v>134</v>
      </c>
      <c r="S4" s="1" t="s">
        <v>70</v>
      </c>
      <c r="T4" s="1" t="s">
        <v>97</v>
      </c>
      <c r="U4" s="1"/>
      <c r="V4" s="1" t="s">
        <v>98</v>
      </c>
      <c r="W4" s="1" t="s">
        <v>100</v>
      </c>
      <c r="X4" s="1" t="s">
        <v>101</v>
      </c>
      <c r="Y4" s="30" t="s">
        <v>185</v>
      </c>
    </row>
    <row r="5" spans="1:25" ht="15.75" customHeight="1" x14ac:dyDescent="0.15">
      <c r="A5" s="15">
        <v>44038</v>
      </c>
      <c r="B5" s="1">
        <v>196</v>
      </c>
      <c r="W5" s="20">
        <v>0</v>
      </c>
    </row>
    <row r="6" spans="1:25" ht="15.75" customHeight="1" x14ac:dyDescent="0.15">
      <c r="A6" s="15">
        <v>44039</v>
      </c>
      <c r="B6" s="1">
        <v>197</v>
      </c>
      <c r="W6" s="20">
        <v>4.09</v>
      </c>
    </row>
    <row r="7" spans="1:25" ht="15.75" customHeight="1" x14ac:dyDescent="0.15">
      <c r="A7" s="15">
        <v>44040</v>
      </c>
      <c r="B7" s="1">
        <v>198</v>
      </c>
      <c r="W7" s="20">
        <v>3.35</v>
      </c>
    </row>
    <row r="8" spans="1:25" ht="15.75" customHeight="1" x14ac:dyDescent="0.15">
      <c r="A8" s="15">
        <v>44041</v>
      </c>
      <c r="B8" s="1">
        <v>199</v>
      </c>
      <c r="W8" s="20">
        <v>1.86</v>
      </c>
    </row>
    <row r="9" spans="1:25" ht="15.75" customHeight="1" x14ac:dyDescent="0.15">
      <c r="A9" s="15">
        <v>44042</v>
      </c>
      <c r="B9" s="1">
        <v>200</v>
      </c>
      <c r="W9" s="20">
        <v>3.35</v>
      </c>
    </row>
    <row r="10" spans="1:25" ht="15.75" customHeight="1" x14ac:dyDescent="0.15">
      <c r="A10" s="15">
        <v>44043</v>
      </c>
      <c r="B10" s="1">
        <v>201</v>
      </c>
      <c r="W10" s="20">
        <v>2.23</v>
      </c>
    </row>
    <row r="11" spans="1:25" ht="15.75" customHeight="1" x14ac:dyDescent="0.15">
      <c r="A11" s="15">
        <v>44044</v>
      </c>
      <c r="B11" s="1">
        <v>202</v>
      </c>
      <c r="W11" s="20">
        <v>0</v>
      </c>
      <c r="X11" s="16">
        <f t="shared" ref="X11:X313" si="0">AVERAGE(W5:W11)</f>
        <v>2.1257142857142854</v>
      </c>
      <c r="Y11">
        <f>X11*2.5</f>
        <v>5.3142857142857132</v>
      </c>
    </row>
    <row r="12" spans="1:25" ht="15.75" customHeight="1" x14ac:dyDescent="0.15">
      <c r="A12" s="15">
        <v>44045</v>
      </c>
      <c r="B12" s="1">
        <v>203</v>
      </c>
      <c r="W12" s="20">
        <v>0</v>
      </c>
      <c r="X12" s="16">
        <f t="shared" si="0"/>
        <v>2.1257142857142854</v>
      </c>
      <c r="Y12" s="36">
        <f t="shared" ref="Y12:Y75" si="1">X12*2.5</f>
        <v>5.3142857142857132</v>
      </c>
    </row>
    <row r="13" spans="1:25" ht="15.75" customHeight="1" x14ac:dyDescent="0.15">
      <c r="A13" s="15">
        <v>44046</v>
      </c>
      <c r="B13" s="1">
        <v>204</v>
      </c>
      <c r="W13" s="20">
        <v>4.46</v>
      </c>
      <c r="X13" s="16">
        <f t="shared" si="0"/>
        <v>2.1785714285714284</v>
      </c>
      <c r="Y13" s="36">
        <f t="shared" si="1"/>
        <v>5.4464285714285712</v>
      </c>
    </row>
    <row r="14" spans="1:25" ht="15.75" customHeight="1" x14ac:dyDescent="0.15">
      <c r="A14" s="15">
        <v>44047</v>
      </c>
      <c r="B14" s="1">
        <v>205</v>
      </c>
      <c r="W14" s="20">
        <v>2.6</v>
      </c>
      <c r="X14" s="16">
        <f t="shared" si="0"/>
        <v>2.0714285714285712</v>
      </c>
      <c r="Y14" s="36">
        <f t="shared" si="1"/>
        <v>5.1785714285714279</v>
      </c>
    </row>
    <row r="15" spans="1:25" ht="15.75" customHeight="1" x14ac:dyDescent="0.15">
      <c r="A15" s="15">
        <v>44048</v>
      </c>
      <c r="B15" s="1">
        <v>206</v>
      </c>
      <c r="W15" s="20">
        <v>2.6</v>
      </c>
      <c r="X15" s="16">
        <f t="shared" si="0"/>
        <v>2.177142857142857</v>
      </c>
      <c r="Y15" s="36">
        <f t="shared" si="1"/>
        <v>5.4428571428571431</v>
      </c>
    </row>
    <row r="16" spans="1:25" ht="15.75" customHeight="1" x14ac:dyDescent="0.15">
      <c r="A16" s="15">
        <v>44049</v>
      </c>
      <c r="B16" s="1">
        <v>207</v>
      </c>
      <c r="W16" s="20">
        <v>1.1200000000000001</v>
      </c>
      <c r="X16" s="16">
        <f t="shared" si="0"/>
        <v>1.8585714285714283</v>
      </c>
      <c r="Y16" s="36">
        <f t="shared" si="1"/>
        <v>4.6464285714285705</v>
      </c>
    </row>
    <row r="17" spans="1:25" ht="15.75" customHeight="1" x14ac:dyDescent="0.15">
      <c r="A17" s="15">
        <v>44050</v>
      </c>
      <c r="B17" s="1">
        <v>208</v>
      </c>
      <c r="W17" s="20">
        <v>0.74</v>
      </c>
      <c r="X17" s="16">
        <f t="shared" si="0"/>
        <v>1.6457142857142859</v>
      </c>
      <c r="Y17" s="36">
        <f t="shared" si="1"/>
        <v>4.1142857142857148</v>
      </c>
    </row>
    <row r="18" spans="1:25" ht="15.75" customHeight="1" x14ac:dyDescent="0.15">
      <c r="A18" s="15">
        <v>44051</v>
      </c>
      <c r="B18" s="1">
        <v>209</v>
      </c>
      <c r="W18" s="20">
        <v>0</v>
      </c>
      <c r="X18" s="16">
        <f t="shared" si="0"/>
        <v>1.6457142857142859</v>
      </c>
      <c r="Y18" s="36">
        <f t="shared" si="1"/>
        <v>4.1142857142857148</v>
      </c>
    </row>
    <row r="19" spans="1:25" ht="15.75" customHeight="1" x14ac:dyDescent="0.15">
      <c r="A19" s="15">
        <v>44052</v>
      </c>
      <c r="B19" s="1">
        <v>210</v>
      </c>
      <c r="W19" s="20">
        <v>0</v>
      </c>
      <c r="X19" s="16">
        <f t="shared" si="0"/>
        <v>1.6457142857142859</v>
      </c>
      <c r="Y19" s="36">
        <f t="shared" si="1"/>
        <v>4.1142857142857148</v>
      </c>
    </row>
    <row r="20" spans="1:25" ht="15.75" customHeight="1" x14ac:dyDescent="0.15">
      <c r="A20" s="15">
        <v>44053</v>
      </c>
      <c r="B20" s="1">
        <v>211</v>
      </c>
      <c r="W20" s="20">
        <v>8.93</v>
      </c>
      <c r="X20" s="16">
        <f t="shared" si="0"/>
        <v>2.2842857142857143</v>
      </c>
      <c r="Y20" s="36">
        <f t="shared" si="1"/>
        <v>5.7107142857142854</v>
      </c>
    </row>
    <row r="21" spans="1:25" ht="15.75" customHeight="1" x14ac:dyDescent="0.15">
      <c r="A21" s="15">
        <v>44054</v>
      </c>
      <c r="B21" s="1">
        <v>212</v>
      </c>
      <c r="W21" s="20">
        <v>3.72</v>
      </c>
      <c r="X21" s="16">
        <f t="shared" si="0"/>
        <v>2.4442857142857144</v>
      </c>
      <c r="Y21" s="36">
        <f t="shared" si="1"/>
        <v>6.1107142857142858</v>
      </c>
    </row>
    <row r="22" spans="1:25" ht="15.75" customHeight="1" x14ac:dyDescent="0.15">
      <c r="A22" s="15">
        <v>44055</v>
      </c>
      <c r="B22" s="1">
        <v>213</v>
      </c>
      <c r="W22" s="20">
        <v>0.74</v>
      </c>
      <c r="X22" s="16">
        <f t="shared" si="0"/>
        <v>2.1785714285714284</v>
      </c>
      <c r="Y22" s="36">
        <f t="shared" si="1"/>
        <v>5.4464285714285712</v>
      </c>
    </row>
    <row r="23" spans="1:25" ht="15.75" customHeight="1" x14ac:dyDescent="0.15">
      <c r="A23" s="15">
        <v>44056</v>
      </c>
      <c r="B23" s="1">
        <v>214</v>
      </c>
      <c r="W23" s="20">
        <v>2.23</v>
      </c>
      <c r="X23" s="16">
        <f t="shared" si="0"/>
        <v>2.3371428571428572</v>
      </c>
      <c r="Y23" s="36">
        <f t="shared" si="1"/>
        <v>5.8428571428571434</v>
      </c>
    </row>
    <row r="24" spans="1:25" ht="15.75" customHeight="1" x14ac:dyDescent="0.15">
      <c r="A24" s="15">
        <v>44057</v>
      </c>
      <c r="B24" s="1">
        <v>215</v>
      </c>
      <c r="W24" s="20">
        <v>0.74</v>
      </c>
      <c r="X24" s="16">
        <f t="shared" si="0"/>
        <v>2.3371428571428572</v>
      </c>
      <c r="Y24" s="36">
        <f t="shared" si="1"/>
        <v>5.8428571428571434</v>
      </c>
    </row>
    <row r="25" spans="1:25" ht="15.75" customHeight="1" x14ac:dyDescent="0.15">
      <c r="A25" s="15">
        <v>44058</v>
      </c>
      <c r="B25" s="1">
        <v>216</v>
      </c>
      <c r="W25" s="20">
        <v>0</v>
      </c>
      <c r="X25" s="16">
        <f t="shared" si="0"/>
        <v>2.3371428571428572</v>
      </c>
      <c r="Y25" s="36">
        <f t="shared" si="1"/>
        <v>5.8428571428571434</v>
      </c>
    </row>
    <row r="26" spans="1:25" ht="15.75" customHeight="1" x14ac:dyDescent="0.15">
      <c r="A26" s="15">
        <v>44059</v>
      </c>
      <c r="B26" s="1">
        <v>217</v>
      </c>
      <c r="W26" s="20">
        <v>0</v>
      </c>
      <c r="X26" s="16">
        <f t="shared" si="0"/>
        <v>2.3371428571428572</v>
      </c>
      <c r="Y26" s="36">
        <f t="shared" si="1"/>
        <v>5.8428571428571434</v>
      </c>
    </row>
    <row r="27" spans="1:25" ht="15.75" customHeight="1" x14ac:dyDescent="0.15">
      <c r="A27" s="15">
        <v>44060</v>
      </c>
      <c r="B27" s="1">
        <v>218</v>
      </c>
      <c r="R27" s="1"/>
      <c r="S27" s="1">
        <v>0</v>
      </c>
      <c r="W27" s="20">
        <v>8.18</v>
      </c>
      <c r="X27" s="16">
        <f t="shared" si="0"/>
        <v>2.23</v>
      </c>
      <c r="Y27" s="36">
        <f t="shared" si="1"/>
        <v>5.5750000000000002</v>
      </c>
    </row>
    <row r="28" spans="1:25" ht="15.75" customHeight="1" x14ac:dyDescent="0.15">
      <c r="A28" s="15">
        <v>44061</v>
      </c>
      <c r="B28" s="1">
        <v>219</v>
      </c>
      <c r="R28" s="1"/>
      <c r="S28" s="1">
        <v>0</v>
      </c>
      <c r="W28" s="20">
        <v>-0.74</v>
      </c>
      <c r="X28" s="16">
        <f t="shared" si="0"/>
        <v>1.592857142857143</v>
      </c>
      <c r="Y28" s="36">
        <f t="shared" si="1"/>
        <v>3.9821428571428577</v>
      </c>
    </row>
    <row r="29" spans="1:25" ht="15.75" customHeight="1" x14ac:dyDescent="0.15">
      <c r="A29" s="15">
        <v>44062</v>
      </c>
      <c r="B29" s="1">
        <v>220</v>
      </c>
      <c r="R29" s="1"/>
      <c r="S29" s="1">
        <v>0</v>
      </c>
      <c r="W29" s="20">
        <v>0.74</v>
      </c>
      <c r="X29" s="16">
        <f t="shared" si="0"/>
        <v>1.5928571428571427</v>
      </c>
      <c r="Y29" s="36">
        <f t="shared" si="1"/>
        <v>3.9821428571428568</v>
      </c>
    </row>
    <row r="30" spans="1:25" ht="15.75" customHeight="1" x14ac:dyDescent="0.15">
      <c r="A30" s="15">
        <v>44063</v>
      </c>
      <c r="B30" s="1">
        <v>221</v>
      </c>
      <c r="R30" s="1"/>
      <c r="S30" s="1">
        <v>0</v>
      </c>
      <c r="W30" s="20">
        <v>1.49</v>
      </c>
      <c r="X30" s="16">
        <f t="shared" si="0"/>
        <v>1.4871428571428571</v>
      </c>
      <c r="Y30" s="36">
        <f t="shared" si="1"/>
        <v>3.7178571428571425</v>
      </c>
    </row>
    <row r="31" spans="1:25" ht="15.75" customHeight="1" x14ac:dyDescent="0.15">
      <c r="A31" s="15">
        <v>44064</v>
      </c>
      <c r="B31" s="1">
        <v>222</v>
      </c>
      <c r="R31" s="1"/>
      <c r="S31" s="1">
        <v>0</v>
      </c>
      <c r="W31" s="20">
        <v>0.74</v>
      </c>
      <c r="X31" s="16">
        <f t="shared" si="0"/>
        <v>1.4871428571428571</v>
      </c>
      <c r="Y31" s="36">
        <f t="shared" si="1"/>
        <v>3.7178571428571425</v>
      </c>
    </row>
    <row r="32" spans="1:25" ht="15.75" customHeight="1" x14ac:dyDescent="0.15">
      <c r="A32" s="15">
        <v>44065</v>
      </c>
      <c r="B32" s="1">
        <v>223</v>
      </c>
      <c r="R32" s="1"/>
      <c r="S32" s="1">
        <v>0</v>
      </c>
      <c r="T32" s="16">
        <f t="shared" ref="T32:T306" si="2">AVERAGE(S26:S32)</f>
        <v>0</v>
      </c>
      <c r="W32" s="20">
        <v>0</v>
      </c>
      <c r="X32" s="16">
        <f t="shared" si="0"/>
        <v>1.4871428571428571</v>
      </c>
      <c r="Y32" s="36">
        <f t="shared" si="1"/>
        <v>3.7178571428571425</v>
      </c>
    </row>
    <row r="33" spans="1:25" ht="15.75" customHeight="1" x14ac:dyDescent="0.15">
      <c r="A33" s="15">
        <v>44066</v>
      </c>
      <c r="B33" s="1">
        <v>224</v>
      </c>
      <c r="F33" s="1">
        <v>0</v>
      </c>
      <c r="G33" s="16">
        <f>AVERAGE(F27:F33)</f>
        <v>0</v>
      </c>
      <c r="H33" s="16">
        <f>G33*250000/1861</f>
        <v>0</v>
      </c>
      <c r="I33" s="16">
        <f t="shared" ref="I33:I306" si="3">SUM(F33+I32)</f>
        <v>0</v>
      </c>
      <c r="P33" s="17">
        <v>545</v>
      </c>
      <c r="Q33" s="1">
        <v>545</v>
      </c>
      <c r="R33" s="1"/>
      <c r="S33" s="1">
        <v>545</v>
      </c>
      <c r="T33" s="16">
        <f t="shared" si="2"/>
        <v>77.857142857142861</v>
      </c>
      <c r="V33" s="16">
        <f t="shared" ref="V33:V306" si="4">G33/T33*100</f>
        <v>0</v>
      </c>
      <c r="W33" s="20">
        <v>0</v>
      </c>
      <c r="X33" s="16">
        <f t="shared" si="0"/>
        <v>1.4871428571428571</v>
      </c>
      <c r="Y33" s="36">
        <f t="shared" si="1"/>
        <v>3.7178571428571425</v>
      </c>
    </row>
    <row r="34" spans="1:25" ht="15.75" customHeight="1" x14ac:dyDescent="0.15">
      <c r="A34" s="15">
        <v>44067</v>
      </c>
      <c r="B34" s="1">
        <v>225</v>
      </c>
      <c r="C34" s="1" t="s">
        <v>102</v>
      </c>
      <c r="F34" s="1">
        <v>0</v>
      </c>
      <c r="G34" s="16">
        <f t="shared" ref="G34:G306" si="5">AVERAGE(F28:F34)</f>
        <v>0</v>
      </c>
      <c r="H34" s="16">
        <f t="shared" ref="H34:H39" si="6">G34*250000/1861</f>
        <v>0</v>
      </c>
      <c r="I34" s="16">
        <f t="shared" si="3"/>
        <v>0</v>
      </c>
      <c r="Q34" s="1">
        <v>545</v>
      </c>
      <c r="R34" s="1"/>
      <c r="S34" s="1">
        <v>0</v>
      </c>
      <c r="T34" s="16">
        <f t="shared" si="2"/>
        <v>77.857142857142861</v>
      </c>
      <c r="V34" s="16">
        <f t="shared" si="4"/>
        <v>0</v>
      </c>
      <c r="W34" s="23">
        <v>4.46</v>
      </c>
      <c r="X34" s="16">
        <f t="shared" si="0"/>
        <v>0.95571428571428563</v>
      </c>
      <c r="Y34" s="36">
        <f t="shared" si="1"/>
        <v>2.3892857142857142</v>
      </c>
    </row>
    <row r="35" spans="1:25" ht="15.75" customHeight="1" x14ac:dyDescent="0.15">
      <c r="A35" s="15">
        <v>44068</v>
      </c>
      <c r="B35" s="1">
        <v>226</v>
      </c>
      <c r="F35" s="1">
        <v>0</v>
      </c>
      <c r="G35" s="16">
        <f t="shared" si="5"/>
        <v>0</v>
      </c>
      <c r="H35" s="16">
        <f t="shared" si="6"/>
        <v>0</v>
      </c>
      <c r="I35" s="16">
        <f t="shared" si="3"/>
        <v>0</v>
      </c>
      <c r="Q35" s="1">
        <v>545</v>
      </c>
      <c r="R35" s="1"/>
      <c r="S35" s="1">
        <v>0</v>
      </c>
      <c r="T35" s="16">
        <f t="shared" si="2"/>
        <v>77.857142857142861</v>
      </c>
      <c r="V35" s="16">
        <f t="shared" si="4"/>
        <v>0</v>
      </c>
      <c r="W35" s="1">
        <v>1.1200000000000001</v>
      </c>
      <c r="X35" s="16">
        <f t="shared" si="0"/>
        <v>1.2214285714285715</v>
      </c>
      <c r="Y35" s="36">
        <f t="shared" si="1"/>
        <v>3.0535714285714288</v>
      </c>
    </row>
    <row r="36" spans="1:25" ht="15.75" customHeight="1" x14ac:dyDescent="0.15">
      <c r="A36" s="15">
        <v>44069</v>
      </c>
      <c r="B36" s="1">
        <v>227</v>
      </c>
      <c r="F36" s="1">
        <v>0</v>
      </c>
      <c r="G36" s="16">
        <f t="shared" si="5"/>
        <v>0</v>
      </c>
      <c r="H36" s="16">
        <f t="shared" si="6"/>
        <v>0</v>
      </c>
      <c r="I36" s="16">
        <f t="shared" si="3"/>
        <v>0</v>
      </c>
      <c r="Q36" s="1">
        <v>545</v>
      </c>
      <c r="R36" s="1"/>
      <c r="S36" s="1">
        <v>0</v>
      </c>
      <c r="T36" s="16">
        <f t="shared" si="2"/>
        <v>77.857142857142861</v>
      </c>
      <c r="V36" s="16">
        <f t="shared" si="4"/>
        <v>0</v>
      </c>
      <c r="W36" s="1">
        <v>2.23</v>
      </c>
      <c r="X36" s="16">
        <f t="shared" si="0"/>
        <v>1.4342857142857142</v>
      </c>
      <c r="Y36" s="36">
        <f t="shared" si="1"/>
        <v>3.5857142857142854</v>
      </c>
    </row>
    <row r="37" spans="1:25" ht="15.75" customHeight="1" x14ac:dyDescent="0.15">
      <c r="A37" s="15">
        <v>44070</v>
      </c>
      <c r="B37" s="1">
        <v>228</v>
      </c>
      <c r="F37" s="1">
        <v>0</v>
      </c>
      <c r="G37" s="16">
        <f t="shared" si="5"/>
        <v>0</v>
      </c>
      <c r="H37" s="16">
        <f t="shared" si="6"/>
        <v>0</v>
      </c>
      <c r="I37" s="16">
        <f t="shared" si="3"/>
        <v>0</v>
      </c>
      <c r="Q37" s="1">
        <v>545</v>
      </c>
      <c r="R37" s="1"/>
      <c r="S37" s="1">
        <v>0</v>
      </c>
      <c r="T37" s="16">
        <f t="shared" si="2"/>
        <v>77.857142857142861</v>
      </c>
      <c r="V37" s="16">
        <f t="shared" si="4"/>
        <v>0</v>
      </c>
      <c r="W37" s="1">
        <v>0</v>
      </c>
      <c r="X37" s="16">
        <f t="shared" si="0"/>
        <v>1.2214285714285715</v>
      </c>
      <c r="Y37" s="36">
        <f t="shared" si="1"/>
        <v>3.0535714285714288</v>
      </c>
    </row>
    <row r="38" spans="1:25" ht="15.75" customHeight="1" x14ac:dyDescent="0.15">
      <c r="A38" s="15">
        <v>44071</v>
      </c>
      <c r="B38" s="1">
        <v>229</v>
      </c>
      <c r="F38" s="1">
        <v>0</v>
      </c>
      <c r="G38" s="16">
        <f t="shared" si="5"/>
        <v>0</v>
      </c>
      <c r="H38" s="16">
        <f t="shared" si="6"/>
        <v>0</v>
      </c>
      <c r="I38" s="16">
        <f t="shared" si="3"/>
        <v>0</v>
      </c>
      <c r="Q38" s="1">
        <v>545</v>
      </c>
      <c r="R38" s="1"/>
      <c r="S38" s="1">
        <v>0</v>
      </c>
      <c r="T38" s="16">
        <f t="shared" si="2"/>
        <v>77.857142857142861</v>
      </c>
      <c r="V38" s="16">
        <f t="shared" si="4"/>
        <v>0</v>
      </c>
      <c r="W38" s="1">
        <v>10.41</v>
      </c>
      <c r="X38" s="16">
        <f t="shared" si="0"/>
        <v>2.6028571428571428</v>
      </c>
      <c r="Y38" s="36">
        <f t="shared" si="1"/>
        <v>6.5071428571428571</v>
      </c>
    </row>
    <row r="39" spans="1:25" ht="15.75" customHeight="1" x14ac:dyDescent="0.15">
      <c r="A39" s="15">
        <v>44072</v>
      </c>
      <c r="B39" s="1">
        <v>230</v>
      </c>
      <c r="F39" s="1">
        <v>0</v>
      </c>
      <c r="G39" s="16">
        <f t="shared" si="5"/>
        <v>0</v>
      </c>
      <c r="H39" s="16">
        <f t="shared" si="6"/>
        <v>0</v>
      </c>
      <c r="I39" s="16">
        <f t="shared" si="3"/>
        <v>0</v>
      </c>
      <c r="Q39" s="1">
        <v>545</v>
      </c>
      <c r="R39" s="1"/>
      <c r="S39" s="1">
        <v>0</v>
      </c>
      <c r="T39" s="16">
        <f t="shared" si="2"/>
        <v>77.857142857142861</v>
      </c>
      <c r="V39" s="16">
        <f t="shared" si="4"/>
        <v>0</v>
      </c>
      <c r="W39" s="1">
        <v>0</v>
      </c>
      <c r="X39" s="16">
        <f t="shared" si="0"/>
        <v>2.6028571428571428</v>
      </c>
      <c r="Y39" s="36">
        <f t="shared" si="1"/>
        <v>6.5071428571428571</v>
      </c>
    </row>
    <row r="40" spans="1:25" ht="15.75" customHeight="1" x14ac:dyDescent="0.15">
      <c r="A40" s="15">
        <v>44073</v>
      </c>
      <c r="B40" s="1">
        <v>231</v>
      </c>
      <c r="D40" s="1">
        <v>1</v>
      </c>
      <c r="E40" s="1">
        <v>0</v>
      </c>
      <c r="F40" s="16">
        <f t="shared" ref="F40:F306" si="7">SUM(D40:E40)</f>
        <v>1</v>
      </c>
      <c r="G40" s="16">
        <f t="shared" si="5"/>
        <v>0.14285714285714285</v>
      </c>
      <c r="H40" s="16">
        <f>G40*250000/(1861)</f>
        <v>19.190911184463037</v>
      </c>
      <c r="I40" s="16">
        <f t="shared" si="3"/>
        <v>1</v>
      </c>
      <c r="P40" s="1">
        <v>1437</v>
      </c>
      <c r="Q40" s="1">
        <f t="shared" ref="Q40:Q306" si="8">Q39+S40</f>
        <v>1982</v>
      </c>
      <c r="R40" s="1"/>
      <c r="S40" s="1">
        <v>1437</v>
      </c>
      <c r="T40" s="16">
        <f t="shared" si="2"/>
        <v>205.28571428571428</v>
      </c>
      <c r="V40" s="16">
        <f t="shared" si="4"/>
        <v>6.9589422407794019E-2</v>
      </c>
      <c r="W40" s="1">
        <v>0</v>
      </c>
      <c r="X40" s="16">
        <f t="shared" si="0"/>
        <v>2.6028571428571428</v>
      </c>
      <c r="Y40" s="36">
        <f t="shared" si="1"/>
        <v>6.5071428571428571</v>
      </c>
    </row>
    <row r="41" spans="1:25" ht="15.75" customHeight="1" x14ac:dyDescent="0.15">
      <c r="A41" s="15">
        <v>44074</v>
      </c>
      <c r="B41" s="1">
        <v>232</v>
      </c>
      <c r="D41" s="1">
        <v>0</v>
      </c>
      <c r="E41" s="1">
        <v>0</v>
      </c>
      <c r="F41" s="16">
        <f t="shared" si="7"/>
        <v>0</v>
      </c>
      <c r="G41" s="16">
        <f t="shared" si="5"/>
        <v>0.14285714285714285</v>
      </c>
      <c r="H41" s="16">
        <f t="shared" ref="H41:H104" si="9">G41*250000/(1861)</f>
        <v>19.190911184463037</v>
      </c>
      <c r="I41" s="16">
        <f t="shared" si="3"/>
        <v>1</v>
      </c>
      <c r="P41" s="17">
        <v>2192</v>
      </c>
      <c r="Q41" s="1">
        <f t="shared" si="8"/>
        <v>2737</v>
      </c>
      <c r="S41" s="16">
        <f>P41-P40</f>
        <v>755</v>
      </c>
      <c r="T41" s="16">
        <f t="shared" si="2"/>
        <v>313.14285714285717</v>
      </c>
      <c r="V41" s="16">
        <f t="shared" si="4"/>
        <v>4.5620437956204372E-2</v>
      </c>
      <c r="W41" s="1">
        <v>8.5500000000000007</v>
      </c>
      <c r="X41" s="16">
        <f t="shared" si="0"/>
        <v>3.1871428571428573</v>
      </c>
      <c r="Y41" s="36">
        <f t="shared" si="1"/>
        <v>7.9678571428571434</v>
      </c>
    </row>
    <row r="42" spans="1:25" ht="15.75" customHeight="1" x14ac:dyDescent="0.15">
      <c r="A42" s="15">
        <v>44075</v>
      </c>
      <c r="B42" s="1">
        <v>233</v>
      </c>
      <c r="D42" s="1">
        <v>0</v>
      </c>
      <c r="E42" s="1">
        <v>0</v>
      </c>
      <c r="F42" s="16">
        <f t="shared" si="7"/>
        <v>0</v>
      </c>
      <c r="G42" s="16">
        <f t="shared" si="5"/>
        <v>0.14285714285714285</v>
      </c>
      <c r="H42" s="16">
        <f t="shared" si="9"/>
        <v>19.190911184463037</v>
      </c>
      <c r="I42" s="16">
        <f t="shared" si="3"/>
        <v>1</v>
      </c>
      <c r="P42" s="1">
        <v>0</v>
      </c>
      <c r="Q42" s="1">
        <f t="shared" si="8"/>
        <v>2737</v>
      </c>
      <c r="R42" s="1"/>
      <c r="S42" s="1">
        <v>0</v>
      </c>
      <c r="T42" s="16">
        <f t="shared" si="2"/>
        <v>313.14285714285717</v>
      </c>
      <c r="V42" s="16">
        <f t="shared" si="4"/>
        <v>4.5620437956204372E-2</v>
      </c>
      <c r="W42" s="1">
        <v>3.72</v>
      </c>
      <c r="X42" s="16">
        <f t="shared" si="0"/>
        <v>3.5585714285714287</v>
      </c>
      <c r="Y42" s="36">
        <f t="shared" si="1"/>
        <v>8.8964285714285722</v>
      </c>
    </row>
    <row r="43" spans="1:25" ht="15.75" customHeight="1" x14ac:dyDescent="0.15">
      <c r="A43" s="15">
        <v>44076</v>
      </c>
      <c r="B43" s="1">
        <v>234</v>
      </c>
      <c r="D43" s="1">
        <v>0</v>
      </c>
      <c r="E43" s="1">
        <v>0</v>
      </c>
      <c r="F43" s="16">
        <f t="shared" si="7"/>
        <v>0</v>
      </c>
      <c r="G43" s="16">
        <f t="shared" si="5"/>
        <v>0.14285714285714285</v>
      </c>
      <c r="H43" s="16">
        <f t="shared" si="9"/>
        <v>19.190911184463037</v>
      </c>
      <c r="I43" s="16">
        <f t="shared" si="3"/>
        <v>1</v>
      </c>
      <c r="P43" s="1">
        <v>870</v>
      </c>
      <c r="Q43" s="1">
        <f t="shared" si="8"/>
        <v>3607</v>
      </c>
      <c r="S43" s="16">
        <f t="shared" ref="S43:S48" si="10">P43-P42</f>
        <v>870</v>
      </c>
      <c r="T43" s="16">
        <f t="shared" si="2"/>
        <v>437.42857142857144</v>
      </c>
      <c r="V43" s="16">
        <f t="shared" si="4"/>
        <v>3.2658393207054208E-2</v>
      </c>
      <c r="W43" s="1">
        <v>1.1200000000000001</v>
      </c>
      <c r="X43" s="16">
        <f t="shared" si="0"/>
        <v>3.4</v>
      </c>
      <c r="Y43" s="36">
        <f t="shared" si="1"/>
        <v>8.5</v>
      </c>
    </row>
    <row r="44" spans="1:25" ht="15.75" customHeight="1" x14ac:dyDescent="0.15">
      <c r="A44" s="15">
        <v>44077</v>
      </c>
      <c r="B44" s="1">
        <v>235</v>
      </c>
      <c r="D44" s="1">
        <v>2</v>
      </c>
      <c r="E44" s="1">
        <v>0</v>
      </c>
      <c r="F44" s="16">
        <f t="shared" si="7"/>
        <v>2</v>
      </c>
      <c r="G44" s="16">
        <f t="shared" si="5"/>
        <v>0.42857142857142855</v>
      </c>
      <c r="H44" s="16">
        <f t="shared" si="9"/>
        <v>57.572733553389106</v>
      </c>
      <c r="I44" s="16">
        <f t="shared" si="3"/>
        <v>3</v>
      </c>
      <c r="P44" s="1">
        <v>1648</v>
      </c>
      <c r="Q44" s="1">
        <f t="shared" si="8"/>
        <v>4385</v>
      </c>
      <c r="S44" s="16">
        <f t="shared" si="10"/>
        <v>778</v>
      </c>
      <c r="T44" s="16">
        <f t="shared" si="2"/>
        <v>548.57142857142856</v>
      </c>
      <c r="V44" s="16">
        <f t="shared" si="4"/>
        <v>7.8125E-2</v>
      </c>
      <c r="W44" s="1">
        <v>2.98</v>
      </c>
      <c r="X44" s="16">
        <f t="shared" si="0"/>
        <v>3.8257142857142861</v>
      </c>
      <c r="Y44" s="36">
        <f t="shared" si="1"/>
        <v>9.5642857142857149</v>
      </c>
    </row>
    <row r="45" spans="1:25" ht="15.75" customHeight="1" x14ac:dyDescent="0.15">
      <c r="A45" s="15">
        <v>44078</v>
      </c>
      <c r="B45" s="1">
        <v>236</v>
      </c>
      <c r="D45" s="1">
        <v>0</v>
      </c>
      <c r="E45" s="1">
        <v>0</v>
      </c>
      <c r="F45" s="16">
        <f t="shared" si="7"/>
        <v>0</v>
      </c>
      <c r="G45" s="16">
        <f t="shared" si="5"/>
        <v>0.42857142857142855</v>
      </c>
      <c r="H45" s="16">
        <f t="shared" si="9"/>
        <v>57.572733553389106</v>
      </c>
      <c r="I45" s="16">
        <f t="shared" si="3"/>
        <v>3</v>
      </c>
      <c r="P45" s="1">
        <v>1700</v>
      </c>
      <c r="Q45" s="1">
        <f t="shared" si="8"/>
        <v>4437</v>
      </c>
      <c r="S45" s="16">
        <f t="shared" si="10"/>
        <v>52</v>
      </c>
      <c r="T45" s="16">
        <f t="shared" si="2"/>
        <v>556</v>
      </c>
      <c r="V45" s="16">
        <f t="shared" si="4"/>
        <v>7.7081192189105849E-2</v>
      </c>
      <c r="W45" s="1">
        <v>8.18</v>
      </c>
      <c r="X45" s="16">
        <f t="shared" si="0"/>
        <v>3.5071428571428571</v>
      </c>
      <c r="Y45" s="36">
        <f t="shared" si="1"/>
        <v>8.7678571428571423</v>
      </c>
    </row>
    <row r="46" spans="1:25" ht="15.75" customHeight="1" x14ac:dyDescent="0.15">
      <c r="A46" s="15">
        <v>44079</v>
      </c>
      <c r="B46" s="1">
        <v>237</v>
      </c>
      <c r="D46" s="1">
        <v>0</v>
      </c>
      <c r="E46" s="1">
        <v>0</v>
      </c>
      <c r="F46" s="16">
        <f t="shared" si="7"/>
        <v>0</v>
      </c>
      <c r="G46" s="16">
        <f t="shared" si="5"/>
        <v>0.42857142857142855</v>
      </c>
      <c r="H46" s="16">
        <f t="shared" si="9"/>
        <v>57.572733553389106</v>
      </c>
      <c r="I46" s="16">
        <f t="shared" si="3"/>
        <v>3</v>
      </c>
      <c r="P46" s="1">
        <v>2619</v>
      </c>
      <c r="Q46" s="1">
        <f t="shared" si="8"/>
        <v>5356</v>
      </c>
      <c r="S46" s="16">
        <f t="shared" si="10"/>
        <v>919</v>
      </c>
      <c r="T46" s="16">
        <f t="shared" si="2"/>
        <v>687.28571428571433</v>
      </c>
      <c r="V46" s="16">
        <f t="shared" si="4"/>
        <v>6.2357098316358335E-2</v>
      </c>
      <c r="W46" s="1">
        <v>0</v>
      </c>
      <c r="X46" s="16">
        <f t="shared" si="0"/>
        <v>3.5071428571428571</v>
      </c>
      <c r="Y46" s="36">
        <f t="shared" si="1"/>
        <v>8.7678571428571423</v>
      </c>
    </row>
    <row r="47" spans="1:25" ht="15.75" customHeight="1" x14ac:dyDescent="0.15">
      <c r="A47" s="15">
        <v>44080</v>
      </c>
      <c r="B47" s="1">
        <v>238</v>
      </c>
      <c r="D47" s="1">
        <v>0</v>
      </c>
      <c r="E47" s="1">
        <v>0</v>
      </c>
      <c r="F47" s="16">
        <f t="shared" si="7"/>
        <v>0</v>
      </c>
      <c r="G47" s="16">
        <f t="shared" si="5"/>
        <v>0.2857142857142857</v>
      </c>
      <c r="H47" s="16">
        <f t="shared" si="9"/>
        <v>38.381822368926073</v>
      </c>
      <c r="I47" s="16">
        <f t="shared" si="3"/>
        <v>3</v>
      </c>
      <c r="P47" s="1">
        <v>3416</v>
      </c>
      <c r="Q47" s="1">
        <f t="shared" si="8"/>
        <v>6153</v>
      </c>
      <c r="S47" s="16">
        <f t="shared" si="10"/>
        <v>797</v>
      </c>
      <c r="T47" s="16">
        <f t="shared" si="2"/>
        <v>595.85714285714289</v>
      </c>
      <c r="V47" s="16">
        <f t="shared" si="4"/>
        <v>4.7950131862862615E-2</v>
      </c>
      <c r="W47" s="1">
        <v>0</v>
      </c>
      <c r="X47" s="16">
        <f t="shared" si="0"/>
        <v>3.5071428571428571</v>
      </c>
      <c r="Y47" s="36">
        <f t="shared" si="1"/>
        <v>8.7678571428571423</v>
      </c>
    </row>
    <row r="48" spans="1:25" ht="15.75" customHeight="1" x14ac:dyDescent="0.15">
      <c r="A48" s="15">
        <v>44081</v>
      </c>
      <c r="B48" s="1">
        <v>239</v>
      </c>
      <c r="D48" s="1">
        <v>0</v>
      </c>
      <c r="E48" s="1">
        <v>0</v>
      </c>
      <c r="F48" s="16">
        <f t="shared" si="7"/>
        <v>0</v>
      </c>
      <c r="G48" s="16">
        <f t="shared" si="5"/>
        <v>0.2857142857142857</v>
      </c>
      <c r="H48" s="16">
        <f t="shared" si="9"/>
        <v>38.381822368926073</v>
      </c>
      <c r="I48" s="16">
        <f t="shared" si="3"/>
        <v>3</v>
      </c>
      <c r="P48" s="17">
        <v>3416</v>
      </c>
      <c r="Q48" s="1">
        <f t="shared" si="8"/>
        <v>6153</v>
      </c>
      <c r="S48" s="16">
        <f t="shared" si="10"/>
        <v>0</v>
      </c>
      <c r="T48" s="16">
        <f t="shared" si="2"/>
        <v>488</v>
      </c>
      <c r="V48" s="16">
        <f t="shared" si="4"/>
        <v>5.8548009367681501E-2</v>
      </c>
      <c r="W48" s="1">
        <v>0</v>
      </c>
      <c r="X48" s="16">
        <f t="shared" si="0"/>
        <v>2.2857142857142856</v>
      </c>
      <c r="Y48" s="36">
        <f t="shared" si="1"/>
        <v>5.7142857142857135</v>
      </c>
    </row>
    <row r="49" spans="1:25" ht="15.75" customHeight="1" x14ac:dyDescent="0.15">
      <c r="A49" s="15">
        <v>44082</v>
      </c>
      <c r="B49" s="1">
        <v>240</v>
      </c>
      <c r="D49" s="1">
        <v>1</v>
      </c>
      <c r="E49" s="1">
        <v>0</v>
      </c>
      <c r="F49" s="16">
        <f t="shared" si="7"/>
        <v>1</v>
      </c>
      <c r="G49" s="16">
        <f t="shared" si="5"/>
        <v>0.42857142857142855</v>
      </c>
      <c r="H49" s="16">
        <f t="shared" si="9"/>
        <v>57.572733553389106</v>
      </c>
      <c r="I49" s="16">
        <f t="shared" si="3"/>
        <v>4</v>
      </c>
      <c r="P49" s="1">
        <v>844</v>
      </c>
      <c r="Q49" s="1">
        <f t="shared" si="8"/>
        <v>6997</v>
      </c>
      <c r="R49" s="1"/>
      <c r="S49" s="1">
        <v>844</v>
      </c>
      <c r="T49" s="16">
        <f t="shared" si="2"/>
        <v>608.57142857142856</v>
      </c>
      <c r="V49" s="16">
        <f t="shared" si="4"/>
        <v>7.0422535211267595E-2</v>
      </c>
      <c r="W49" s="1">
        <v>8.5500000000000007</v>
      </c>
      <c r="X49" s="16">
        <f t="shared" si="0"/>
        <v>2.9757142857142855</v>
      </c>
      <c r="Y49" s="36">
        <f t="shared" si="1"/>
        <v>7.4392857142857141</v>
      </c>
    </row>
    <row r="50" spans="1:25" ht="15.75" customHeight="1" x14ac:dyDescent="0.15">
      <c r="A50" s="15">
        <v>44083</v>
      </c>
      <c r="B50" s="1">
        <v>241</v>
      </c>
      <c r="D50" s="1">
        <v>0</v>
      </c>
      <c r="E50" s="1">
        <v>0</v>
      </c>
      <c r="F50" s="16">
        <f t="shared" si="7"/>
        <v>0</v>
      </c>
      <c r="G50" s="16">
        <f t="shared" si="5"/>
        <v>0.42857142857142855</v>
      </c>
      <c r="H50" s="16">
        <f t="shared" si="9"/>
        <v>57.572733553389106</v>
      </c>
      <c r="I50" s="16">
        <f t="shared" si="3"/>
        <v>4</v>
      </c>
      <c r="P50" s="1">
        <v>844</v>
      </c>
      <c r="Q50" s="1">
        <f t="shared" si="8"/>
        <v>6997</v>
      </c>
      <c r="S50" s="16">
        <f t="shared" ref="S50:S54" si="11">P50-P49</f>
        <v>0</v>
      </c>
      <c r="T50" s="16">
        <f t="shared" si="2"/>
        <v>484.28571428571428</v>
      </c>
      <c r="V50" s="16">
        <f t="shared" si="4"/>
        <v>8.8495575221238937E-2</v>
      </c>
      <c r="W50" s="1">
        <v>2.23</v>
      </c>
      <c r="X50" s="16">
        <f t="shared" si="0"/>
        <v>3.1342857142857143</v>
      </c>
      <c r="Y50" s="36">
        <f t="shared" si="1"/>
        <v>7.8357142857142854</v>
      </c>
    </row>
    <row r="51" spans="1:25" ht="15.75" customHeight="1" x14ac:dyDescent="0.15">
      <c r="A51" s="15">
        <v>44084</v>
      </c>
      <c r="B51" s="1">
        <v>242</v>
      </c>
      <c r="D51" s="1">
        <v>0</v>
      </c>
      <c r="E51" s="1">
        <v>0</v>
      </c>
      <c r="F51" s="16">
        <f t="shared" si="7"/>
        <v>0</v>
      </c>
      <c r="G51" s="16">
        <f t="shared" si="5"/>
        <v>0.14285714285714285</v>
      </c>
      <c r="H51" s="16">
        <f t="shared" si="9"/>
        <v>19.190911184463037</v>
      </c>
      <c r="I51" s="16">
        <f t="shared" si="3"/>
        <v>4</v>
      </c>
      <c r="P51" s="1">
        <v>1700</v>
      </c>
      <c r="Q51" s="1">
        <f t="shared" si="8"/>
        <v>7853</v>
      </c>
      <c r="S51" s="16">
        <f t="shared" si="11"/>
        <v>856</v>
      </c>
      <c r="T51" s="16">
        <f t="shared" si="2"/>
        <v>495.42857142857144</v>
      </c>
      <c r="V51" s="16">
        <f t="shared" si="4"/>
        <v>2.8835063437139558E-2</v>
      </c>
      <c r="W51" s="1">
        <v>0</v>
      </c>
      <c r="X51" s="16">
        <f t="shared" si="0"/>
        <v>2.7085714285714286</v>
      </c>
      <c r="Y51" s="36">
        <f t="shared" si="1"/>
        <v>6.7714285714285714</v>
      </c>
    </row>
    <row r="52" spans="1:25" ht="15.75" customHeight="1" x14ac:dyDescent="0.15">
      <c r="A52" s="15">
        <v>44085</v>
      </c>
      <c r="B52" s="1">
        <v>243</v>
      </c>
      <c r="D52" s="1">
        <v>0</v>
      </c>
      <c r="E52" s="1">
        <v>0</v>
      </c>
      <c r="F52" s="16">
        <f t="shared" si="7"/>
        <v>0</v>
      </c>
      <c r="G52" s="16">
        <f t="shared" si="5"/>
        <v>0.14285714285714285</v>
      </c>
      <c r="H52" s="16">
        <f t="shared" si="9"/>
        <v>19.190911184463037</v>
      </c>
      <c r="I52" s="16">
        <f t="shared" si="3"/>
        <v>4</v>
      </c>
      <c r="P52" s="1">
        <v>1700</v>
      </c>
      <c r="Q52" s="1">
        <f t="shared" si="8"/>
        <v>7853</v>
      </c>
      <c r="S52" s="16">
        <f t="shared" si="11"/>
        <v>0</v>
      </c>
      <c r="T52" s="16">
        <f t="shared" si="2"/>
        <v>488</v>
      </c>
      <c r="V52" s="16">
        <f t="shared" si="4"/>
        <v>2.9274004683840751E-2</v>
      </c>
      <c r="W52" s="1">
        <v>0.74</v>
      </c>
      <c r="X52" s="16">
        <f t="shared" si="0"/>
        <v>1.6457142857142859</v>
      </c>
      <c r="Y52" s="36">
        <f t="shared" si="1"/>
        <v>4.1142857142857148</v>
      </c>
    </row>
    <row r="53" spans="1:25" ht="13" x14ac:dyDescent="0.15">
      <c r="A53" s="15">
        <v>44086</v>
      </c>
      <c r="B53" s="1">
        <v>244</v>
      </c>
      <c r="D53" s="1">
        <v>0</v>
      </c>
      <c r="E53" s="1">
        <v>0</v>
      </c>
      <c r="F53" s="16">
        <f t="shared" si="7"/>
        <v>0</v>
      </c>
      <c r="G53" s="16">
        <f t="shared" si="5"/>
        <v>0.14285714285714285</v>
      </c>
      <c r="H53" s="16">
        <f t="shared" si="9"/>
        <v>19.190911184463037</v>
      </c>
      <c r="I53" s="16">
        <f t="shared" si="3"/>
        <v>4</v>
      </c>
      <c r="P53" s="1">
        <v>2359</v>
      </c>
      <c r="Q53" s="1">
        <f t="shared" si="8"/>
        <v>8512</v>
      </c>
      <c r="S53" s="16">
        <f t="shared" si="11"/>
        <v>659</v>
      </c>
      <c r="T53" s="16">
        <f t="shared" si="2"/>
        <v>450.85714285714283</v>
      </c>
      <c r="V53" s="16">
        <f t="shared" si="4"/>
        <v>3.1685678073510769E-2</v>
      </c>
      <c r="W53" s="1">
        <v>0</v>
      </c>
      <c r="X53" s="16">
        <f t="shared" si="0"/>
        <v>1.6457142857142859</v>
      </c>
      <c r="Y53" s="36">
        <f t="shared" si="1"/>
        <v>4.1142857142857148</v>
      </c>
    </row>
    <row r="54" spans="1:25" ht="13" x14ac:dyDescent="0.15">
      <c r="A54" s="15">
        <v>44087</v>
      </c>
      <c r="B54" s="1">
        <v>245</v>
      </c>
      <c r="D54" s="1">
        <v>1</v>
      </c>
      <c r="E54" s="1">
        <v>0</v>
      </c>
      <c r="F54" s="16">
        <f t="shared" si="7"/>
        <v>1</v>
      </c>
      <c r="G54" s="16">
        <f t="shared" si="5"/>
        <v>0.2857142857142857</v>
      </c>
      <c r="H54" s="16">
        <f t="shared" si="9"/>
        <v>38.381822368926073</v>
      </c>
      <c r="I54" s="16">
        <f t="shared" si="3"/>
        <v>5</v>
      </c>
      <c r="P54" s="17">
        <v>3426</v>
      </c>
      <c r="Q54" s="1">
        <f t="shared" si="8"/>
        <v>9579</v>
      </c>
      <c r="S54" s="16">
        <f t="shared" si="11"/>
        <v>1067</v>
      </c>
      <c r="T54" s="16">
        <f t="shared" si="2"/>
        <v>489.42857142857144</v>
      </c>
      <c r="V54" s="16">
        <f t="shared" si="4"/>
        <v>5.8377116170461166E-2</v>
      </c>
      <c r="W54" s="1">
        <v>0</v>
      </c>
      <c r="X54" s="16">
        <f t="shared" si="0"/>
        <v>1.6457142857142859</v>
      </c>
      <c r="Y54" s="36">
        <f t="shared" si="1"/>
        <v>4.1142857142857148</v>
      </c>
    </row>
    <row r="55" spans="1:25" ht="13" x14ac:dyDescent="0.15">
      <c r="A55" s="15">
        <v>44088</v>
      </c>
      <c r="B55" s="1">
        <v>246</v>
      </c>
      <c r="D55" s="1">
        <v>0</v>
      </c>
      <c r="E55" s="1">
        <v>0</v>
      </c>
      <c r="F55" s="16">
        <f t="shared" si="7"/>
        <v>0</v>
      </c>
      <c r="G55" s="16">
        <f t="shared" si="5"/>
        <v>0.2857142857142857</v>
      </c>
      <c r="H55" s="16">
        <f t="shared" si="9"/>
        <v>38.381822368926073</v>
      </c>
      <c r="I55" s="16">
        <f t="shared" si="3"/>
        <v>5</v>
      </c>
      <c r="P55" s="1">
        <v>0</v>
      </c>
      <c r="Q55" s="1">
        <f t="shared" si="8"/>
        <v>9579</v>
      </c>
      <c r="R55" s="1"/>
      <c r="S55" s="1">
        <v>0</v>
      </c>
      <c r="T55" s="16">
        <f t="shared" si="2"/>
        <v>489.42857142857144</v>
      </c>
      <c r="V55" s="16">
        <f t="shared" si="4"/>
        <v>5.8377116170461166E-2</v>
      </c>
      <c r="W55" s="1">
        <v>9.67</v>
      </c>
      <c r="X55" s="16">
        <f t="shared" si="0"/>
        <v>3.0271428571428571</v>
      </c>
      <c r="Y55" s="36">
        <f t="shared" si="1"/>
        <v>7.5678571428571431</v>
      </c>
    </row>
    <row r="56" spans="1:25" ht="13" x14ac:dyDescent="0.15">
      <c r="A56" s="15">
        <v>44089</v>
      </c>
      <c r="B56" s="1">
        <v>247</v>
      </c>
      <c r="D56" s="1">
        <v>0</v>
      </c>
      <c r="E56" s="1">
        <v>0</v>
      </c>
      <c r="F56" s="16">
        <f t="shared" si="7"/>
        <v>0</v>
      </c>
      <c r="G56" s="16">
        <f t="shared" si="5"/>
        <v>0.14285714285714285</v>
      </c>
      <c r="H56" s="16">
        <f t="shared" si="9"/>
        <v>19.190911184463037</v>
      </c>
      <c r="I56" s="16">
        <f t="shared" si="3"/>
        <v>5</v>
      </c>
      <c r="P56" s="1">
        <v>0</v>
      </c>
      <c r="Q56" s="1">
        <f t="shared" si="8"/>
        <v>9579</v>
      </c>
      <c r="S56" s="16">
        <f t="shared" ref="S56:S63" si="12">P56-P55</f>
        <v>0</v>
      </c>
      <c r="T56" s="16">
        <f t="shared" si="2"/>
        <v>368.85714285714283</v>
      </c>
      <c r="V56" s="16">
        <f t="shared" si="4"/>
        <v>3.8729666924864452E-2</v>
      </c>
      <c r="W56" s="1">
        <v>1.86</v>
      </c>
      <c r="X56" s="16">
        <f t="shared" si="0"/>
        <v>2.0714285714285716</v>
      </c>
      <c r="Y56" s="36">
        <f t="shared" si="1"/>
        <v>5.1785714285714288</v>
      </c>
    </row>
    <row r="57" spans="1:25" ht="13" x14ac:dyDescent="0.15">
      <c r="A57" s="15">
        <v>44090</v>
      </c>
      <c r="B57" s="1">
        <v>248</v>
      </c>
      <c r="D57" s="1">
        <v>0</v>
      </c>
      <c r="E57" s="1">
        <v>0</v>
      </c>
      <c r="F57" s="16">
        <f t="shared" si="7"/>
        <v>0</v>
      </c>
      <c r="G57" s="16">
        <f t="shared" si="5"/>
        <v>0.14285714285714285</v>
      </c>
      <c r="H57" s="16">
        <f t="shared" si="9"/>
        <v>19.190911184463037</v>
      </c>
      <c r="I57" s="16">
        <f t="shared" si="3"/>
        <v>5</v>
      </c>
      <c r="P57" s="1">
        <v>907</v>
      </c>
      <c r="Q57" s="1">
        <f t="shared" si="8"/>
        <v>10486</v>
      </c>
      <c r="S57" s="16">
        <f t="shared" si="12"/>
        <v>907</v>
      </c>
      <c r="T57" s="16">
        <f t="shared" si="2"/>
        <v>498.42857142857144</v>
      </c>
      <c r="V57" s="16">
        <f t="shared" si="4"/>
        <v>2.8661507595299507E-2</v>
      </c>
      <c r="W57" s="1">
        <v>2.6</v>
      </c>
      <c r="X57" s="16">
        <f t="shared" si="0"/>
        <v>2.1242857142857141</v>
      </c>
      <c r="Y57" s="36">
        <f t="shared" si="1"/>
        <v>5.3107142857142851</v>
      </c>
    </row>
    <row r="58" spans="1:25" ht="13" x14ac:dyDescent="0.15">
      <c r="A58" s="15">
        <v>44091</v>
      </c>
      <c r="B58" s="1">
        <v>249</v>
      </c>
      <c r="D58" s="1">
        <v>1</v>
      </c>
      <c r="E58" s="1">
        <v>0</v>
      </c>
      <c r="F58" s="16">
        <f t="shared" si="7"/>
        <v>1</v>
      </c>
      <c r="G58" s="16">
        <f t="shared" si="5"/>
        <v>0.2857142857142857</v>
      </c>
      <c r="H58" s="16">
        <f t="shared" si="9"/>
        <v>38.381822368926073</v>
      </c>
      <c r="I58" s="16">
        <f t="shared" si="3"/>
        <v>6</v>
      </c>
      <c r="P58" s="1">
        <v>1728</v>
      </c>
      <c r="Q58" s="1">
        <f t="shared" si="8"/>
        <v>11307</v>
      </c>
      <c r="S58" s="16">
        <f t="shared" si="12"/>
        <v>821</v>
      </c>
      <c r="T58" s="16">
        <f t="shared" si="2"/>
        <v>493.42857142857144</v>
      </c>
      <c r="V58" s="16">
        <f t="shared" si="4"/>
        <v>5.790387955993051E-2</v>
      </c>
      <c r="W58" s="1">
        <v>5.95</v>
      </c>
      <c r="X58" s="16">
        <f t="shared" si="0"/>
        <v>2.9742857142857142</v>
      </c>
      <c r="Y58" s="36">
        <f t="shared" si="1"/>
        <v>7.4357142857142851</v>
      </c>
    </row>
    <row r="59" spans="1:25" ht="13" x14ac:dyDescent="0.15">
      <c r="A59" s="15">
        <v>44092</v>
      </c>
      <c r="B59" s="1">
        <v>250</v>
      </c>
      <c r="D59" s="1">
        <v>0</v>
      </c>
      <c r="E59" s="1">
        <v>0</v>
      </c>
      <c r="F59" s="16">
        <f t="shared" si="7"/>
        <v>0</v>
      </c>
      <c r="G59" s="16">
        <f t="shared" si="5"/>
        <v>0.2857142857142857</v>
      </c>
      <c r="H59" s="16">
        <f t="shared" si="9"/>
        <v>38.381822368926073</v>
      </c>
      <c r="I59" s="16">
        <f t="shared" si="3"/>
        <v>6</v>
      </c>
      <c r="P59" s="1">
        <v>1728</v>
      </c>
      <c r="Q59" s="1">
        <f t="shared" si="8"/>
        <v>11307</v>
      </c>
      <c r="S59" s="16">
        <f t="shared" si="12"/>
        <v>0</v>
      </c>
      <c r="T59" s="16">
        <f t="shared" si="2"/>
        <v>493.42857142857144</v>
      </c>
      <c r="V59" s="16">
        <f t="shared" si="4"/>
        <v>5.790387955993051E-2</v>
      </c>
      <c r="W59" s="1">
        <v>4.46</v>
      </c>
      <c r="X59" s="16">
        <f t="shared" si="0"/>
        <v>3.5057142857142858</v>
      </c>
      <c r="Y59" s="36">
        <f t="shared" si="1"/>
        <v>8.7642857142857142</v>
      </c>
    </row>
    <row r="60" spans="1:25" ht="13" x14ac:dyDescent="0.15">
      <c r="A60" s="15">
        <v>44093</v>
      </c>
      <c r="B60" s="1">
        <v>251</v>
      </c>
      <c r="D60" s="1">
        <v>0</v>
      </c>
      <c r="E60" s="1">
        <v>0</v>
      </c>
      <c r="F60" s="16">
        <f t="shared" si="7"/>
        <v>0</v>
      </c>
      <c r="G60" s="16">
        <f t="shared" si="5"/>
        <v>0.2857142857142857</v>
      </c>
      <c r="H60" s="16">
        <f t="shared" si="9"/>
        <v>38.381822368926073</v>
      </c>
      <c r="I60" s="16">
        <f t="shared" si="3"/>
        <v>6</v>
      </c>
      <c r="P60" s="1">
        <v>2636</v>
      </c>
      <c r="Q60" s="1">
        <f t="shared" si="8"/>
        <v>12215</v>
      </c>
      <c r="S60" s="16">
        <f t="shared" si="12"/>
        <v>908</v>
      </c>
      <c r="T60" s="16">
        <f t="shared" si="2"/>
        <v>529</v>
      </c>
      <c r="V60" s="16">
        <f t="shared" si="4"/>
        <v>5.4010261949770454E-2</v>
      </c>
      <c r="W60" s="1">
        <v>0</v>
      </c>
      <c r="X60" s="16">
        <f t="shared" si="0"/>
        <v>3.5057142857142858</v>
      </c>
      <c r="Y60" s="36">
        <f t="shared" si="1"/>
        <v>8.7642857142857142</v>
      </c>
    </row>
    <row r="61" spans="1:25" ht="13" x14ac:dyDescent="0.15">
      <c r="A61" s="15">
        <v>44094</v>
      </c>
      <c r="B61" s="1">
        <v>252</v>
      </c>
      <c r="D61" s="1">
        <v>0</v>
      </c>
      <c r="E61" s="1">
        <v>0</v>
      </c>
      <c r="F61" s="16">
        <f t="shared" si="7"/>
        <v>0</v>
      </c>
      <c r="G61" s="16">
        <f t="shared" si="5"/>
        <v>0.14285714285714285</v>
      </c>
      <c r="H61" s="16">
        <f t="shared" si="9"/>
        <v>19.190911184463037</v>
      </c>
      <c r="I61" s="16">
        <f t="shared" si="3"/>
        <v>6</v>
      </c>
      <c r="P61" s="1">
        <v>3437</v>
      </c>
      <c r="Q61" s="1">
        <f t="shared" si="8"/>
        <v>13016</v>
      </c>
      <c r="S61" s="16">
        <f t="shared" si="12"/>
        <v>801</v>
      </c>
      <c r="T61" s="16">
        <f t="shared" si="2"/>
        <v>491</v>
      </c>
      <c r="V61" s="16">
        <f t="shared" si="4"/>
        <v>2.9095141111434387E-2</v>
      </c>
      <c r="W61" s="1">
        <v>0</v>
      </c>
      <c r="X61" s="16">
        <f t="shared" si="0"/>
        <v>3.5057142857142858</v>
      </c>
      <c r="Y61" s="36">
        <f t="shared" si="1"/>
        <v>8.7642857142857142</v>
      </c>
    </row>
    <row r="62" spans="1:25" ht="13" x14ac:dyDescent="0.15">
      <c r="A62" s="15">
        <v>44095</v>
      </c>
      <c r="B62" s="1">
        <v>253</v>
      </c>
      <c r="D62" s="1">
        <v>0</v>
      </c>
      <c r="E62" s="1">
        <v>0</v>
      </c>
      <c r="F62" s="16">
        <f t="shared" si="7"/>
        <v>0</v>
      </c>
      <c r="G62" s="16">
        <f t="shared" si="5"/>
        <v>0.14285714285714285</v>
      </c>
      <c r="H62" s="16">
        <f t="shared" si="9"/>
        <v>19.190911184463037</v>
      </c>
      <c r="I62" s="16">
        <f t="shared" si="3"/>
        <v>6</v>
      </c>
      <c r="P62" s="1">
        <v>3437</v>
      </c>
      <c r="Q62" s="1">
        <f t="shared" si="8"/>
        <v>13016</v>
      </c>
      <c r="S62" s="16">
        <f t="shared" si="12"/>
        <v>0</v>
      </c>
      <c r="T62" s="16">
        <f t="shared" si="2"/>
        <v>491</v>
      </c>
      <c r="V62" s="16">
        <f t="shared" si="4"/>
        <v>2.9095141111434387E-2</v>
      </c>
      <c r="W62" s="1">
        <v>21.2</v>
      </c>
      <c r="X62" s="16">
        <f t="shared" si="0"/>
        <v>5.152857142857143</v>
      </c>
      <c r="Y62" s="36">
        <f t="shared" si="1"/>
        <v>12.882142857142858</v>
      </c>
    </row>
    <row r="63" spans="1:25" ht="13" x14ac:dyDescent="0.15">
      <c r="A63" s="15">
        <v>44096</v>
      </c>
      <c r="B63" s="1">
        <v>254</v>
      </c>
      <c r="D63" s="1">
        <v>0</v>
      </c>
      <c r="E63" s="1">
        <v>0</v>
      </c>
      <c r="F63" s="16">
        <f t="shared" si="7"/>
        <v>0</v>
      </c>
      <c r="G63" s="16">
        <f t="shared" si="5"/>
        <v>0.14285714285714285</v>
      </c>
      <c r="H63" s="16">
        <f t="shared" si="9"/>
        <v>19.190911184463037</v>
      </c>
      <c r="I63" s="16">
        <f t="shared" si="3"/>
        <v>6</v>
      </c>
      <c r="P63" s="17">
        <v>3464</v>
      </c>
      <c r="Q63" s="1">
        <f t="shared" si="8"/>
        <v>13043</v>
      </c>
      <c r="S63" s="16">
        <f t="shared" si="12"/>
        <v>27</v>
      </c>
      <c r="T63" s="16">
        <f t="shared" si="2"/>
        <v>494.85714285714283</v>
      </c>
      <c r="V63" s="16">
        <f t="shared" si="4"/>
        <v>2.8868360277136258E-2</v>
      </c>
      <c r="W63" s="1">
        <v>2.98</v>
      </c>
      <c r="X63" s="16">
        <f t="shared" si="0"/>
        <v>5.3128571428571423</v>
      </c>
      <c r="Y63" s="36">
        <f t="shared" si="1"/>
        <v>13.282142857142855</v>
      </c>
    </row>
    <row r="64" spans="1:25" ht="13" x14ac:dyDescent="0.15">
      <c r="A64" s="15">
        <v>44097</v>
      </c>
      <c r="B64" s="1">
        <v>255</v>
      </c>
      <c r="D64" s="1">
        <v>0</v>
      </c>
      <c r="E64" s="1">
        <v>0</v>
      </c>
      <c r="F64" s="16">
        <f t="shared" si="7"/>
        <v>0</v>
      </c>
      <c r="G64" s="16">
        <f t="shared" si="5"/>
        <v>0.14285714285714285</v>
      </c>
      <c r="H64" s="16">
        <f t="shared" si="9"/>
        <v>19.190911184463037</v>
      </c>
      <c r="I64" s="16">
        <f t="shared" si="3"/>
        <v>6</v>
      </c>
      <c r="P64" s="1">
        <v>882</v>
      </c>
      <c r="Q64" s="1">
        <f t="shared" si="8"/>
        <v>13925</v>
      </c>
      <c r="R64" s="1"/>
      <c r="S64" s="1">
        <v>882</v>
      </c>
      <c r="T64" s="16">
        <f t="shared" si="2"/>
        <v>491.28571428571428</v>
      </c>
      <c r="V64" s="16">
        <f t="shared" si="4"/>
        <v>2.9078220412910728E-2</v>
      </c>
      <c r="W64" s="1">
        <v>7.81</v>
      </c>
      <c r="X64" s="16">
        <f t="shared" si="0"/>
        <v>6.0571428571428569</v>
      </c>
      <c r="Y64" s="36">
        <f t="shared" si="1"/>
        <v>15.142857142857142</v>
      </c>
    </row>
    <row r="65" spans="1:25" ht="13" x14ac:dyDescent="0.15">
      <c r="A65" s="15">
        <v>44098</v>
      </c>
      <c r="B65" s="1">
        <v>256</v>
      </c>
      <c r="D65" s="1">
        <v>0</v>
      </c>
      <c r="E65" s="1">
        <v>1</v>
      </c>
      <c r="F65" s="16">
        <f t="shared" si="7"/>
        <v>1</v>
      </c>
      <c r="G65" s="16">
        <f t="shared" si="5"/>
        <v>0.14285714285714285</v>
      </c>
      <c r="H65" s="16">
        <f t="shared" si="9"/>
        <v>19.190911184463037</v>
      </c>
      <c r="I65" s="16">
        <f t="shared" si="3"/>
        <v>7</v>
      </c>
      <c r="P65" s="1">
        <v>1701</v>
      </c>
      <c r="Q65" s="1">
        <f t="shared" si="8"/>
        <v>14744</v>
      </c>
      <c r="S65" s="16">
        <f t="shared" ref="S65:S69" si="13">P65-P64</f>
        <v>819</v>
      </c>
      <c r="T65" s="16">
        <f t="shared" si="2"/>
        <v>491</v>
      </c>
      <c r="V65" s="16">
        <f t="shared" si="4"/>
        <v>2.9095141111434387E-2</v>
      </c>
      <c r="W65" s="1">
        <v>10.039999999999999</v>
      </c>
      <c r="X65" s="16">
        <f t="shared" si="0"/>
        <v>6.6414285714285715</v>
      </c>
      <c r="Y65" s="36">
        <f t="shared" si="1"/>
        <v>16.603571428571428</v>
      </c>
    </row>
    <row r="66" spans="1:25" ht="13" x14ac:dyDescent="0.15">
      <c r="A66" s="15">
        <v>44099</v>
      </c>
      <c r="B66" s="1">
        <v>257</v>
      </c>
      <c r="D66" s="1">
        <v>0</v>
      </c>
      <c r="E66" s="1">
        <v>0</v>
      </c>
      <c r="F66" s="16">
        <f t="shared" si="7"/>
        <v>0</v>
      </c>
      <c r="G66" s="16">
        <f t="shared" si="5"/>
        <v>0.14285714285714285</v>
      </c>
      <c r="H66" s="16">
        <f t="shared" si="9"/>
        <v>19.190911184463037</v>
      </c>
      <c r="I66" s="16">
        <f t="shared" si="3"/>
        <v>7</v>
      </c>
      <c r="P66" s="1">
        <v>1701</v>
      </c>
      <c r="Q66" s="1">
        <f t="shared" si="8"/>
        <v>14744</v>
      </c>
      <c r="S66" s="16">
        <f t="shared" si="13"/>
        <v>0</v>
      </c>
      <c r="T66" s="16">
        <f t="shared" si="2"/>
        <v>491</v>
      </c>
      <c r="V66" s="16">
        <f t="shared" si="4"/>
        <v>2.9095141111434387E-2</v>
      </c>
      <c r="W66" s="1">
        <v>4.83</v>
      </c>
      <c r="X66" s="16">
        <f t="shared" si="0"/>
        <v>6.694285714285714</v>
      </c>
      <c r="Y66" s="36">
        <f t="shared" si="1"/>
        <v>16.735714285714284</v>
      </c>
    </row>
    <row r="67" spans="1:25" ht="13" x14ac:dyDescent="0.15">
      <c r="A67" s="15">
        <v>44100</v>
      </c>
      <c r="B67" s="1">
        <v>258</v>
      </c>
      <c r="D67" s="1">
        <v>0</v>
      </c>
      <c r="E67" s="1">
        <v>0</v>
      </c>
      <c r="F67" s="16">
        <f t="shared" si="7"/>
        <v>0</v>
      </c>
      <c r="G67" s="16">
        <f t="shared" si="5"/>
        <v>0.14285714285714285</v>
      </c>
      <c r="H67" s="16">
        <f t="shared" si="9"/>
        <v>19.190911184463037</v>
      </c>
      <c r="I67" s="16">
        <f t="shared" si="3"/>
        <v>7</v>
      </c>
      <c r="P67" s="1">
        <v>2608</v>
      </c>
      <c r="Q67" s="1">
        <f t="shared" si="8"/>
        <v>15651</v>
      </c>
      <c r="S67" s="16">
        <f t="shared" si="13"/>
        <v>907</v>
      </c>
      <c r="T67" s="16">
        <f t="shared" si="2"/>
        <v>490.85714285714283</v>
      </c>
      <c r="V67" s="16">
        <f t="shared" si="4"/>
        <v>2.9103608847497089E-2</v>
      </c>
      <c r="W67" s="1">
        <v>0</v>
      </c>
      <c r="X67" s="16">
        <f t="shared" si="0"/>
        <v>6.694285714285714</v>
      </c>
      <c r="Y67" s="36">
        <f t="shared" si="1"/>
        <v>16.735714285714284</v>
      </c>
    </row>
    <row r="68" spans="1:25" ht="13" x14ac:dyDescent="0.15">
      <c r="A68" s="15">
        <v>44101</v>
      </c>
      <c r="B68" s="1">
        <v>259</v>
      </c>
      <c r="D68" s="1">
        <v>0</v>
      </c>
      <c r="E68" s="1">
        <v>0</v>
      </c>
      <c r="F68" s="16">
        <f t="shared" si="7"/>
        <v>0</v>
      </c>
      <c r="G68" s="16">
        <f t="shared" si="5"/>
        <v>0.14285714285714285</v>
      </c>
      <c r="H68" s="16">
        <f t="shared" si="9"/>
        <v>19.190911184463037</v>
      </c>
      <c r="I68" s="16">
        <f t="shared" si="3"/>
        <v>7</v>
      </c>
      <c r="P68" s="1">
        <v>3427</v>
      </c>
      <c r="Q68" s="1">
        <f t="shared" si="8"/>
        <v>16470</v>
      </c>
      <c r="S68" s="16">
        <f t="shared" si="13"/>
        <v>819</v>
      </c>
      <c r="T68" s="16">
        <f t="shared" si="2"/>
        <v>493.42857142857144</v>
      </c>
      <c r="V68" s="16">
        <f t="shared" si="4"/>
        <v>2.8951939779965255E-2</v>
      </c>
      <c r="W68" s="1">
        <v>0</v>
      </c>
      <c r="X68" s="16">
        <f t="shared" si="0"/>
        <v>6.694285714285714</v>
      </c>
      <c r="Y68" s="36">
        <f t="shared" si="1"/>
        <v>16.735714285714284</v>
      </c>
    </row>
    <row r="69" spans="1:25" ht="13" x14ac:dyDescent="0.15">
      <c r="A69" s="15">
        <v>44102</v>
      </c>
      <c r="B69" s="1">
        <v>260</v>
      </c>
      <c r="D69" s="1">
        <v>0</v>
      </c>
      <c r="E69" s="1">
        <v>0</v>
      </c>
      <c r="F69" s="16">
        <f t="shared" si="7"/>
        <v>0</v>
      </c>
      <c r="G69" s="16">
        <f t="shared" si="5"/>
        <v>0.14285714285714285</v>
      </c>
      <c r="H69" s="16">
        <f t="shared" si="9"/>
        <v>19.190911184463037</v>
      </c>
      <c r="I69" s="16">
        <f t="shared" si="3"/>
        <v>7</v>
      </c>
      <c r="P69" s="17">
        <v>3427</v>
      </c>
      <c r="Q69" s="1">
        <f t="shared" si="8"/>
        <v>16470</v>
      </c>
      <c r="S69" s="16">
        <f t="shared" si="13"/>
        <v>0</v>
      </c>
      <c r="T69" s="16">
        <f t="shared" si="2"/>
        <v>493.42857142857144</v>
      </c>
      <c r="V69" s="16">
        <f t="shared" si="4"/>
        <v>2.8951939779965255E-2</v>
      </c>
      <c r="W69" s="1">
        <v>43.14</v>
      </c>
      <c r="X69" s="16">
        <f t="shared" si="0"/>
        <v>9.8285714285714274</v>
      </c>
      <c r="Y69" s="36">
        <f t="shared" si="1"/>
        <v>24.571428571428569</v>
      </c>
    </row>
    <row r="70" spans="1:25" ht="13" x14ac:dyDescent="0.15">
      <c r="A70" s="15">
        <v>44103</v>
      </c>
      <c r="B70" s="1">
        <v>261</v>
      </c>
      <c r="D70" s="1">
        <v>4</v>
      </c>
      <c r="E70" s="1">
        <v>0</v>
      </c>
      <c r="F70" s="16">
        <f t="shared" si="7"/>
        <v>4</v>
      </c>
      <c r="G70" s="16">
        <f t="shared" si="5"/>
        <v>0.7142857142857143</v>
      </c>
      <c r="H70" s="16">
        <f t="shared" si="9"/>
        <v>95.954555922315194</v>
      </c>
      <c r="I70" s="16">
        <f t="shared" si="3"/>
        <v>11</v>
      </c>
      <c r="P70" s="1">
        <v>810</v>
      </c>
      <c r="Q70" s="1">
        <f t="shared" si="8"/>
        <v>17280</v>
      </c>
      <c r="R70" s="1"/>
      <c r="S70" s="1">
        <v>810</v>
      </c>
      <c r="T70" s="16">
        <f t="shared" si="2"/>
        <v>605.28571428571433</v>
      </c>
      <c r="V70" s="16">
        <f t="shared" si="4"/>
        <v>0.1180080245456691</v>
      </c>
      <c r="W70" s="1">
        <v>13.02</v>
      </c>
      <c r="X70" s="16">
        <f t="shared" si="0"/>
        <v>11.262857142857142</v>
      </c>
      <c r="Y70" s="36">
        <f t="shared" si="1"/>
        <v>28.157142857142855</v>
      </c>
    </row>
    <row r="71" spans="1:25" ht="13" x14ac:dyDescent="0.15">
      <c r="A71" s="15">
        <v>44104</v>
      </c>
      <c r="B71" s="1">
        <v>262</v>
      </c>
      <c r="D71" s="1">
        <v>0</v>
      </c>
      <c r="E71" s="1">
        <v>0</v>
      </c>
      <c r="F71" s="16">
        <f t="shared" si="7"/>
        <v>0</v>
      </c>
      <c r="G71" s="16">
        <f t="shared" si="5"/>
        <v>0.7142857142857143</v>
      </c>
      <c r="H71" s="16">
        <f t="shared" si="9"/>
        <v>95.954555922315194</v>
      </c>
      <c r="I71" s="16">
        <f t="shared" si="3"/>
        <v>11</v>
      </c>
      <c r="P71" s="1">
        <v>810</v>
      </c>
      <c r="Q71" s="1">
        <f t="shared" si="8"/>
        <v>17280</v>
      </c>
      <c r="R71" s="1"/>
      <c r="S71" s="1">
        <v>0</v>
      </c>
      <c r="T71" s="16">
        <f t="shared" si="2"/>
        <v>479.28571428571428</v>
      </c>
      <c r="V71" s="16">
        <f t="shared" si="4"/>
        <v>0.14903129657228018</v>
      </c>
      <c r="W71" s="1">
        <v>21.94</v>
      </c>
      <c r="X71" s="16">
        <f t="shared" si="0"/>
        <v>13.281428571428572</v>
      </c>
      <c r="Y71" s="36">
        <f t="shared" si="1"/>
        <v>33.203571428571429</v>
      </c>
    </row>
    <row r="72" spans="1:25" ht="13" x14ac:dyDescent="0.15">
      <c r="A72" s="15">
        <v>44105</v>
      </c>
      <c r="B72" s="1">
        <v>263</v>
      </c>
      <c r="D72" s="1">
        <v>1</v>
      </c>
      <c r="E72" s="1">
        <v>0</v>
      </c>
      <c r="F72" s="16">
        <f t="shared" si="7"/>
        <v>1</v>
      </c>
      <c r="G72" s="16">
        <f t="shared" si="5"/>
        <v>0.7142857142857143</v>
      </c>
      <c r="H72" s="16">
        <f t="shared" si="9"/>
        <v>95.954555922315194</v>
      </c>
      <c r="I72" s="16">
        <f t="shared" si="3"/>
        <v>12</v>
      </c>
      <c r="P72" s="1">
        <v>1697</v>
      </c>
      <c r="Q72" s="1">
        <f t="shared" si="8"/>
        <v>18167</v>
      </c>
      <c r="S72" s="16">
        <f t="shared" ref="S72:S76" si="14">P72-P71</f>
        <v>887</v>
      </c>
      <c r="T72" s="16">
        <f t="shared" si="2"/>
        <v>489</v>
      </c>
      <c r="V72" s="16">
        <f t="shared" si="4"/>
        <v>0.1460706982179375</v>
      </c>
      <c r="W72" s="1">
        <v>12.64</v>
      </c>
      <c r="X72" s="16">
        <f t="shared" si="0"/>
        <v>13.652857142857142</v>
      </c>
      <c r="Y72" s="36">
        <f t="shared" si="1"/>
        <v>34.132142857142853</v>
      </c>
    </row>
    <row r="73" spans="1:25" ht="13" x14ac:dyDescent="0.15">
      <c r="A73" s="15">
        <v>44106</v>
      </c>
      <c r="B73" s="1">
        <v>264</v>
      </c>
      <c r="D73" s="1">
        <v>0</v>
      </c>
      <c r="E73" s="1">
        <v>0</v>
      </c>
      <c r="F73" s="16">
        <f t="shared" si="7"/>
        <v>0</v>
      </c>
      <c r="G73" s="16">
        <f t="shared" si="5"/>
        <v>0.7142857142857143</v>
      </c>
      <c r="H73" s="16">
        <f t="shared" si="9"/>
        <v>95.954555922315194</v>
      </c>
      <c r="I73" s="16">
        <f t="shared" si="3"/>
        <v>12</v>
      </c>
      <c r="P73" s="1">
        <v>1697</v>
      </c>
      <c r="Q73" s="1">
        <f t="shared" si="8"/>
        <v>18167</v>
      </c>
      <c r="S73" s="16">
        <f t="shared" si="14"/>
        <v>0</v>
      </c>
      <c r="T73" s="16">
        <f t="shared" si="2"/>
        <v>489</v>
      </c>
      <c r="V73" s="16">
        <f t="shared" si="4"/>
        <v>0.1460706982179375</v>
      </c>
      <c r="W73" s="1">
        <v>44.26</v>
      </c>
      <c r="X73" s="16">
        <f t="shared" si="0"/>
        <v>19.285714285714285</v>
      </c>
      <c r="Y73" s="36">
        <f t="shared" si="1"/>
        <v>48.214285714285708</v>
      </c>
    </row>
    <row r="74" spans="1:25" ht="13" x14ac:dyDescent="0.15">
      <c r="A74" s="15">
        <v>44107</v>
      </c>
      <c r="B74" s="1">
        <v>265</v>
      </c>
      <c r="D74" s="1">
        <v>2</v>
      </c>
      <c r="E74" s="1">
        <v>1</v>
      </c>
      <c r="F74" s="16">
        <f t="shared" si="7"/>
        <v>3</v>
      </c>
      <c r="G74" s="16">
        <f t="shared" si="5"/>
        <v>1.1428571428571428</v>
      </c>
      <c r="H74" s="16">
        <f t="shared" si="9"/>
        <v>153.52728947570429</v>
      </c>
      <c r="I74" s="16">
        <f t="shared" si="3"/>
        <v>15</v>
      </c>
      <c r="P74" s="1">
        <v>2604</v>
      </c>
      <c r="Q74" s="1">
        <f t="shared" si="8"/>
        <v>19074</v>
      </c>
      <c r="S74" s="16">
        <f t="shared" si="14"/>
        <v>907</v>
      </c>
      <c r="T74" s="16">
        <f t="shared" si="2"/>
        <v>489</v>
      </c>
      <c r="V74" s="16">
        <f t="shared" si="4"/>
        <v>0.23371311714869997</v>
      </c>
      <c r="W74" s="1">
        <v>0</v>
      </c>
      <c r="X74" s="16">
        <f t="shared" si="0"/>
        <v>19.285714285714285</v>
      </c>
      <c r="Y74" s="36">
        <f t="shared" si="1"/>
        <v>48.214285714285708</v>
      </c>
    </row>
    <row r="75" spans="1:25" ht="13" x14ac:dyDescent="0.15">
      <c r="A75" s="15">
        <v>44108</v>
      </c>
      <c r="B75" s="1">
        <v>266</v>
      </c>
      <c r="D75" s="1">
        <v>1</v>
      </c>
      <c r="E75" s="1">
        <v>1</v>
      </c>
      <c r="F75" s="16">
        <f t="shared" si="7"/>
        <v>2</v>
      </c>
      <c r="G75" s="16">
        <f t="shared" si="5"/>
        <v>1.4285714285714286</v>
      </c>
      <c r="H75" s="16">
        <f t="shared" si="9"/>
        <v>191.90911184463039</v>
      </c>
      <c r="I75" s="16">
        <f t="shared" si="3"/>
        <v>17</v>
      </c>
      <c r="P75" s="1">
        <v>3371</v>
      </c>
      <c r="Q75" s="1">
        <f t="shared" si="8"/>
        <v>19841</v>
      </c>
      <c r="S75" s="16">
        <f t="shared" si="14"/>
        <v>767</v>
      </c>
      <c r="T75" s="16">
        <f t="shared" si="2"/>
        <v>481.57142857142856</v>
      </c>
      <c r="V75" s="16">
        <f t="shared" si="4"/>
        <v>0.29664787896766542</v>
      </c>
      <c r="W75" s="1">
        <v>0</v>
      </c>
      <c r="X75" s="16">
        <f t="shared" si="0"/>
        <v>19.285714285714285</v>
      </c>
      <c r="Y75" s="36">
        <f t="shared" si="1"/>
        <v>48.214285714285708</v>
      </c>
    </row>
    <row r="76" spans="1:25" ht="13" x14ac:dyDescent="0.15">
      <c r="A76" s="15">
        <v>44109</v>
      </c>
      <c r="B76" s="1">
        <v>267</v>
      </c>
      <c r="D76" s="1">
        <v>2</v>
      </c>
      <c r="E76" s="1">
        <v>0</v>
      </c>
      <c r="F76" s="16">
        <f t="shared" si="7"/>
        <v>2</v>
      </c>
      <c r="G76" s="16">
        <f t="shared" si="5"/>
        <v>1.7142857142857142</v>
      </c>
      <c r="H76" s="16">
        <f t="shared" si="9"/>
        <v>230.29093421355643</v>
      </c>
      <c r="I76" s="16">
        <f t="shared" si="3"/>
        <v>19</v>
      </c>
      <c r="P76" s="17">
        <v>3400</v>
      </c>
      <c r="Q76" s="1">
        <f t="shared" si="8"/>
        <v>19870</v>
      </c>
      <c r="S76" s="16">
        <f t="shared" si="14"/>
        <v>29</v>
      </c>
      <c r="T76" s="16">
        <f t="shared" si="2"/>
        <v>485.71428571428572</v>
      </c>
      <c r="V76" s="16">
        <f t="shared" si="4"/>
        <v>0.3529411764705882</v>
      </c>
      <c r="W76" s="1">
        <v>53.18</v>
      </c>
      <c r="X76" s="16">
        <f t="shared" si="0"/>
        <v>20.72</v>
      </c>
      <c r="Y76" s="36">
        <f t="shared" ref="Y76:Y139" si="15">X76*2.5</f>
        <v>51.8</v>
      </c>
    </row>
    <row r="77" spans="1:25" ht="13" x14ac:dyDescent="0.15">
      <c r="A77" s="15">
        <v>44110</v>
      </c>
      <c r="B77" s="1">
        <v>268</v>
      </c>
      <c r="D77" s="1">
        <v>0</v>
      </c>
      <c r="E77" s="1">
        <v>0</v>
      </c>
      <c r="F77" s="16">
        <f t="shared" si="7"/>
        <v>0</v>
      </c>
      <c r="G77" s="16">
        <f t="shared" si="5"/>
        <v>1.1428571428571428</v>
      </c>
      <c r="H77" s="16">
        <f t="shared" si="9"/>
        <v>153.52728947570429</v>
      </c>
      <c r="I77" s="16">
        <f t="shared" si="3"/>
        <v>19</v>
      </c>
      <c r="P77" s="1">
        <v>0</v>
      </c>
      <c r="Q77" s="1">
        <f t="shared" si="8"/>
        <v>19870</v>
      </c>
      <c r="R77" s="1"/>
      <c r="S77" s="1">
        <v>0</v>
      </c>
      <c r="T77" s="16">
        <f t="shared" si="2"/>
        <v>370</v>
      </c>
      <c r="V77" s="16">
        <f t="shared" si="4"/>
        <v>0.30888030888030887</v>
      </c>
      <c r="W77" s="1">
        <v>23.8</v>
      </c>
      <c r="X77" s="16">
        <f t="shared" si="0"/>
        <v>22.26</v>
      </c>
      <c r="Y77" s="36">
        <f t="shared" si="15"/>
        <v>55.650000000000006</v>
      </c>
    </row>
    <row r="78" spans="1:25" ht="13" x14ac:dyDescent="0.15">
      <c r="A78" s="15">
        <v>44111</v>
      </c>
      <c r="B78" s="1">
        <v>269</v>
      </c>
      <c r="D78" s="1">
        <v>1</v>
      </c>
      <c r="E78" s="1">
        <v>0</v>
      </c>
      <c r="F78" s="16">
        <f t="shared" si="7"/>
        <v>1</v>
      </c>
      <c r="G78" s="16">
        <f t="shared" si="5"/>
        <v>1.2857142857142858</v>
      </c>
      <c r="H78" s="16">
        <f t="shared" si="9"/>
        <v>172.71820066016738</v>
      </c>
      <c r="I78" s="16">
        <f t="shared" si="3"/>
        <v>20</v>
      </c>
      <c r="P78" s="1">
        <v>870</v>
      </c>
      <c r="Q78" s="1">
        <f t="shared" si="8"/>
        <v>20740</v>
      </c>
      <c r="S78" s="16">
        <f t="shared" ref="S78:S83" si="16">P78-P77</f>
        <v>870</v>
      </c>
      <c r="T78" s="16">
        <f t="shared" si="2"/>
        <v>494.28571428571428</v>
      </c>
      <c r="V78" s="16">
        <f t="shared" si="4"/>
        <v>0.26011560693641622</v>
      </c>
      <c r="W78" s="1">
        <v>4.83</v>
      </c>
      <c r="X78" s="16">
        <f t="shared" si="0"/>
        <v>19.815714285714286</v>
      </c>
      <c r="Y78" s="36">
        <f t="shared" si="15"/>
        <v>49.539285714285711</v>
      </c>
    </row>
    <row r="79" spans="1:25" ht="13" x14ac:dyDescent="0.15">
      <c r="A79" s="15">
        <v>44112</v>
      </c>
      <c r="B79" s="1">
        <v>270</v>
      </c>
      <c r="D79" s="1">
        <v>1</v>
      </c>
      <c r="E79" s="1">
        <v>0</v>
      </c>
      <c r="F79" s="16">
        <f t="shared" si="7"/>
        <v>1</v>
      </c>
      <c r="G79" s="16">
        <f t="shared" si="5"/>
        <v>1.2857142857142858</v>
      </c>
      <c r="H79" s="16">
        <f t="shared" si="9"/>
        <v>172.71820066016738</v>
      </c>
      <c r="I79" s="16">
        <f t="shared" si="3"/>
        <v>21</v>
      </c>
      <c r="P79" s="1">
        <v>1667</v>
      </c>
      <c r="Q79" s="1">
        <f t="shared" si="8"/>
        <v>21537</v>
      </c>
      <c r="S79" s="16">
        <f t="shared" si="16"/>
        <v>797</v>
      </c>
      <c r="T79" s="16">
        <f t="shared" si="2"/>
        <v>481.42857142857144</v>
      </c>
      <c r="V79" s="16">
        <f t="shared" si="4"/>
        <v>0.26706231454005935</v>
      </c>
      <c r="W79" s="1">
        <v>33.1</v>
      </c>
      <c r="X79" s="16">
        <f t="shared" si="0"/>
        <v>22.738571428571426</v>
      </c>
      <c r="Y79" s="36">
        <f t="shared" si="15"/>
        <v>56.846428571428561</v>
      </c>
    </row>
    <row r="80" spans="1:25" ht="13" x14ac:dyDescent="0.15">
      <c r="A80" s="15">
        <v>44113</v>
      </c>
      <c r="B80" s="1">
        <v>271</v>
      </c>
      <c r="D80" s="1">
        <v>0</v>
      </c>
      <c r="E80" s="1">
        <v>0</v>
      </c>
      <c r="F80" s="16">
        <f t="shared" si="7"/>
        <v>0</v>
      </c>
      <c r="G80" s="16">
        <f t="shared" si="5"/>
        <v>1.2857142857142858</v>
      </c>
      <c r="H80" s="16">
        <f t="shared" si="9"/>
        <v>172.71820066016738</v>
      </c>
      <c r="I80" s="16">
        <f t="shared" si="3"/>
        <v>21</v>
      </c>
      <c r="P80" s="1">
        <v>1667</v>
      </c>
      <c r="Q80" s="1">
        <f t="shared" si="8"/>
        <v>21537</v>
      </c>
      <c r="S80" s="16">
        <f t="shared" si="16"/>
        <v>0</v>
      </c>
      <c r="T80" s="16">
        <f t="shared" si="2"/>
        <v>481.42857142857144</v>
      </c>
      <c r="V80" s="16">
        <f t="shared" si="4"/>
        <v>0.26706231454005935</v>
      </c>
      <c r="W80" s="1">
        <v>20.46</v>
      </c>
      <c r="X80" s="16">
        <f t="shared" si="0"/>
        <v>19.338571428571431</v>
      </c>
      <c r="Y80" s="36">
        <f t="shared" si="15"/>
        <v>48.346428571428575</v>
      </c>
    </row>
    <row r="81" spans="1:25" ht="13" x14ac:dyDescent="0.15">
      <c r="A81" s="15">
        <v>44114</v>
      </c>
      <c r="B81" s="1">
        <v>272</v>
      </c>
      <c r="D81" s="1">
        <v>1</v>
      </c>
      <c r="E81" s="1">
        <v>1</v>
      </c>
      <c r="F81" s="16">
        <f t="shared" si="7"/>
        <v>2</v>
      </c>
      <c r="G81" s="16">
        <f t="shared" si="5"/>
        <v>1.1428571428571428</v>
      </c>
      <c r="H81" s="16">
        <f t="shared" si="9"/>
        <v>153.52728947570429</v>
      </c>
      <c r="I81" s="16">
        <f t="shared" si="3"/>
        <v>23</v>
      </c>
      <c r="P81" s="1">
        <v>2544</v>
      </c>
      <c r="Q81" s="1">
        <f t="shared" si="8"/>
        <v>22414</v>
      </c>
      <c r="S81" s="16">
        <f t="shared" si="16"/>
        <v>877</v>
      </c>
      <c r="T81" s="16">
        <f t="shared" si="2"/>
        <v>477.14285714285717</v>
      </c>
      <c r="V81" s="16">
        <f t="shared" si="4"/>
        <v>0.23952095808383228</v>
      </c>
      <c r="W81" s="1">
        <v>0</v>
      </c>
      <c r="X81" s="16">
        <f t="shared" si="0"/>
        <v>19.338571428571431</v>
      </c>
      <c r="Y81" s="36">
        <f t="shared" si="15"/>
        <v>48.346428571428575</v>
      </c>
    </row>
    <row r="82" spans="1:25" ht="13" x14ac:dyDescent="0.15">
      <c r="A82" s="15">
        <v>44115</v>
      </c>
      <c r="B82" s="1">
        <v>273</v>
      </c>
      <c r="D82" s="1">
        <v>0</v>
      </c>
      <c r="E82" s="1">
        <v>0</v>
      </c>
      <c r="F82" s="16">
        <f t="shared" si="7"/>
        <v>0</v>
      </c>
      <c r="G82" s="16">
        <f t="shared" si="5"/>
        <v>0.8571428571428571</v>
      </c>
      <c r="H82" s="16">
        <f t="shared" si="9"/>
        <v>115.14546710677821</v>
      </c>
      <c r="I82" s="16">
        <f t="shared" si="3"/>
        <v>23</v>
      </c>
      <c r="P82" s="1">
        <v>3375</v>
      </c>
      <c r="Q82" s="1">
        <f t="shared" si="8"/>
        <v>23245</v>
      </c>
      <c r="S82" s="16">
        <f t="shared" si="16"/>
        <v>831</v>
      </c>
      <c r="T82" s="16">
        <f t="shared" si="2"/>
        <v>486.28571428571428</v>
      </c>
      <c r="V82" s="16">
        <f t="shared" si="4"/>
        <v>0.1762632197414806</v>
      </c>
      <c r="W82" s="1">
        <v>0</v>
      </c>
      <c r="X82" s="16">
        <f t="shared" si="0"/>
        <v>19.338571428571431</v>
      </c>
      <c r="Y82" s="36">
        <f t="shared" si="15"/>
        <v>48.346428571428575</v>
      </c>
    </row>
    <row r="83" spans="1:25" ht="13" x14ac:dyDescent="0.15">
      <c r="A83" s="15">
        <v>44116</v>
      </c>
      <c r="B83" s="1">
        <v>274</v>
      </c>
      <c r="D83" s="1">
        <v>0</v>
      </c>
      <c r="E83" s="1">
        <v>0</v>
      </c>
      <c r="F83" s="16">
        <f t="shared" si="7"/>
        <v>0</v>
      </c>
      <c r="G83" s="16">
        <f t="shared" si="5"/>
        <v>0.5714285714285714</v>
      </c>
      <c r="H83" s="16">
        <f t="shared" si="9"/>
        <v>76.763644737852147</v>
      </c>
      <c r="I83" s="16">
        <f t="shared" si="3"/>
        <v>23</v>
      </c>
      <c r="P83" s="17">
        <v>3375</v>
      </c>
      <c r="Q83" s="1">
        <f t="shared" si="8"/>
        <v>23245</v>
      </c>
      <c r="S83" s="16">
        <f t="shared" si="16"/>
        <v>0</v>
      </c>
      <c r="T83" s="16">
        <f t="shared" si="2"/>
        <v>482.14285714285717</v>
      </c>
      <c r="V83" s="16">
        <f t="shared" si="4"/>
        <v>0.1185185185185185</v>
      </c>
      <c r="W83" s="1">
        <v>99.3</v>
      </c>
      <c r="X83" s="16">
        <f t="shared" si="0"/>
        <v>25.927142857142858</v>
      </c>
      <c r="Y83" s="36">
        <f t="shared" si="15"/>
        <v>64.81785714285715</v>
      </c>
    </row>
    <row r="84" spans="1:25" ht="13" x14ac:dyDescent="0.15">
      <c r="A84" s="15">
        <v>44117</v>
      </c>
      <c r="B84" s="1">
        <v>275</v>
      </c>
      <c r="D84" s="1">
        <v>0</v>
      </c>
      <c r="E84" s="1">
        <v>0</v>
      </c>
      <c r="F84" s="16">
        <f t="shared" si="7"/>
        <v>0</v>
      </c>
      <c r="G84" s="16">
        <f t="shared" si="5"/>
        <v>0.5714285714285714</v>
      </c>
      <c r="H84" s="16">
        <f t="shared" si="9"/>
        <v>76.763644737852147</v>
      </c>
      <c r="I84" s="16">
        <f t="shared" si="3"/>
        <v>23</v>
      </c>
      <c r="P84" s="1">
        <v>849</v>
      </c>
      <c r="Q84" s="1">
        <f t="shared" si="8"/>
        <v>24094</v>
      </c>
      <c r="R84" s="1"/>
      <c r="S84" s="1">
        <v>849</v>
      </c>
      <c r="T84" s="16">
        <f t="shared" si="2"/>
        <v>603.42857142857144</v>
      </c>
      <c r="V84" s="16">
        <f t="shared" si="4"/>
        <v>9.4696969696969682E-2</v>
      </c>
      <c r="W84" s="1">
        <v>25.29</v>
      </c>
      <c r="X84" s="16">
        <f t="shared" si="0"/>
        <v>26.139999999999997</v>
      </c>
      <c r="Y84" s="36">
        <f t="shared" si="15"/>
        <v>65.349999999999994</v>
      </c>
    </row>
    <row r="85" spans="1:25" ht="13" x14ac:dyDescent="0.15">
      <c r="A85" s="15">
        <v>44118</v>
      </c>
      <c r="B85" s="1">
        <v>276</v>
      </c>
      <c r="D85" s="1">
        <v>0</v>
      </c>
      <c r="E85" s="1">
        <v>0</v>
      </c>
      <c r="F85" s="16">
        <f t="shared" si="7"/>
        <v>0</v>
      </c>
      <c r="G85" s="16">
        <f t="shared" si="5"/>
        <v>0.42857142857142855</v>
      </c>
      <c r="H85" s="16">
        <f t="shared" si="9"/>
        <v>57.572733553389106</v>
      </c>
      <c r="I85" s="16">
        <f t="shared" si="3"/>
        <v>23</v>
      </c>
      <c r="P85" s="1">
        <v>849</v>
      </c>
      <c r="Q85" s="1">
        <f t="shared" si="8"/>
        <v>24094</v>
      </c>
      <c r="S85" s="16">
        <f t="shared" ref="S85:S89" si="17">P85-P84</f>
        <v>0</v>
      </c>
      <c r="T85" s="16">
        <f t="shared" si="2"/>
        <v>479.14285714285717</v>
      </c>
      <c r="V85" s="16">
        <f t="shared" si="4"/>
        <v>8.9445438282647574E-2</v>
      </c>
      <c r="W85" s="1">
        <v>4.83</v>
      </c>
      <c r="X85" s="16">
        <f t="shared" si="0"/>
        <v>26.140000000000004</v>
      </c>
      <c r="Y85" s="36">
        <f t="shared" si="15"/>
        <v>65.350000000000009</v>
      </c>
    </row>
    <row r="86" spans="1:25" ht="13" x14ac:dyDescent="0.15">
      <c r="A86" s="15">
        <v>44119</v>
      </c>
      <c r="B86" s="1">
        <v>277</v>
      </c>
      <c r="D86" s="1">
        <v>1</v>
      </c>
      <c r="E86" s="1">
        <v>1</v>
      </c>
      <c r="F86" s="16">
        <f t="shared" si="7"/>
        <v>2</v>
      </c>
      <c r="G86" s="16">
        <f t="shared" si="5"/>
        <v>0.5714285714285714</v>
      </c>
      <c r="H86" s="16">
        <f t="shared" si="9"/>
        <v>76.763644737852147</v>
      </c>
      <c r="I86" s="16">
        <f t="shared" si="3"/>
        <v>25</v>
      </c>
      <c r="P86" s="1">
        <v>1654</v>
      </c>
      <c r="Q86" s="1">
        <f t="shared" si="8"/>
        <v>24899</v>
      </c>
      <c r="S86" s="16">
        <f t="shared" si="17"/>
        <v>805</v>
      </c>
      <c r="T86" s="16">
        <f t="shared" si="2"/>
        <v>480.28571428571428</v>
      </c>
      <c r="V86" s="16">
        <f t="shared" si="4"/>
        <v>0.11897679952409281</v>
      </c>
      <c r="W86" s="1">
        <v>2.23</v>
      </c>
      <c r="X86" s="16">
        <f t="shared" si="0"/>
        <v>21.729999999999997</v>
      </c>
      <c r="Y86" s="36">
        <f t="shared" si="15"/>
        <v>54.324999999999989</v>
      </c>
    </row>
    <row r="87" spans="1:25" ht="13" x14ac:dyDescent="0.15">
      <c r="A87" s="15">
        <v>44120</v>
      </c>
      <c r="B87" s="1">
        <v>278</v>
      </c>
      <c r="D87" s="1">
        <v>0</v>
      </c>
      <c r="E87" s="1">
        <v>0</v>
      </c>
      <c r="F87" s="16">
        <f t="shared" si="7"/>
        <v>0</v>
      </c>
      <c r="G87" s="16">
        <f t="shared" si="5"/>
        <v>0.5714285714285714</v>
      </c>
      <c r="H87" s="16">
        <f t="shared" si="9"/>
        <v>76.763644737852147</v>
      </c>
      <c r="I87" s="16">
        <f t="shared" si="3"/>
        <v>25</v>
      </c>
      <c r="P87" s="1">
        <v>1654</v>
      </c>
      <c r="Q87" s="1">
        <f t="shared" si="8"/>
        <v>24899</v>
      </c>
      <c r="S87" s="16">
        <f t="shared" si="17"/>
        <v>0</v>
      </c>
      <c r="T87" s="16">
        <f t="shared" si="2"/>
        <v>480.28571428571428</v>
      </c>
      <c r="V87" s="16">
        <f t="shared" si="4"/>
        <v>0.11897679952409281</v>
      </c>
      <c r="W87" s="1">
        <v>59.13</v>
      </c>
      <c r="X87" s="16">
        <f t="shared" si="0"/>
        <v>27.254285714285714</v>
      </c>
      <c r="Y87" s="36">
        <f t="shared" si="15"/>
        <v>68.135714285714286</v>
      </c>
    </row>
    <row r="88" spans="1:25" ht="13" x14ac:dyDescent="0.15">
      <c r="A88" s="15">
        <v>44121</v>
      </c>
      <c r="B88" s="1">
        <v>279</v>
      </c>
      <c r="D88" s="1">
        <v>0</v>
      </c>
      <c r="E88" s="1">
        <v>0</v>
      </c>
      <c r="F88" s="16">
        <f t="shared" si="7"/>
        <v>0</v>
      </c>
      <c r="G88" s="16">
        <f t="shared" si="5"/>
        <v>0.2857142857142857</v>
      </c>
      <c r="H88" s="16">
        <f t="shared" si="9"/>
        <v>38.381822368926073</v>
      </c>
      <c r="I88" s="16">
        <f t="shared" si="3"/>
        <v>25</v>
      </c>
      <c r="P88" s="1">
        <v>2568</v>
      </c>
      <c r="Q88" s="1">
        <f t="shared" si="8"/>
        <v>25813</v>
      </c>
      <c r="S88" s="16">
        <f t="shared" si="17"/>
        <v>914</v>
      </c>
      <c r="T88" s="16">
        <f t="shared" si="2"/>
        <v>485.57142857142856</v>
      </c>
      <c r="V88" s="16">
        <f t="shared" si="4"/>
        <v>5.8840835539864661E-2</v>
      </c>
      <c r="W88" s="1">
        <v>0</v>
      </c>
      <c r="X88" s="16">
        <f t="shared" si="0"/>
        <v>27.254285714285714</v>
      </c>
      <c r="Y88" s="36">
        <f t="shared" si="15"/>
        <v>68.135714285714286</v>
      </c>
    </row>
    <row r="89" spans="1:25" ht="13" x14ac:dyDescent="0.15">
      <c r="A89" s="15">
        <v>44122</v>
      </c>
      <c r="B89" s="1">
        <v>280</v>
      </c>
      <c r="D89" s="1">
        <v>0</v>
      </c>
      <c r="E89" s="1">
        <v>0</v>
      </c>
      <c r="F89" s="16">
        <f t="shared" si="7"/>
        <v>0</v>
      </c>
      <c r="G89" s="16">
        <f t="shared" si="5"/>
        <v>0.2857142857142857</v>
      </c>
      <c r="H89" s="16">
        <f t="shared" si="9"/>
        <v>38.381822368926073</v>
      </c>
      <c r="I89" s="16">
        <f t="shared" si="3"/>
        <v>25</v>
      </c>
      <c r="P89" s="17">
        <v>3355</v>
      </c>
      <c r="Q89" s="1">
        <f t="shared" si="8"/>
        <v>26600</v>
      </c>
      <c r="S89" s="16">
        <f t="shared" si="17"/>
        <v>787</v>
      </c>
      <c r="T89" s="16">
        <f t="shared" si="2"/>
        <v>479.28571428571428</v>
      </c>
      <c r="V89" s="16">
        <f t="shared" si="4"/>
        <v>5.9612518628912071E-2</v>
      </c>
      <c r="W89" s="1">
        <v>0</v>
      </c>
      <c r="X89" s="16">
        <f t="shared" si="0"/>
        <v>27.254285714285714</v>
      </c>
      <c r="Y89" s="36">
        <f t="shared" si="15"/>
        <v>68.135714285714286</v>
      </c>
    </row>
    <row r="90" spans="1:25" ht="13" x14ac:dyDescent="0.15">
      <c r="A90" s="15">
        <v>44123</v>
      </c>
      <c r="B90" s="1">
        <v>281</v>
      </c>
      <c r="D90" s="1">
        <v>0</v>
      </c>
      <c r="E90" s="1">
        <v>0</v>
      </c>
      <c r="F90" s="16">
        <f t="shared" si="7"/>
        <v>0</v>
      </c>
      <c r="G90" s="16">
        <f t="shared" si="5"/>
        <v>0.2857142857142857</v>
      </c>
      <c r="H90" s="16">
        <f t="shared" si="9"/>
        <v>38.381822368926073</v>
      </c>
      <c r="I90" s="16">
        <f t="shared" si="3"/>
        <v>25</v>
      </c>
      <c r="P90" s="1">
        <v>0</v>
      </c>
      <c r="Q90" s="1">
        <f t="shared" si="8"/>
        <v>26600</v>
      </c>
      <c r="R90" s="1"/>
      <c r="S90" s="1">
        <v>0</v>
      </c>
      <c r="T90" s="16">
        <f t="shared" si="2"/>
        <v>479.28571428571428</v>
      </c>
      <c r="V90" s="16">
        <f t="shared" si="4"/>
        <v>5.9612518628912071E-2</v>
      </c>
      <c r="W90" s="1">
        <v>56.16</v>
      </c>
      <c r="X90" s="16">
        <f t="shared" si="0"/>
        <v>21.091428571428569</v>
      </c>
      <c r="Y90" s="36">
        <f t="shared" si="15"/>
        <v>52.728571428571421</v>
      </c>
    </row>
    <row r="91" spans="1:25" ht="13" x14ac:dyDescent="0.15">
      <c r="A91" s="15">
        <v>44124</v>
      </c>
      <c r="B91" s="1">
        <v>282</v>
      </c>
      <c r="D91" s="1">
        <v>0</v>
      </c>
      <c r="E91" s="1">
        <v>0</v>
      </c>
      <c r="F91" s="16">
        <f t="shared" si="7"/>
        <v>0</v>
      </c>
      <c r="G91" s="16">
        <f t="shared" si="5"/>
        <v>0.2857142857142857</v>
      </c>
      <c r="H91" s="16">
        <f t="shared" si="9"/>
        <v>38.381822368926073</v>
      </c>
      <c r="I91" s="16">
        <f t="shared" si="3"/>
        <v>25</v>
      </c>
      <c r="P91" s="1">
        <v>0</v>
      </c>
      <c r="Q91" s="1">
        <f t="shared" si="8"/>
        <v>26600</v>
      </c>
      <c r="S91" s="16">
        <f t="shared" ref="S91:S96" si="18">P91-P90</f>
        <v>0</v>
      </c>
      <c r="T91" s="16">
        <f t="shared" si="2"/>
        <v>358</v>
      </c>
      <c r="V91" s="16">
        <f t="shared" si="4"/>
        <v>7.980845969672784E-2</v>
      </c>
      <c r="W91" s="1">
        <v>17.48</v>
      </c>
      <c r="X91" s="16">
        <f t="shared" si="0"/>
        <v>19.975714285714282</v>
      </c>
      <c r="Y91" s="36">
        <f t="shared" si="15"/>
        <v>49.939285714285703</v>
      </c>
    </row>
    <row r="92" spans="1:25" ht="13" x14ac:dyDescent="0.15">
      <c r="A92" s="15">
        <v>44125</v>
      </c>
      <c r="B92" s="1">
        <v>283</v>
      </c>
      <c r="D92" s="1">
        <v>0</v>
      </c>
      <c r="E92" s="1">
        <v>0</v>
      </c>
      <c r="F92" s="16">
        <f t="shared" si="7"/>
        <v>0</v>
      </c>
      <c r="G92" s="16">
        <f t="shared" si="5"/>
        <v>0.2857142857142857</v>
      </c>
      <c r="H92" s="16">
        <f t="shared" si="9"/>
        <v>38.381822368926073</v>
      </c>
      <c r="I92" s="16">
        <f t="shared" si="3"/>
        <v>25</v>
      </c>
      <c r="P92" s="1">
        <v>866</v>
      </c>
      <c r="Q92" s="1">
        <f t="shared" si="8"/>
        <v>27466</v>
      </c>
      <c r="S92" s="16">
        <f t="shared" si="18"/>
        <v>866</v>
      </c>
      <c r="T92" s="16">
        <f t="shared" si="2"/>
        <v>481.71428571428572</v>
      </c>
      <c r="V92" s="16">
        <f t="shared" si="4"/>
        <v>5.931198102016607E-2</v>
      </c>
      <c r="W92" s="1">
        <v>17.850000000000001</v>
      </c>
      <c r="X92" s="16">
        <f t="shared" si="0"/>
        <v>21.835714285714285</v>
      </c>
      <c r="Y92" s="36">
        <f t="shared" si="15"/>
        <v>54.589285714285715</v>
      </c>
    </row>
    <row r="93" spans="1:25" ht="13" x14ac:dyDescent="0.15">
      <c r="A93" s="15">
        <v>44126</v>
      </c>
      <c r="B93" s="1">
        <v>284</v>
      </c>
      <c r="D93" s="1">
        <v>0</v>
      </c>
      <c r="E93" s="1">
        <v>1</v>
      </c>
      <c r="F93" s="16">
        <f t="shared" si="7"/>
        <v>1</v>
      </c>
      <c r="G93" s="16">
        <f t="shared" si="5"/>
        <v>0.14285714285714285</v>
      </c>
      <c r="H93" s="16">
        <f t="shared" si="9"/>
        <v>19.190911184463037</v>
      </c>
      <c r="I93" s="16">
        <f t="shared" si="3"/>
        <v>26</v>
      </c>
      <c r="P93" s="1">
        <v>1650</v>
      </c>
      <c r="Q93" s="1">
        <f t="shared" si="8"/>
        <v>28250</v>
      </c>
      <c r="S93" s="16">
        <f t="shared" si="18"/>
        <v>784</v>
      </c>
      <c r="T93" s="16">
        <f t="shared" si="2"/>
        <v>478.71428571428572</v>
      </c>
      <c r="V93" s="16">
        <f t="shared" si="4"/>
        <v>2.9841838257236641E-2</v>
      </c>
      <c r="W93" s="1">
        <v>21.2</v>
      </c>
      <c r="X93" s="16">
        <f t="shared" si="0"/>
        <v>24.545714285714279</v>
      </c>
      <c r="Y93" s="36">
        <f t="shared" si="15"/>
        <v>61.3642857142857</v>
      </c>
    </row>
    <row r="94" spans="1:25" ht="13" x14ac:dyDescent="0.15">
      <c r="A94" s="15">
        <v>44127</v>
      </c>
      <c r="B94" s="1">
        <v>285</v>
      </c>
      <c r="D94" s="1">
        <v>0</v>
      </c>
      <c r="E94" s="1">
        <v>0</v>
      </c>
      <c r="F94" s="16">
        <f t="shared" si="7"/>
        <v>0</v>
      </c>
      <c r="G94" s="16">
        <f t="shared" si="5"/>
        <v>0.14285714285714285</v>
      </c>
      <c r="H94" s="16">
        <f t="shared" si="9"/>
        <v>19.190911184463037</v>
      </c>
      <c r="I94" s="16">
        <f t="shared" si="3"/>
        <v>26</v>
      </c>
      <c r="P94" s="1">
        <v>1650</v>
      </c>
      <c r="Q94" s="1">
        <f t="shared" si="8"/>
        <v>28250</v>
      </c>
      <c r="S94" s="16">
        <f t="shared" si="18"/>
        <v>0</v>
      </c>
      <c r="T94" s="16">
        <f t="shared" si="2"/>
        <v>478.71428571428572</v>
      </c>
      <c r="V94" s="16">
        <f t="shared" si="4"/>
        <v>2.9841838257236641E-2</v>
      </c>
      <c r="W94" s="1">
        <v>26.03</v>
      </c>
      <c r="X94" s="16">
        <f t="shared" si="0"/>
        <v>19.817142857142862</v>
      </c>
      <c r="Y94" s="36">
        <f t="shared" si="15"/>
        <v>49.542857142857159</v>
      </c>
    </row>
    <row r="95" spans="1:25" ht="13" x14ac:dyDescent="0.15">
      <c r="A95" s="15">
        <v>44128</v>
      </c>
      <c r="B95" s="1">
        <v>286</v>
      </c>
      <c r="D95" s="1">
        <v>0</v>
      </c>
      <c r="E95" s="1">
        <v>0</v>
      </c>
      <c r="F95" s="16">
        <f t="shared" si="7"/>
        <v>0</v>
      </c>
      <c r="G95" s="16">
        <f t="shared" si="5"/>
        <v>0.14285714285714285</v>
      </c>
      <c r="H95" s="16">
        <f t="shared" si="9"/>
        <v>19.190911184463037</v>
      </c>
      <c r="I95" s="16">
        <f t="shared" si="3"/>
        <v>26</v>
      </c>
      <c r="P95" s="1">
        <v>2501</v>
      </c>
      <c r="Q95" s="1">
        <f t="shared" si="8"/>
        <v>29101</v>
      </c>
      <c r="S95" s="16">
        <f t="shared" si="18"/>
        <v>851</v>
      </c>
      <c r="T95" s="16">
        <f t="shared" si="2"/>
        <v>469.71428571428572</v>
      </c>
      <c r="V95" s="16">
        <f t="shared" si="4"/>
        <v>3.0413625304136247E-2</v>
      </c>
      <c r="W95" s="1">
        <v>0</v>
      </c>
      <c r="X95" s="16">
        <f t="shared" si="0"/>
        <v>19.817142857142862</v>
      </c>
      <c r="Y95" s="36">
        <f t="shared" si="15"/>
        <v>49.542857142857159</v>
      </c>
    </row>
    <row r="96" spans="1:25" ht="13" x14ac:dyDescent="0.15">
      <c r="A96" s="15">
        <v>44129</v>
      </c>
      <c r="B96" s="1">
        <v>287</v>
      </c>
      <c r="D96" s="1">
        <v>0</v>
      </c>
      <c r="E96" s="1">
        <v>0</v>
      </c>
      <c r="F96" s="16">
        <f t="shared" si="7"/>
        <v>0</v>
      </c>
      <c r="G96" s="16">
        <f t="shared" si="5"/>
        <v>0.14285714285714285</v>
      </c>
      <c r="H96" s="16">
        <f t="shared" si="9"/>
        <v>19.190911184463037</v>
      </c>
      <c r="I96" s="16">
        <f t="shared" si="3"/>
        <v>26</v>
      </c>
      <c r="P96" s="17">
        <v>3292</v>
      </c>
      <c r="Q96" s="1">
        <f t="shared" si="8"/>
        <v>29892</v>
      </c>
      <c r="S96" s="16">
        <f t="shared" si="18"/>
        <v>791</v>
      </c>
      <c r="T96" s="16">
        <f t="shared" si="2"/>
        <v>470.28571428571428</v>
      </c>
      <c r="V96" s="16">
        <f t="shared" si="4"/>
        <v>3.0376670716889428E-2</v>
      </c>
      <c r="W96" s="1">
        <v>0</v>
      </c>
      <c r="X96" s="16">
        <f t="shared" si="0"/>
        <v>19.817142857142862</v>
      </c>
      <c r="Y96" s="36">
        <f t="shared" si="15"/>
        <v>49.542857142857159</v>
      </c>
    </row>
    <row r="97" spans="1:25" ht="13" x14ac:dyDescent="0.15">
      <c r="A97" s="15">
        <v>44130</v>
      </c>
      <c r="B97" s="1">
        <v>288</v>
      </c>
      <c r="D97" s="1">
        <v>0</v>
      </c>
      <c r="E97" s="1">
        <v>0</v>
      </c>
      <c r="F97" s="16">
        <f t="shared" si="7"/>
        <v>0</v>
      </c>
      <c r="G97" s="16">
        <f t="shared" si="5"/>
        <v>0.14285714285714285</v>
      </c>
      <c r="H97" s="16">
        <f t="shared" si="9"/>
        <v>19.190911184463037</v>
      </c>
      <c r="I97" s="16">
        <f t="shared" si="3"/>
        <v>26</v>
      </c>
      <c r="P97" s="1">
        <v>0</v>
      </c>
      <c r="Q97" s="1">
        <f t="shared" si="8"/>
        <v>29892</v>
      </c>
      <c r="R97" s="1"/>
      <c r="S97" s="1">
        <v>0</v>
      </c>
      <c r="T97" s="16">
        <f t="shared" si="2"/>
        <v>470.28571428571428</v>
      </c>
      <c r="V97" s="16">
        <f t="shared" si="4"/>
        <v>3.0376670716889428E-2</v>
      </c>
      <c r="W97" s="1">
        <v>75.87</v>
      </c>
      <c r="X97" s="16">
        <f t="shared" si="0"/>
        <v>22.632857142857144</v>
      </c>
      <c r="Y97" s="36">
        <f t="shared" si="15"/>
        <v>56.582142857142863</v>
      </c>
    </row>
    <row r="98" spans="1:25" ht="13" x14ac:dyDescent="0.15">
      <c r="A98" s="15">
        <v>44131</v>
      </c>
      <c r="B98" s="1">
        <v>289</v>
      </c>
      <c r="D98" s="1">
        <v>2</v>
      </c>
      <c r="E98" s="1">
        <v>1</v>
      </c>
      <c r="F98" s="16">
        <f t="shared" si="7"/>
        <v>3</v>
      </c>
      <c r="G98" s="16">
        <f t="shared" si="5"/>
        <v>0.5714285714285714</v>
      </c>
      <c r="H98" s="16">
        <f t="shared" si="9"/>
        <v>76.763644737852147</v>
      </c>
      <c r="I98" s="16">
        <f t="shared" si="3"/>
        <v>29</v>
      </c>
      <c r="P98" s="1">
        <v>0</v>
      </c>
      <c r="Q98" s="1">
        <f t="shared" si="8"/>
        <v>29892</v>
      </c>
      <c r="S98" s="16">
        <f t="shared" ref="S98:S103" si="19">P98-P97</f>
        <v>0</v>
      </c>
      <c r="T98" s="16">
        <f t="shared" si="2"/>
        <v>470.28571428571428</v>
      </c>
      <c r="V98" s="16">
        <f t="shared" si="4"/>
        <v>0.12150668286755771</v>
      </c>
      <c r="W98" s="1">
        <v>13.02</v>
      </c>
      <c r="X98" s="16">
        <f t="shared" si="0"/>
        <v>21.995714285714286</v>
      </c>
      <c r="Y98" s="36">
        <f t="shared" si="15"/>
        <v>54.989285714285714</v>
      </c>
    </row>
    <row r="99" spans="1:25" ht="13" x14ac:dyDescent="0.15">
      <c r="A99" s="15">
        <v>44132</v>
      </c>
      <c r="B99" s="1">
        <v>290</v>
      </c>
      <c r="D99" s="1">
        <v>0</v>
      </c>
      <c r="E99" s="1">
        <v>0</v>
      </c>
      <c r="F99" s="16">
        <f t="shared" si="7"/>
        <v>0</v>
      </c>
      <c r="G99" s="16">
        <f t="shared" si="5"/>
        <v>0.5714285714285714</v>
      </c>
      <c r="H99" s="16">
        <f t="shared" si="9"/>
        <v>76.763644737852147</v>
      </c>
      <c r="I99" s="16">
        <f t="shared" si="3"/>
        <v>29</v>
      </c>
      <c r="P99" s="1">
        <v>860</v>
      </c>
      <c r="Q99" s="1">
        <f t="shared" si="8"/>
        <v>30752</v>
      </c>
      <c r="S99" s="16">
        <f t="shared" si="19"/>
        <v>860</v>
      </c>
      <c r="T99" s="16">
        <f t="shared" si="2"/>
        <v>469.42857142857144</v>
      </c>
      <c r="V99" s="16">
        <f t="shared" si="4"/>
        <v>0.12172854534388312</v>
      </c>
      <c r="W99" s="1">
        <v>7.44</v>
      </c>
      <c r="X99" s="16">
        <f t="shared" si="0"/>
        <v>20.508571428571429</v>
      </c>
      <c r="Y99" s="36">
        <f t="shared" si="15"/>
        <v>51.271428571428572</v>
      </c>
    </row>
    <row r="100" spans="1:25" ht="13" x14ac:dyDescent="0.15">
      <c r="A100" s="15">
        <v>44133</v>
      </c>
      <c r="B100" s="1">
        <v>291</v>
      </c>
      <c r="D100" s="1">
        <v>1</v>
      </c>
      <c r="E100" s="1">
        <v>0</v>
      </c>
      <c r="F100" s="16">
        <f t="shared" si="7"/>
        <v>1</v>
      </c>
      <c r="G100" s="16">
        <f t="shared" si="5"/>
        <v>0.5714285714285714</v>
      </c>
      <c r="H100" s="16">
        <f t="shared" si="9"/>
        <v>76.763644737852147</v>
      </c>
      <c r="I100" s="16">
        <f t="shared" si="3"/>
        <v>30</v>
      </c>
      <c r="P100" s="1">
        <v>1651</v>
      </c>
      <c r="Q100" s="1">
        <f t="shared" si="8"/>
        <v>31543</v>
      </c>
      <c r="S100" s="16">
        <f t="shared" si="19"/>
        <v>791</v>
      </c>
      <c r="T100" s="16">
        <f t="shared" si="2"/>
        <v>470.42857142857144</v>
      </c>
      <c r="V100" s="16">
        <f t="shared" si="4"/>
        <v>0.12146978439113269</v>
      </c>
      <c r="W100" s="1">
        <v>18.600000000000001</v>
      </c>
      <c r="X100" s="16">
        <f t="shared" si="0"/>
        <v>20.137142857142859</v>
      </c>
      <c r="Y100" s="36">
        <f t="shared" si="15"/>
        <v>50.342857142857149</v>
      </c>
    </row>
    <row r="101" spans="1:25" ht="13" x14ac:dyDescent="0.15">
      <c r="A101" s="15">
        <v>44134</v>
      </c>
      <c r="B101" s="1">
        <v>292</v>
      </c>
      <c r="D101" s="1">
        <v>0</v>
      </c>
      <c r="E101" s="1">
        <v>0</v>
      </c>
      <c r="F101" s="16">
        <f t="shared" si="7"/>
        <v>0</v>
      </c>
      <c r="G101" s="16">
        <f t="shared" si="5"/>
        <v>0.5714285714285714</v>
      </c>
      <c r="H101" s="16">
        <f t="shared" si="9"/>
        <v>76.763644737852147</v>
      </c>
      <c r="I101" s="16">
        <f t="shared" si="3"/>
        <v>30</v>
      </c>
      <c r="P101" s="1">
        <v>1651</v>
      </c>
      <c r="Q101" s="1">
        <f t="shared" si="8"/>
        <v>31543</v>
      </c>
      <c r="S101" s="16">
        <f t="shared" si="19"/>
        <v>0</v>
      </c>
      <c r="T101" s="16">
        <f t="shared" si="2"/>
        <v>470.42857142857144</v>
      </c>
      <c r="V101" s="16">
        <f t="shared" si="4"/>
        <v>0.12146978439113269</v>
      </c>
      <c r="W101" s="1">
        <v>14.13</v>
      </c>
      <c r="X101" s="16">
        <f t="shared" si="0"/>
        <v>18.437142857142856</v>
      </c>
      <c r="Y101" s="36">
        <f t="shared" si="15"/>
        <v>46.092857142857142</v>
      </c>
    </row>
    <row r="102" spans="1:25" ht="13" x14ac:dyDescent="0.15">
      <c r="A102" s="15">
        <v>44135</v>
      </c>
      <c r="B102" s="1">
        <v>293</v>
      </c>
      <c r="D102" s="1">
        <v>6</v>
      </c>
      <c r="E102" s="1">
        <v>1</v>
      </c>
      <c r="F102" s="16">
        <f t="shared" si="7"/>
        <v>7</v>
      </c>
      <c r="G102" s="16">
        <f t="shared" si="5"/>
        <v>1.5714285714285714</v>
      </c>
      <c r="H102" s="16">
        <f t="shared" si="9"/>
        <v>211.10002302909342</v>
      </c>
      <c r="I102" s="16">
        <f t="shared" si="3"/>
        <v>37</v>
      </c>
      <c r="P102" s="1">
        <v>2554</v>
      </c>
      <c r="Q102" s="1">
        <f t="shared" si="8"/>
        <v>32446</v>
      </c>
      <c r="S102" s="16">
        <f t="shared" si="19"/>
        <v>903</v>
      </c>
      <c r="T102" s="16">
        <f t="shared" si="2"/>
        <v>477.85714285714283</v>
      </c>
      <c r="V102" s="16">
        <f t="shared" si="4"/>
        <v>0.32884902840059793</v>
      </c>
      <c r="W102" s="1">
        <v>0</v>
      </c>
      <c r="X102" s="16">
        <f t="shared" si="0"/>
        <v>18.437142857142856</v>
      </c>
      <c r="Y102" s="36">
        <f t="shared" si="15"/>
        <v>46.092857142857142</v>
      </c>
    </row>
    <row r="103" spans="1:25" ht="13" x14ac:dyDescent="0.15">
      <c r="A103" s="15">
        <v>44136</v>
      </c>
      <c r="B103" s="1">
        <v>294</v>
      </c>
      <c r="D103" s="1">
        <v>7</v>
      </c>
      <c r="E103" s="1">
        <v>2</v>
      </c>
      <c r="F103" s="16">
        <f t="shared" si="7"/>
        <v>9</v>
      </c>
      <c r="G103" s="16">
        <f t="shared" si="5"/>
        <v>2.8571428571428572</v>
      </c>
      <c r="H103" s="16">
        <f t="shared" si="9"/>
        <v>383.81822368926078</v>
      </c>
      <c r="I103" s="16">
        <f t="shared" si="3"/>
        <v>46</v>
      </c>
      <c r="P103" s="17">
        <v>3360</v>
      </c>
      <c r="Q103" s="1">
        <f t="shared" si="8"/>
        <v>33252</v>
      </c>
      <c r="S103" s="16">
        <f t="shared" si="19"/>
        <v>806</v>
      </c>
      <c r="T103" s="16">
        <f t="shared" si="2"/>
        <v>480</v>
      </c>
      <c r="V103" s="16">
        <f t="shared" si="4"/>
        <v>0.59523809523809534</v>
      </c>
      <c r="W103" s="1">
        <v>0</v>
      </c>
      <c r="X103" s="16">
        <f t="shared" si="0"/>
        <v>18.437142857142856</v>
      </c>
      <c r="Y103" s="36">
        <f t="shared" si="15"/>
        <v>46.092857142857142</v>
      </c>
    </row>
    <row r="104" spans="1:25" ht="13" x14ac:dyDescent="0.15">
      <c r="A104" s="15">
        <v>44137</v>
      </c>
      <c r="B104" s="1">
        <v>295</v>
      </c>
      <c r="D104" s="1">
        <v>0</v>
      </c>
      <c r="E104" s="1">
        <v>0</v>
      </c>
      <c r="F104" s="16">
        <f t="shared" si="7"/>
        <v>0</v>
      </c>
      <c r="G104" s="16">
        <f t="shared" si="5"/>
        <v>2.8571428571428572</v>
      </c>
      <c r="H104" s="16">
        <f t="shared" si="9"/>
        <v>383.81822368926078</v>
      </c>
      <c r="I104" s="16">
        <f t="shared" si="3"/>
        <v>46</v>
      </c>
      <c r="P104" s="1">
        <v>0</v>
      </c>
      <c r="Q104" s="1">
        <f t="shared" si="8"/>
        <v>33252</v>
      </c>
      <c r="R104" s="1"/>
      <c r="S104" s="1">
        <v>0</v>
      </c>
      <c r="T104" s="16">
        <f t="shared" si="2"/>
        <v>480</v>
      </c>
      <c r="V104" s="16">
        <f t="shared" si="4"/>
        <v>0.59523809523809534</v>
      </c>
      <c r="W104" s="1">
        <v>56.53</v>
      </c>
      <c r="X104" s="16">
        <f t="shared" si="0"/>
        <v>15.674285714285714</v>
      </c>
      <c r="Y104" s="36">
        <f t="shared" si="15"/>
        <v>39.185714285714283</v>
      </c>
    </row>
    <row r="105" spans="1:25" ht="13" x14ac:dyDescent="0.15">
      <c r="A105" s="15">
        <v>44138</v>
      </c>
      <c r="B105" s="1">
        <v>296</v>
      </c>
      <c r="D105" s="1">
        <v>0</v>
      </c>
      <c r="E105" s="1">
        <v>0</v>
      </c>
      <c r="F105" s="16">
        <f t="shared" si="7"/>
        <v>0</v>
      </c>
      <c r="G105" s="16">
        <f t="shared" si="5"/>
        <v>2.4285714285714284</v>
      </c>
      <c r="H105" s="16">
        <f t="shared" ref="H105:H168" si="20">G105*250000/(1861)</f>
        <v>326.24549013587159</v>
      </c>
      <c r="I105" s="16">
        <f t="shared" si="3"/>
        <v>46</v>
      </c>
      <c r="P105" s="1">
        <v>0</v>
      </c>
      <c r="Q105" s="1">
        <f t="shared" si="8"/>
        <v>33252</v>
      </c>
      <c r="S105" s="16">
        <f t="shared" ref="S105:S110" si="21">P105-P104</f>
        <v>0</v>
      </c>
      <c r="T105" s="16">
        <f t="shared" si="2"/>
        <v>480</v>
      </c>
      <c r="V105" s="16">
        <f t="shared" si="4"/>
        <v>0.50595238095238093</v>
      </c>
      <c r="W105" s="1">
        <v>31.98</v>
      </c>
      <c r="X105" s="16">
        <f t="shared" si="0"/>
        <v>18.382857142857144</v>
      </c>
      <c r="Y105" s="36">
        <f t="shared" si="15"/>
        <v>45.957142857142863</v>
      </c>
    </row>
    <row r="106" spans="1:25" ht="13" x14ac:dyDescent="0.15">
      <c r="A106" s="15">
        <v>44139</v>
      </c>
      <c r="B106" s="1">
        <v>297</v>
      </c>
      <c r="D106" s="1">
        <v>8</v>
      </c>
      <c r="E106" s="1">
        <v>1</v>
      </c>
      <c r="F106" s="16">
        <f t="shared" si="7"/>
        <v>9</v>
      </c>
      <c r="G106" s="16">
        <f t="shared" si="5"/>
        <v>3.7142857142857144</v>
      </c>
      <c r="H106" s="16">
        <f t="shared" si="20"/>
        <v>498.96369079603903</v>
      </c>
      <c r="I106" s="16">
        <f t="shared" si="3"/>
        <v>55</v>
      </c>
      <c r="P106" s="1">
        <v>862</v>
      </c>
      <c r="Q106" s="1">
        <f t="shared" si="8"/>
        <v>34114</v>
      </c>
      <c r="S106" s="16">
        <f t="shared" si="21"/>
        <v>862</v>
      </c>
      <c r="T106" s="16">
        <f t="shared" si="2"/>
        <v>480.28571428571428</v>
      </c>
      <c r="V106" s="16">
        <f t="shared" si="4"/>
        <v>0.77334919690660331</v>
      </c>
      <c r="W106" s="1">
        <v>10.039999999999999</v>
      </c>
      <c r="X106" s="16">
        <f t="shared" si="0"/>
        <v>18.754285714285714</v>
      </c>
      <c r="Y106" s="36">
        <f t="shared" si="15"/>
        <v>46.885714285714286</v>
      </c>
    </row>
    <row r="107" spans="1:25" ht="13" x14ac:dyDescent="0.15">
      <c r="A107" s="15">
        <v>44140</v>
      </c>
      <c r="B107" s="1">
        <v>298</v>
      </c>
      <c r="D107" s="1">
        <v>4</v>
      </c>
      <c r="E107" s="1">
        <v>1</v>
      </c>
      <c r="F107" s="16">
        <f t="shared" si="7"/>
        <v>5</v>
      </c>
      <c r="G107" s="16">
        <f t="shared" si="5"/>
        <v>4.2857142857142856</v>
      </c>
      <c r="H107" s="16">
        <f t="shared" si="20"/>
        <v>575.72733553389116</v>
      </c>
      <c r="I107" s="16">
        <f t="shared" si="3"/>
        <v>60</v>
      </c>
      <c r="P107" s="1">
        <v>1620</v>
      </c>
      <c r="Q107" s="1">
        <f t="shared" si="8"/>
        <v>34872</v>
      </c>
      <c r="S107" s="16">
        <f t="shared" si="21"/>
        <v>758</v>
      </c>
      <c r="T107" s="16">
        <f t="shared" si="2"/>
        <v>475.57142857142856</v>
      </c>
      <c r="V107" s="16">
        <f t="shared" si="4"/>
        <v>0.90117152297987391</v>
      </c>
      <c r="W107" s="1">
        <v>27.15</v>
      </c>
      <c r="X107" s="16">
        <f t="shared" si="0"/>
        <v>19.975714285714286</v>
      </c>
      <c r="Y107" s="36">
        <f t="shared" si="15"/>
        <v>49.939285714285717</v>
      </c>
    </row>
    <row r="108" spans="1:25" ht="13" x14ac:dyDescent="0.15">
      <c r="A108" s="15">
        <v>44141</v>
      </c>
      <c r="B108" s="1">
        <v>299</v>
      </c>
      <c r="D108" s="1">
        <v>0</v>
      </c>
      <c r="E108" s="1">
        <v>0</v>
      </c>
      <c r="F108" s="16">
        <f t="shared" si="7"/>
        <v>0</v>
      </c>
      <c r="G108" s="16">
        <f t="shared" si="5"/>
        <v>4.2857142857142856</v>
      </c>
      <c r="H108" s="16">
        <f t="shared" si="20"/>
        <v>575.72733553389116</v>
      </c>
      <c r="I108" s="16">
        <f t="shared" si="3"/>
        <v>60</v>
      </c>
      <c r="P108" s="1">
        <v>1620</v>
      </c>
      <c r="Q108" s="1">
        <f t="shared" si="8"/>
        <v>34872</v>
      </c>
      <c r="S108" s="16">
        <f t="shared" si="21"/>
        <v>0</v>
      </c>
      <c r="T108" s="16">
        <f t="shared" si="2"/>
        <v>475.57142857142856</v>
      </c>
      <c r="V108" s="16">
        <f t="shared" si="4"/>
        <v>0.90117152297987391</v>
      </c>
      <c r="W108" s="1">
        <v>29.38</v>
      </c>
      <c r="X108" s="16">
        <f t="shared" si="0"/>
        <v>22.154285714285717</v>
      </c>
      <c r="Y108" s="36">
        <f t="shared" si="15"/>
        <v>55.385714285714293</v>
      </c>
    </row>
    <row r="109" spans="1:25" ht="13" x14ac:dyDescent="0.15">
      <c r="A109" s="15">
        <v>44142</v>
      </c>
      <c r="B109" s="1">
        <v>300</v>
      </c>
      <c r="D109" s="1">
        <v>4</v>
      </c>
      <c r="E109" s="1">
        <v>0</v>
      </c>
      <c r="F109" s="16">
        <f t="shared" si="7"/>
        <v>4</v>
      </c>
      <c r="G109" s="16">
        <f t="shared" si="5"/>
        <v>3.8571428571428572</v>
      </c>
      <c r="H109" s="16">
        <f t="shared" si="20"/>
        <v>518.15460198050209</v>
      </c>
      <c r="I109" s="16">
        <f t="shared" si="3"/>
        <v>64</v>
      </c>
      <c r="P109" s="1">
        <v>2516</v>
      </c>
      <c r="Q109" s="1">
        <f t="shared" si="8"/>
        <v>35768</v>
      </c>
      <c r="S109" s="16">
        <f t="shared" si="21"/>
        <v>896</v>
      </c>
      <c r="T109" s="16">
        <f t="shared" si="2"/>
        <v>474.57142857142856</v>
      </c>
      <c r="V109" s="16">
        <f t="shared" si="4"/>
        <v>0.81276339554485244</v>
      </c>
      <c r="W109" s="1">
        <v>0</v>
      </c>
      <c r="X109" s="16">
        <f t="shared" si="0"/>
        <v>22.154285714285717</v>
      </c>
      <c r="Y109" s="36">
        <f t="shared" si="15"/>
        <v>55.385714285714293</v>
      </c>
    </row>
    <row r="110" spans="1:25" ht="13" x14ac:dyDescent="0.15">
      <c r="A110" s="15">
        <v>44143</v>
      </c>
      <c r="B110" s="1">
        <v>301</v>
      </c>
      <c r="D110" s="1">
        <v>3</v>
      </c>
      <c r="E110" s="1">
        <v>0</v>
      </c>
      <c r="F110" s="16">
        <f t="shared" si="7"/>
        <v>3</v>
      </c>
      <c r="G110" s="16">
        <f t="shared" si="5"/>
        <v>3</v>
      </c>
      <c r="H110" s="16">
        <f t="shared" si="20"/>
        <v>403.00913487372378</v>
      </c>
      <c r="I110" s="16">
        <f t="shared" si="3"/>
        <v>67</v>
      </c>
      <c r="P110" s="17">
        <v>3259</v>
      </c>
      <c r="Q110" s="1">
        <f t="shared" si="8"/>
        <v>36511</v>
      </c>
      <c r="S110" s="16">
        <f t="shared" si="21"/>
        <v>743</v>
      </c>
      <c r="T110" s="16">
        <f t="shared" si="2"/>
        <v>465.57142857142856</v>
      </c>
      <c r="V110" s="16">
        <f t="shared" si="4"/>
        <v>0.64436943847806072</v>
      </c>
      <c r="W110" s="1">
        <v>0</v>
      </c>
      <c r="X110" s="16">
        <f t="shared" si="0"/>
        <v>22.154285714285717</v>
      </c>
      <c r="Y110" s="36">
        <f t="shared" si="15"/>
        <v>55.385714285714293</v>
      </c>
    </row>
    <row r="111" spans="1:25" ht="13" x14ac:dyDescent="0.15">
      <c r="A111" s="15">
        <v>44144</v>
      </c>
      <c r="B111" s="1">
        <v>302</v>
      </c>
      <c r="D111" s="1">
        <v>0</v>
      </c>
      <c r="E111" s="1">
        <v>0</v>
      </c>
      <c r="F111" s="16">
        <f t="shared" si="7"/>
        <v>0</v>
      </c>
      <c r="G111" s="16">
        <f t="shared" si="5"/>
        <v>3</v>
      </c>
      <c r="H111" s="16">
        <f t="shared" si="20"/>
        <v>403.00913487372378</v>
      </c>
      <c r="I111" s="16">
        <f t="shared" si="3"/>
        <v>67</v>
      </c>
      <c r="P111" s="1">
        <v>0</v>
      </c>
      <c r="Q111" s="1">
        <f t="shared" si="8"/>
        <v>36511</v>
      </c>
      <c r="R111" s="1"/>
      <c r="S111" s="1">
        <v>0</v>
      </c>
      <c r="T111" s="16">
        <f t="shared" si="2"/>
        <v>465.57142857142856</v>
      </c>
      <c r="V111" s="16">
        <f t="shared" si="4"/>
        <v>0.64436943847806072</v>
      </c>
      <c r="W111" s="1">
        <v>39.42</v>
      </c>
      <c r="X111" s="16">
        <f t="shared" si="0"/>
        <v>19.709999999999997</v>
      </c>
      <c r="Y111" s="36">
        <f t="shared" si="15"/>
        <v>49.274999999999991</v>
      </c>
    </row>
    <row r="112" spans="1:25" ht="13" x14ac:dyDescent="0.15">
      <c r="A112" s="15">
        <v>44145</v>
      </c>
      <c r="B112" s="1">
        <v>303</v>
      </c>
      <c r="D112" s="1">
        <v>0</v>
      </c>
      <c r="E112" s="1">
        <v>0</v>
      </c>
      <c r="F112" s="16">
        <f t="shared" si="7"/>
        <v>0</v>
      </c>
      <c r="G112" s="16">
        <f t="shared" si="5"/>
        <v>3</v>
      </c>
      <c r="H112" s="16">
        <f t="shared" si="20"/>
        <v>403.00913487372378</v>
      </c>
      <c r="I112" s="16">
        <f t="shared" si="3"/>
        <v>67</v>
      </c>
      <c r="P112" s="1">
        <v>0</v>
      </c>
      <c r="Q112" s="1">
        <f t="shared" si="8"/>
        <v>36511</v>
      </c>
      <c r="S112" s="16">
        <f t="shared" ref="S112:S119" si="22">P112-P111</f>
        <v>0</v>
      </c>
      <c r="T112" s="16">
        <f t="shared" si="2"/>
        <v>465.57142857142856</v>
      </c>
      <c r="V112" s="16">
        <f t="shared" si="4"/>
        <v>0.64436943847806072</v>
      </c>
      <c r="W112" s="1">
        <v>26.41</v>
      </c>
      <c r="X112" s="16">
        <f t="shared" si="0"/>
        <v>18.914285714285715</v>
      </c>
      <c r="Y112" s="36">
        <f t="shared" si="15"/>
        <v>47.285714285714285</v>
      </c>
    </row>
    <row r="113" spans="1:25" ht="13" x14ac:dyDescent="0.15">
      <c r="A113" s="15">
        <v>44146</v>
      </c>
      <c r="B113" s="1">
        <v>304</v>
      </c>
      <c r="D113" s="1">
        <v>0</v>
      </c>
      <c r="E113" s="1">
        <v>0</v>
      </c>
      <c r="F113" s="16">
        <f t="shared" si="7"/>
        <v>0</v>
      </c>
      <c r="G113" s="16">
        <f t="shared" si="5"/>
        <v>1.7142857142857142</v>
      </c>
      <c r="H113" s="16">
        <f t="shared" si="20"/>
        <v>230.29093421355643</v>
      </c>
      <c r="I113" s="16">
        <f t="shared" si="3"/>
        <v>67</v>
      </c>
      <c r="J113" s="1"/>
      <c r="P113" s="1">
        <v>782</v>
      </c>
      <c r="Q113" s="1">
        <f t="shared" si="8"/>
        <v>37293</v>
      </c>
      <c r="S113" s="16">
        <f t="shared" si="22"/>
        <v>782</v>
      </c>
      <c r="T113" s="16">
        <f t="shared" si="2"/>
        <v>454.14285714285717</v>
      </c>
      <c r="V113" s="16">
        <f t="shared" si="4"/>
        <v>0.37747719408619057</v>
      </c>
      <c r="W113" s="1">
        <v>29.01</v>
      </c>
      <c r="X113" s="16">
        <f t="shared" si="0"/>
        <v>21.624285714285715</v>
      </c>
      <c r="Y113" s="36">
        <f t="shared" si="15"/>
        <v>54.06071428571429</v>
      </c>
    </row>
    <row r="114" spans="1:25" ht="13" x14ac:dyDescent="0.15">
      <c r="A114" s="15">
        <v>44147</v>
      </c>
      <c r="B114" s="1">
        <v>305</v>
      </c>
      <c r="D114" s="1">
        <v>3</v>
      </c>
      <c r="E114" s="1">
        <v>0</v>
      </c>
      <c r="F114" s="16">
        <f t="shared" si="7"/>
        <v>3</v>
      </c>
      <c r="G114" s="16">
        <f t="shared" si="5"/>
        <v>1.4285714285714286</v>
      </c>
      <c r="H114" s="16">
        <f t="shared" si="20"/>
        <v>191.90911184463039</v>
      </c>
      <c r="I114" s="16">
        <f t="shared" si="3"/>
        <v>70</v>
      </c>
      <c r="J114" s="1"/>
      <c r="P114" s="1">
        <v>1584</v>
      </c>
      <c r="Q114" s="1">
        <f t="shared" si="8"/>
        <v>38095</v>
      </c>
      <c r="S114" s="16">
        <f t="shared" si="22"/>
        <v>802</v>
      </c>
      <c r="T114" s="16">
        <f t="shared" si="2"/>
        <v>460.42857142857144</v>
      </c>
      <c r="V114" s="16">
        <f t="shared" si="4"/>
        <v>0.31026993484331367</v>
      </c>
      <c r="W114" s="1">
        <v>15.99</v>
      </c>
      <c r="X114" s="16">
        <f t="shared" si="0"/>
        <v>20.03</v>
      </c>
      <c r="Y114" s="36">
        <f t="shared" si="15"/>
        <v>50.075000000000003</v>
      </c>
    </row>
    <row r="115" spans="1:25" ht="13" x14ac:dyDescent="0.15">
      <c r="A115" s="15">
        <v>44148</v>
      </c>
      <c r="B115" s="1">
        <v>306</v>
      </c>
      <c r="D115" s="1">
        <v>0</v>
      </c>
      <c r="E115" s="1">
        <v>0</v>
      </c>
      <c r="F115" s="16">
        <f t="shared" si="7"/>
        <v>0</v>
      </c>
      <c r="G115" s="16">
        <f t="shared" si="5"/>
        <v>1.4285714285714286</v>
      </c>
      <c r="H115" s="16">
        <f t="shared" si="20"/>
        <v>191.90911184463039</v>
      </c>
      <c r="I115" s="16">
        <f t="shared" si="3"/>
        <v>70</v>
      </c>
      <c r="J115" s="1"/>
      <c r="P115" s="1">
        <v>1584</v>
      </c>
      <c r="Q115" s="1">
        <f t="shared" si="8"/>
        <v>38095</v>
      </c>
      <c r="S115" s="16">
        <f t="shared" si="22"/>
        <v>0</v>
      </c>
      <c r="T115" s="16">
        <f t="shared" si="2"/>
        <v>460.42857142857144</v>
      </c>
      <c r="V115" s="16">
        <f t="shared" si="4"/>
        <v>0.31026993484331367</v>
      </c>
      <c r="W115" s="1">
        <v>55.79</v>
      </c>
      <c r="X115" s="16">
        <f t="shared" si="0"/>
        <v>23.802857142857142</v>
      </c>
      <c r="Y115" s="36">
        <f t="shared" si="15"/>
        <v>59.507142857142853</v>
      </c>
    </row>
    <row r="116" spans="1:25" ht="13" x14ac:dyDescent="0.15">
      <c r="A116" s="15">
        <v>44149</v>
      </c>
      <c r="B116" s="1">
        <v>307</v>
      </c>
      <c r="D116" s="1">
        <v>1</v>
      </c>
      <c r="E116" s="1">
        <v>0</v>
      </c>
      <c r="F116" s="16">
        <f t="shared" si="7"/>
        <v>1</v>
      </c>
      <c r="G116" s="16">
        <f t="shared" si="5"/>
        <v>1</v>
      </c>
      <c r="H116" s="16">
        <f t="shared" si="20"/>
        <v>134.33637829124126</v>
      </c>
      <c r="I116" s="16">
        <f t="shared" si="3"/>
        <v>71</v>
      </c>
      <c r="J116" s="1"/>
      <c r="P116" s="1">
        <v>2402</v>
      </c>
      <c r="Q116" s="1">
        <f t="shared" si="8"/>
        <v>38913</v>
      </c>
      <c r="S116" s="16">
        <f t="shared" si="22"/>
        <v>818</v>
      </c>
      <c r="T116" s="16">
        <f t="shared" si="2"/>
        <v>449.28571428571428</v>
      </c>
      <c r="V116" s="16">
        <f t="shared" si="4"/>
        <v>0.22257551669316375</v>
      </c>
      <c r="W116" s="1">
        <v>0</v>
      </c>
      <c r="X116" s="16">
        <f t="shared" si="0"/>
        <v>23.802857142857142</v>
      </c>
      <c r="Y116" s="36">
        <f t="shared" si="15"/>
        <v>59.507142857142853</v>
      </c>
    </row>
    <row r="117" spans="1:25" ht="13" x14ac:dyDescent="0.15">
      <c r="A117" s="15">
        <v>44150</v>
      </c>
      <c r="B117" s="1">
        <v>308</v>
      </c>
      <c r="D117" s="1">
        <v>0</v>
      </c>
      <c r="E117" s="1">
        <v>5</v>
      </c>
      <c r="F117" s="16">
        <f t="shared" si="7"/>
        <v>5</v>
      </c>
      <c r="G117" s="16">
        <f t="shared" si="5"/>
        <v>1.2857142857142858</v>
      </c>
      <c r="H117" s="16">
        <f t="shared" si="20"/>
        <v>172.71820066016738</v>
      </c>
      <c r="I117" s="16">
        <f t="shared" si="3"/>
        <v>76</v>
      </c>
      <c r="J117" s="1"/>
      <c r="P117" s="1">
        <v>3145</v>
      </c>
      <c r="Q117" s="1">
        <f t="shared" si="8"/>
        <v>39656</v>
      </c>
      <c r="S117" s="16">
        <f t="shared" si="22"/>
        <v>743</v>
      </c>
      <c r="T117" s="16">
        <f t="shared" si="2"/>
        <v>449.28571428571428</v>
      </c>
      <c r="V117" s="16">
        <f t="shared" si="4"/>
        <v>0.28616852146263916</v>
      </c>
      <c r="W117" s="1">
        <v>0</v>
      </c>
      <c r="X117" s="16">
        <f t="shared" si="0"/>
        <v>23.802857142857142</v>
      </c>
      <c r="Y117" s="36">
        <f t="shared" si="15"/>
        <v>59.507142857142853</v>
      </c>
    </row>
    <row r="118" spans="1:25" ht="13" x14ac:dyDescent="0.15">
      <c r="A118" s="15">
        <v>44151</v>
      </c>
      <c r="B118" s="1">
        <v>309</v>
      </c>
      <c r="D118" s="1">
        <v>0</v>
      </c>
      <c r="E118" s="1">
        <v>0</v>
      </c>
      <c r="F118" s="16">
        <f t="shared" si="7"/>
        <v>0</v>
      </c>
      <c r="G118" s="16">
        <f t="shared" si="5"/>
        <v>1.2857142857142858</v>
      </c>
      <c r="H118" s="16">
        <f t="shared" si="20"/>
        <v>172.71820066016738</v>
      </c>
      <c r="I118" s="16">
        <f t="shared" si="3"/>
        <v>76</v>
      </c>
      <c r="J118" s="1"/>
      <c r="P118" s="1">
        <v>3145</v>
      </c>
      <c r="Q118" s="1">
        <f t="shared" si="8"/>
        <v>39656</v>
      </c>
      <c r="S118" s="16">
        <f t="shared" si="22"/>
        <v>0</v>
      </c>
      <c r="T118" s="16">
        <f t="shared" si="2"/>
        <v>449.28571428571428</v>
      </c>
      <c r="V118" s="16">
        <f t="shared" si="4"/>
        <v>0.28616852146263916</v>
      </c>
      <c r="W118" s="1">
        <v>88.51</v>
      </c>
      <c r="X118" s="16">
        <f t="shared" si="0"/>
        <v>30.815714285714282</v>
      </c>
      <c r="Y118" s="36">
        <f t="shared" si="15"/>
        <v>77.039285714285711</v>
      </c>
    </row>
    <row r="119" spans="1:25" ht="13" x14ac:dyDescent="0.15">
      <c r="A119" s="15">
        <v>44152</v>
      </c>
      <c r="B119" s="1">
        <v>310</v>
      </c>
      <c r="D119" s="1">
        <v>0</v>
      </c>
      <c r="E119" s="1">
        <v>0</v>
      </c>
      <c r="F119" s="16">
        <f t="shared" si="7"/>
        <v>0</v>
      </c>
      <c r="G119" s="16">
        <f t="shared" si="5"/>
        <v>1.2857142857142858</v>
      </c>
      <c r="H119" s="16">
        <f t="shared" si="20"/>
        <v>172.71820066016738</v>
      </c>
      <c r="I119" s="16">
        <f t="shared" si="3"/>
        <v>76</v>
      </c>
      <c r="J119" s="1"/>
      <c r="P119" s="17">
        <v>3145</v>
      </c>
      <c r="Q119" s="1">
        <f t="shared" si="8"/>
        <v>39656</v>
      </c>
      <c r="S119" s="16">
        <f t="shared" si="22"/>
        <v>0</v>
      </c>
      <c r="T119" s="16">
        <f t="shared" si="2"/>
        <v>449.28571428571428</v>
      </c>
      <c r="V119" s="16">
        <f t="shared" si="4"/>
        <v>0.28616852146263916</v>
      </c>
      <c r="W119" s="1">
        <v>23.06</v>
      </c>
      <c r="X119" s="16">
        <f t="shared" si="0"/>
        <v>30.337142857142858</v>
      </c>
      <c r="Y119" s="36">
        <f t="shared" si="15"/>
        <v>75.842857142857142</v>
      </c>
    </row>
    <row r="120" spans="1:25" ht="13" x14ac:dyDescent="0.15">
      <c r="A120" s="15">
        <v>44153</v>
      </c>
      <c r="B120" s="1">
        <v>311</v>
      </c>
      <c r="D120" s="1">
        <v>0</v>
      </c>
      <c r="E120" s="1">
        <v>2</v>
      </c>
      <c r="F120" s="16">
        <f t="shared" si="7"/>
        <v>2</v>
      </c>
      <c r="G120" s="16">
        <f t="shared" si="5"/>
        <v>1.5714285714285714</v>
      </c>
      <c r="H120" s="16">
        <f t="shared" si="20"/>
        <v>211.10002302909342</v>
      </c>
      <c r="I120" s="16">
        <f t="shared" si="3"/>
        <v>78</v>
      </c>
      <c r="J120" s="1"/>
      <c r="P120" s="1">
        <v>777</v>
      </c>
      <c r="Q120" s="1">
        <f t="shared" si="8"/>
        <v>40433</v>
      </c>
      <c r="R120" s="1"/>
      <c r="S120" s="1">
        <v>777</v>
      </c>
      <c r="T120" s="16">
        <f t="shared" si="2"/>
        <v>448.57142857142856</v>
      </c>
      <c r="V120" s="16">
        <f t="shared" si="4"/>
        <v>0.35031847133757965</v>
      </c>
      <c r="W120" s="1">
        <v>53.56</v>
      </c>
      <c r="X120" s="16">
        <f t="shared" si="0"/>
        <v>33.844285714285718</v>
      </c>
      <c r="Y120" s="36">
        <f t="shared" si="15"/>
        <v>84.610714285714295</v>
      </c>
    </row>
    <row r="121" spans="1:25" ht="13" x14ac:dyDescent="0.15">
      <c r="A121" s="15">
        <v>44154</v>
      </c>
      <c r="B121" s="1">
        <v>312</v>
      </c>
      <c r="D121" s="1">
        <v>2</v>
      </c>
      <c r="E121" s="1">
        <v>1</v>
      </c>
      <c r="F121" s="16">
        <f t="shared" si="7"/>
        <v>3</v>
      </c>
      <c r="G121" s="16">
        <f t="shared" si="5"/>
        <v>1.5714285714285714</v>
      </c>
      <c r="H121" s="16">
        <f t="shared" si="20"/>
        <v>211.10002302909342</v>
      </c>
      <c r="I121" s="16">
        <f t="shared" si="3"/>
        <v>81</v>
      </c>
      <c r="J121" s="1"/>
      <c r="P121" s="1">
        <v>1489</v>
      </c>
      <c r="Q121" s="1">
        <f t="shared" si="8"/>
        <v>41145</v>
      </c>
      <c r="S121" s="16">
        <f t="shared" ref="S121:S124" si="23">P121-P120</f>
        <v>712</v>
      </c>
      <c r="T121" s="16">
        <f t="shared" si="2"/>
        <v>435.71428571428572</v>
      </c>
      <c r="V121" s="16">
        <f t="shared" si="4"/>
        <v>0.36065573770491804</v>
      </c>
      <c r="W121" s="1">
        <v>53.56</v>
      </c>
      <c r="X121" s="16">
        <f t="shared" si="0"/>
        <v>39.211428571428577</v>
      </c>
      <c r="Y121" s="36">
        <f t="shared" si="15"/>
        <v>98.028571428571439</v>
      </c>
    </row>
    <row r="122" spans="1:25" ht="13" x14ac:dyDescent="0.15">
      <c r="A122" s="15">
        <v>44155</v>
      </c>
      <c r="B122" s="1">
        <v>313</v>
      </c>
      <c r="D122" s="1">
        <v>0</v>
      </c>
      <c r="E122" s="1">
        <v>0</v>
      </c>
      <c r="F122" s="16">
        <f t="shared" si="7"/>
        <v>0</v>
      </c>
      <c r="G122" s="16">
        <f t="shared" si="5"/>
        <v>1.5714285714285714</v>
      </c>
      <c r="H122" s="16">
        <f t="shared" si="20"/>
        <v>211.10002302909342</v>
      </c>
      <c r="I122" s="16">
        <f t="shared" si="3"/>
        <v>81</v>
      </c>
      <c r="J122" s="1"/>
      <c r="P122" s="1">
        <v>1489</v>
      </c>
      <c r="Q122" s="1">
        <f t="shared" si="8"/>
        <v>41145</v>
      </c>
      <c r="S122" s="16">
        <f t="shared" si="23"/>
        <v>0</v>
      </c>
      <c r="T122" s="16">
        <f t="shared" si="2"/>
        <v>435.71428571428572</v>
      </c>
      <c r="V122" s="16">
        <f t="shared" si="4"/>
        <v>0.36065573770491804</v>
      </c>
      <c r="W122" s="1">
        <v>35.700000000000003</v>
      </c>
      <c r="X122" s="16">
        <f t="shared" si="0"/>
        <v>36.341428571428573</v>
      </c>
      <c r="Y122" s="36">
        <f t="shared" si="15"/>
        <v>90.853571428571428</v>
      </c>
    </row>
    <row r="123" spans="1:25" ht="13" x14ac:dyDescent="0.15">
      <c r="A123" s="15">
        <v>44156</v>
      </c>
      <c r="B123" s="1">
        <v>314</v>
      </c>
      <c r="D123" s="1">
        <v>0</v>
      </c>
      <c r="E123" s="1">
        <v>0</v>
      </c>
      <c r="F123" s="16">
        <f t="shared" si="7"/>
        <v>0</v>
      </c>
      <c r="G123" s="16">
        <f t="shared" si="5"/>
        <v>1.4285714285714286</v>
      </c>
      <c r="H123" s="16">
        <f t="shared" si="20"/>
        <v>191.90911184463039</v>
      </c>
      <c r="I123" s="16">
        <f t="shared" si="3"/>
        <v>81</v>
      </c>
      <c r="J123" s="1"/>
      <c r="P123" s="1">
        <v>1489</v>
      </c>
      <c r="Q123" s="1">
        <f t="shared" si="8"/>
        <v>41145</v>
      </c>
      <c r="S123" s="16">
        <f t="shared" si="23"/>
        <v>0</v>
      </c>
      <c r="T123" s="16">
        <f t="shared" si="2"/>
        <v>318.85714285714283</v>
      </c>
      <c r="V123" s="16">
        <f t="shared" si="4"/>
        <v>0.44802867383512551</v>
      </c>
      <c r="W123" s="1">
        <v>0</v>
      </c>
      <c r="X123" s="16">
        <f t="shared" si="0"/>
        <v>36.341428571428573</v>
      </c>
      <c r="Y123" s="36">
        <f t="shared" si="15"/>
        <v>90.853571428571428</v>
      </c>
    </row>
    <row r="124" spans="1:25" ht="13" x14ac:dyDescent="0.15">
      <c r="A124" s="15">
        <v>44157</v>
      </c>
      <c r="B124" s="1">
        <v>315</v>
      </c>
      <c r="D124" s="1">
        <v>2</v>
      </c>
      <c r="E124" s="1">
        <v>2</v>
      </c>
      <c r="F124" s="16">
        <f t="shared" si="7"/>
        <v>4</v>
      </c>
      <c r="G124" s="16">
        <f t="shared" si="5"/>
        <v>1.2857142857142858</v>
      </c>
      <c r="H124" s="16">
        <f t="shared" si="20"/>
        <v>172.71820066016738</v>
      </c>
      <c r="I124" s="16">
        <f t="shared" si="3"/>
        <v>85</v>
      </c>
      <c r="J124" s="1"/>
      <c r="P124" s="17">
        <v>2917</v>
      </c>
      <c r="Q124" s="1">
        <f t="shared" si="8"/>
        <v>42573</v>
      </c>
      <c r="S124" s="16">
        <f t="shared" si="23"/>
        <v>1428</v>
      </c>
      <c r="T124" s="16">
        <f t="shared" si="2"/>
        <v>416.71428571428572</v>
      </c>
      <c r="V124" s="16">
        <f t="shared" si="4"/>
        <v>0.30853616729516625</v>
      </c>
      <c r="W124" s="1">
        <v>0</v>
      </c>
      <c r="X124" s="16">
        <f t="shared" si="0"/>
        <v>36.341428571428573</v>
      </c>
      <c r="Y124" s="36">
        <f t="shared" si="15"/>
        <v>90.853571428571428</v>
      </c>
    </row>
    <row r="125" spans="1:25" ht="13" x14ac:dyDescent="0.15">
      <c r="A125" s="15">
        <v>44158</v>
      </c>
      <c r="B125" s="1">
        <v>316</v>
      </c>
      <c r="D125" s="1">
        <v>0</v>
      </c>
      <c r="E125" s="1">
        <v>0</v>
      </c>
      <c r="F125" s="16">
        <f t="shared" si="7"/>
        <v>0</v>
      </c>
      <c r="G125" s="16">
        <f t="shared" si="5"/>
        <v>1.2857142857142858</v>
      </c>
      <c r="H125" s="16">
        <f t="shared" si="20"/>
        <v>172.71820066016738</v>
      </c>
      <c r="I125" s="16">
        <f t="shared" si="3"/>
        <v>85</v>
      </c>
      <c r="J125" s="1"/>
      <c r="P125" s="1">
        <v>0</v>
      </c>
      <c r="Q125" s="1">
        <f t="shared" si="8"/>
        <v>42573</v>
      </c>
      <c r="R125" s="1"/>
      <c r="S125" s="1">
        <v>0</v>
      </c>
      <c r="T125" s="16">
        <f t="shared" si="2"/>
        <v>416.71428571428572</v>
      </c>
      <c r="V125" s="16">
        <f t="shared" si="4"/>
        <v>0.30853616729516625</v>
      </c>
      <c r="W125" s="1">
        <v>89.26</v>
      </c>
      <c r="X125" s="16">
        <f t="shared" si="0"/>
        <v>36.448571428571427</v>
      </c>
      <c r="Y125" s="36">
        <f t="shared" si="15"/>
        <v>91.121428571428567</v>
      </c>
    </row>
    <row r="126" spans="1:25" ht="13" x14ac:dyDescent="0.15">
      <c r="A126" s="15">
        <v>44159</v>
      </c>
      <c r="B126" s="1">
        <v>317</v>
      </c>
      <c r="C126" s="1" t="s">
        <v>103</v>
      </c>
      <c r="D126" s="1">
        <v>0</v>
      </c>
      <c r="E126" s="1">
        <v>0</v>
      </c>
      <c r="F126" s="16">
        <f t="shared" si="7"/>
        <v>0</v>
      </c>
      <c r="G126" s="16">
        <f t="shared" si="5"/>
        <v>1.2857142857142858</v>
      </c>
      <c r="H126" s="16">
        <f t="shared" si="20"/>
        <v>172.71820066016738</v>
      </c>
      <c r="I126" s="16">
        <f t="shared" si="3"/>
        <v>85</v>
      </c>
      <c r="J126" s="1"/>
      <c r="P126" s="1">
        <v>0</v>
      </c>
      <c r="Q126" s="1">
        <f t="shared" si="8"/>
        <v>42573</v>
      </c>
      <c r="S126" s="16">
        <f t="shared" ref="S126:S133" si="24">P126-P125</f>
        <v>0</v>
      </c>
      <c r="T126" s="16">
        <f t="shared" si="2"/>
        <v>416.71428571428572</v>
      </c>
      <c r="V126" s="16">
        <f t="shared" si="4"/>
        <v>0.30853616729516625</v>
      </c>
      <c r="W126" s="1">
        <v>20.83</v>
      </c>
      <c r="X126" s="16">
        <f t="shared" si="0"/>
        <v>36.129999999999995</v>
      </c>
      <c r="Y126" s="36">
        <f t="shared" si="15"/>
        <v>90.324999999999989</v>
      </c>
    </row>
    <row r="127" spans="1:25" ht="13" x14ac:dyDescent="0.15">
      <c r="A127" s="15">
        <v>44160</v>
      </c>
      <c r="B127" s="1">
        <v>318</v>
      </c>
      <c r="D127" s="1">
        <v>0</v>
      </c>
      <c r="E127" s="1">
        <v>2</v>
      </c>
      <c r="F127" s="16">
        <f t="shared" si="7"/>
        <v>2</v>
      </c>
      <c r="G127" s="16">
        <f t="shared" si="5"/>
        <v>1.2857142857142858</v>
      </c>
      <c r="H127" s="16">
        <f t="shared" si="20"/>
        <v>172.71820066016738</v>
      </c>
      <c r="I127" s="16">
        <f t="shared" si="3"/>
        <v>87</v>
      </c>
      <c r="J127" s="1"/>
      <c r="P127" s="1">
        <v>258</v>
      </c>
      <c r="Q127" s="1">
        <f t="shared" si="8"/>
        <v>42831</v>
      </c>
      <c r="S127" s="16">
        <f t="shared" si="24"/>
        <v>258</v>
      </c>
      <c r="T127" s="16">
        <f t="shared" si="2"/>
        <v>342.57142857142856</v>
      </c>
      <c r="V127" s="16">
        <f t="shared" si="4"/>
        <v>0.3753127606338616</v>
      </c>
      <c r="W127" s="20">
        <v>30.87</v>
      </c>
      <c r="X127" s="16">
        <f t="shared" si="0"/>
        <v>32.888571428571431</v>
      </c>
      <c r="Y127" s="36">
        <f t="shared" si="15"/>
        <v>82.221428571428575</v>
      </c>
    </row>
    <row r="128" spans="1:25" ht="13" x14ac:dyDescent="0.15">
      <c r="A128" s="15">
        <v>44161</v>
      </c>
      <c r="B128" s="1">
        <v>319</v>
      </c>
      <c r="D128" s="1">
        <v>0</v>
      </c>
      <c r="E128" s="1">
        <v>0</v>
      </c>
      <c r="F128" s="16">
        <f t="shared" si="7"/>
        <v>0</v>
      </c>
      <c r="G128" s="16">
        <f t="shared" si="5"/>
        <v>0.8571428571428571</v>
      </c>
      <c r="H128" s="16">
        <f t="shared" si="20"/>
        <v>115.14546710677821</v>
      </c>
      <c r="I128" s="16">
        <f t="shared" si="3"/>
        <v>87</v>
      </c>
      <c r="J128" s="1"/>
      <c r="P128" s="1">
        <v>462</v>
      </c>
      <c r="Q128" s="1">
        <f t="shared" si="8"/>
        <v>43035</v>
      </c>
      <c r="S128" s="16">
        <f t="shared" si="24"/>
        <v>204</v>
      </c>
      <c r="T128" s="16">
        <f t="shared" si="2"/>
        <v>270</v>
      </c>
      <c r="V128" s="16">
        <f t="shared" si="4"/>
        <v>0.31746031746031744</v>
      </c>
      <c r="W128" s="20">
        <v>0</v>
      </c>
      <c r="X128" s="16">
        <f t="shared" si="0"/>
        <v>25.23714285714286</v>
      </c>
      <c r="Y128" s="36">
        <f t="shared" si="15"/>
        <v>63.092857142857149</v>
      </c>
    </row>
    <row r="129" spans="1:25" ht="13" x14ac:dyDescent="0.15">
      <c r="A129" s="15">
        <v>44162</v>
      </c>
      <c r="B129" s="1">
        <v>320</v>
      </c>
      <c r="D129" s="1">
        <v>0</v>
      </c>
      <c r="E129" s="1">
        <v>0</v>
      </c>
      <c r="F129" s="16">
        <f t="shared" si="7"/>
        <v>0</v>
      </c>
      <c r="G129" s="16">
        <f t="shared" si="5"/>
        <v>0.8571428571428571</v>
      </c>
      <c r="H129" s="16">
        <f t="shared" si="20"/>
        <v>115.14546710677821</v>
      </c>
      <c r="I129" s="16">
        <f t="shared" si="3"/>
        <v>87</v>
      </c>
      <c r="J129" s="1"/>
      <c r="P129" s="1">
        <v>462</v>
      </c>
      <c r="Q129" s="1">
        <f t="shared" si="8"/>
        <v>43035</v>
      </c>
      <c r="S129" s="16">
        <f t="shared" si="24"/>
        <v>0</v>
      </c>
      <c r="T129" s="16">
        <f t="shared" si="2"/>
        <v>270</v>
      </c>
      <c r="V129" s="16">
        <f t="shared" si="4"/>
        <v>0.31746031746031744</v>
      </c>
      <c r="W129" s="20">
        <v>50.58</v>
      </c>
      <c r="X129" s="16">
        <f t="shared" si="0"/>
        <v>27.362857142857145</v>
      </c>
      <c r="Y129" s="36">
        <f t="shared" si="15"/>
        <v>68.407142857142858</v>
      </c>
    </row>
    <row r="130" spans="1:25" ht="13" x14ac:dyDescent="0.15">
      <c r="A130" s="15">
        <v>44163</v>
      </c>
      <c r="B130" s="1">
        <v>321</v>
      </c>
      <c r="D130" s="1">
        <v>0</v>
      </c>
      <c r="E130" s="1">
        <v>0</v>
      </c>
      <c r="F130" s="16">
        <f t="shared" si="7"/>
        <v>0</v>
      </c>
      <c r="G130" s="16">
        <f t="shared" si="5"/>
        <v>0.8571428571428571</v>
      </c>
      <c r="H130" s="16">
        <f t="shared" si="20"/>
        <v>115.14546710677821</v>
      </c>
      <c r="I130" s="16">
        <f t="shared" si="3"/>
        <v>87</v>
      </c>
      <c r="J130" s="1"/>
      <c r="P130" s="1">
        <v>462</v>
      </c>
      <c r="Q130" s="1">
        <f t="shared" si="8"/>
        <v>43035</v>
      </c>
      <c r="S130" s="16">
        <f t="shared" si="24"/>
        <v>0</v>
      </c>
      <c r="T130" s="16">
        <f t="shared" si="2"/>
        <v>270</v>
      </c>
      <c r="V130" s="16">
        <f t="shared" si="4"/>
        <v>0.31746031746031744</v>
      </c>
      <c r="W130" s="20">
        <v>0</v>
      </c>
      <c r="X130" s="16">
        <f t="shared" si="0"/>
        <v>27.362857142857145</v>
      </c>
      <c r="Y130" s="36">
        <f t="shared" si="15"/>
        <v>68.407142857142858</v>
      </c>
    </row>
    <row r="131" spans="1:25" ht="13" x14ac:dyDescent="0.15">
      <c r="A131" s="15">
        <v>44164</v>
      </c>
      <c r="B131" s="1">
        <v>322</v>
      </c>
      <c r="D131" s="1">
        <v>0</v>
      </c>
      <c r="E131" s="1">
        <v>0</v>
      </c>
      <c r="F131" s="16">
        <f t="shared" si="7"/>
        <v>0</v>
      </c>
      <c r="G131" s="16">
        <f t="shared" si="5"/>
        <v>0.2857142857142857</v>
      </c>
      <c r="H131" s="16">
        <f t="shared" si="20"/>
        <v>38.381822368926073</v>
      </c>
      <c r="I131" s="16">
        <f t="shared" si="3"/>
        <v>87</v>
      </c>
      <c r="J131" s="1"/>
      <c r="P131" s="1">
        <v>462</v>
      </c>
      <c r="Q131" s="1">
        <f t="shared" si="8"/>
        <v>43035</v>
      </c>
      <c r="S131" s="16">
        <f t="shared" si="24"/>
        <v>0</v>
      </c>
      <c r="T131" s="16">
        <f t="shared" si="2"/>
        <v>66</v>
      </c>
      <c r="V131" s="16">
        <f t="shared" si="4"/>
        <v>0.4329004329004329</v>
      </c>
      <c r="W131" s="20">
        <v>0</v>
      </c>
      <c r="X131" s="16">
        <f t="shared" si="0"/>
        <v>27.362857142857145</v>
      </c>
      <c r="Y131" s="36">
        <f t="shared" si="15"/>
        <v>68.407142857142858</v>
      </c>
    </row>
    <row r="132" spans="1:25" ht="13" x14ac:dyDescent="0.15">
      <c r="A132" s="15">
        <v>44165</v>
      </c>
      <c r="B132" s="1">
        <v>323</v>
      </c>
      <c r="D132" s="1">
        <v>0</v>
      </c>
      <c r="E132" s="1">
        <v>0</v>
      </c>
      <c r="F132" s="16">
        <f t="shared" si="7"/>
        <v>0</v>
      </c>
      <c r="G132" s="16">
        <f t="shared" si="5"/>
        <v>0.2857142857142857</v>
      </c>
      <c r="H132" s="16">
        <f t="shared" si="20"/>
        <v>38.381822368926073</v>
      </c>
      <c r="I132" s="16">
        <f t="shared" si="3"/>
        <v>87</v>
      </c>
      <c r="J132" s="1"/>
      <c r="P132" s="1">
        <v>462</v>
      </c>
      <c r="Q132" s="1">
        <f t="shared" si="8"/>
        <v>43035</v>
      </c>
      <c r="S132" s="16">
        <f t="shared" si="24"/>
        <v>0</v>
      </c>
      <c r="T132" s="16">
        <f t="shared" si="2"/>
        <v>66</v>
      </c>
      <c r="V132" s="16">
        <f t="shared" si="4"/>
        <v>0.4329004329004329</v>
      </c>
      <c r="W132" s="20">
        <v>68.430000000000007</v>
      </c>
      <c r="X132" s="16">
        <f t="shared" si="0"/>
        <v>24.387142857142859</v>
      </c>
      <c r="Y132" s="36">
        <f t="shared" si="15"/>
        <v>60.967857142857149</v>
      </c>
    </row>
    <row r="133" spans="1:25" ht="13" x14ac:dyDescent="0.15">
      <c r="A133" s="15">
        <v>44166</v>
      </c>
      <c r="B133" s="1">
        <v>324</v>
      </c>
      <c r="D133" s="1">
        <v>0</v>
      </c>
      <c r="E133" s="1">
        <v>0</v>
      </c>
      <c r="F133" s="16">
        <f t="shared" si="7"/>
        <v>0</v>
      </c>
      <c r="G133" s="16">
        <f t="shared" si="5"/>
        <v>0.2857142857142857</v>
      </c>
      <c r="H133" s="16">
        <f t="shared" si="20"/>
        <v>38.381822368926073</v>
      </c>
      <c r="I133" s="16">
        <f t="shared" si="3"/>
        <v>87</v>
      </c>
      <c r="J133" s="1"/>
      <c r="P133" s="17">
        <v>462</v>
      </c>
      <c r="Q133" s="1">
        <f t="shared" si="8"/>
        <v>43035</v>
      </c>
      <c r="S133" s="16">
        <f t="shared" si="24"/>
        <v>0</v>
      </c>
      <c r="T133" s="16">
        <f t="shared" si="2"/>
        <v>66</v>
      </c>
      <c r="V133" s="16">
        <f t="shared" si="4"/>
        <v>0.4329004329004329</v>
      </c>
      <c r="W133" s="20">
        <v>36.08</v>
      </c>
      <c r="X133" s="16">
        <f t="shared" si="0"/>
        <v>26.565714285714282</v>
      </c>
      <c r="Y133" s="36">
        <f t="shared" si="15"/>
        <v>66.414285714285711</v>
      </c>
    </row>
    <row r="134" spans="1:25" ht="13" x14ac:dyDescent="0.15">
      <c r="A134" s="15">
        <v>44167</v>
      </c>
      <c r="B134" s="1">
        <v>325</v>
      </c>
      <c r="D134" s="1">
        <v>0</v>
      </c>
      <c r="E134" s="1">
        <v>1</v>
      </c>
      <c r="F134" s="16">
        <f t="shared" si="7"/>
        <v>1</v>
      </c>
      <c r="G134" s="16">
        <f t="shared" si="5"/>
        <v>0.14285714285714285</v>
      </c>
      <c r="H134" s="16">
        <f t="shared" si="20"/>
        <v>19.190911184463037</v>
      </c>
      <c r="I134" s="16">
        <f t="shared" si="3"/>
        <v>88</v>
      </c>
      <c r="J134" s="1"/>
      <c r="P134" s="1">
        <v>242</v>
      </c>
      <c r="Q134" s="1">
        <f t="shared" si="8"/>
        <v>43277</v>
      </c>
      <c r="R134" s="1"/>
      <c r="S134" s="1">
        <v>242</v>
      </c>
      <c r="T134" s="16">
        <f t="shared" si="2"/>
        <v>63.714285714285715</v>
      </c>
      <c r="V134" s="16">
        <f t="shared" si="4"/>
        <v>0.22421524663677131</v>
      </c>
      <c r="W134" s="20">
        <v>37.93</v>
      </c>
      <c r="X134" s="16">
        <f t="shared" si="0"/>
        <v>27.574285714285715</v>
      </c>
      <c r="Y134" s="36">
        <f t="shared" si="15"/>
        <v>68.935714285714283</v>
      </c>
    </row>
    <row r="135" spans="1:25" ht="13" x14ac:dyDescent="0.15">
      <c r="A135" s="15">
        <v>44168</v>
      </c>
      <c r="B135" s="1">
        <v>326</v>
      </c>
      <c r="D135" s="1">
        <v>1</v>
      </c>
      <c r="E135" s="1">
        <v>0</v>
      </c>
      <c r="F135" s="16">
        <f t="shared" si="7"/>
        <v>1</v>
      </c>
      <c r="G135" s="16">
        <f t="shared" si="5"/>
        <v>0.2857142857142857</v>
      </c>
      <c r="H135" s="16">
        <f t="shared" si="20"/>
        <v>38.381822368926073</v>
      </c>
      <c r="I135" s="16">
        <f t="shared" si="3"/>
        <v>89</v>
      </c>
      <c r="J135" s="1"/>
      <c r="P135" s="1">
        <v>437</v>
      </c>
      <c r="Q135" s="1">
        <f t="shared" si="8"/>
        <v>43472</v>
      </c>
      <c r="S135" s="16">
        <f t="shared" ref="S135:S138" si="25">P135-P134</f>
        <v>195</v>
      </c>
      <c r="T135" s="16">
        <f t="shared" si="2"/>
        <v>62.428571428571431</v>
      </c>
      <c r="V135" s="16">
        <f t="shared" si="4"/>
        <v>0.45766590389016021</v>
      </c>
      <c r="W135" s="1">
        <v>114.18</v>
      </c>
      <c r="X135" s="16">
        <f t="shared" si="0"/>
        <v>43.885714285714293</v>
      </c>
      <c r="Y135" s="36">
        <f t="shared" si="15"/>
        <v>109.71428571428574</v>
      </c>
    </row>
    <row r="136" spans="1:25" ht="13" x14ac:dyDescent="0.15">
      <c r="A136" s="15">
        <v>44169</v>
      </c>
      <c r="B136" s="1">
        <v>327</v>
      </c>
      <c r="D136" s="1">
        <v>0</v>
      </c>
      <c r="E136" s="1">
        <v>0</v>
      </c>
      <c r="F136" s="16">
        <f t="shared" si="7"/>
        <v>0</v>
      </c>
      <c r="G136" s="16">
        <f t="shared" si="5"/>
        <v>0.2857142857142857</v>
      </c>
      <c r="H136" s="16">
        <f t="shared" si="20"/>
        <v>38.381822368926073</v>
      </c>
      <c r="I136" s="16">
        <f t="shared" si="3"/>
        <v>89</v>
      </c>
      <c r="J136" s="1"/>
      <c r="P136" s="1">
        <v>437</v>
      </c>
      <c r="Q136" s="1">
        <f t="shared" si="8"/>
        <v>43472</v>
      </c>
      <c r="S136" s="16">
        <f t="shared" si="25"/>
        <v>0</v>
      </c>
      <c r="T136" s="16">
        <f t="shared" si="2"/>
        <v>62.428571428571431</v>
      </c>
      <c r="V136" s="16">
        <f t="shared" si="4"/>
        <v>0.45766590389016021</v>
      </c>
      <c r="W136" s="1">
        <v>33.840000000000003</v>
      </c>
      <c r="X136" s="16">
        <f t="shared" si="0"/>
        <v>41.494285714285716</v>
      </c>
      <c r="Y136" s="36">
        <f t="shared" si="15"/>
        <v>103.73571428571429</v>
      </c>
    </row>
    <row r="137" spans="1:25" ht="13" x14ac:dyDescent="0.15">
      <c r="A137" s="15">
        <v>44170</v>
      </c>
      <c r="B137" s="1">
        <v>328</v>
      </c>
      <c r="D137" s="1">
        <v>0</v>
      </c>
      <c r="E137" s="1">
        <v>0</v>
      </c>
      <c r="F137" s="16">
        <f t="shared" si="7"/>
        <v>0</v>
      </c>
      <c r="G137" s="16">
        <f t="shared" si="5"/>
        <v>0.2857142857142857</v>
      </c>
      <c r="H137" s="16">
        <f t="shared" si="20"/>
        <v>38.381822368926073</v>
      </c>
      <c r="I137" s="16">
        <f t="shared" si="3"/>
        <v>89</v>
      </c>
      <c r="J137" s="1"/>
      <c r="P137" s="1">
        <v>437</v>
      </c>
      <c r="Q137" s="1">
        <f t="shared" si="8"/>
        <v>43472</v>
      </c>
      <c r="S137" s="16">
        <f t="shared" si="25"/>
        <v>0</v>
      </c>
      <c r="T137" s="16">
        <f t="shared" si="2"/>
        <v>62.428571428571431</v>
      </c>
      <c r="V137" s="16">
        <f t="shared" si="4"/>
        <v>0.45766590389016021</v>
      </c>
      <c r="W137" s="20">
        <v>0</v>
      </c>
      <c r="X137" s="16">
        <f t="shared" si="0"/>
        <v>41.494285714285716</v>
      </c>
      <c r="Y137" s="36">
        <f t="shared" si="15"/>
        <v>103.73571428571429</v>
      </c>
    </row>
    <row r="138" spans="1:25" ht="13" x14ac:dyDescent="0.15">
      <c r="A138" s="15">
        <v>44171</v>
      </c>
      <c r="B138" s="1">
        <v>329</v>
      </c>
      <c r="D138" s="1">
        <v>0</v>
      </c>
      <c r="E138" s="1">
        <v>0</v>
      </c>
      <c r="F138" s="16">
        <f t="shared" si="7"/>
        <v>0</v>
      </c>
      <c r="G138" s="16">
        <f t="shared" si="5"/>
        <v>0.2857142857142857</v>
      </c>
      <c r="H138" s="16">
        <f t="shared" si="20"/>
        <v>38.381822368926073</v>
      </c>
      <c r="I138" s="16">
        <f t="shared" si="3"/>
        <v>89</v>
      </c>
      <c r="J138" s="1"/>
      <c r="P138" s="17">
        <v>844</v>
      </c>
      <c r="Q138" s="1">
        <f t="shared" si="8"/>
        <v>43879</v>
      </c>
      <c r="S138" s="16">
        <f t="shared" si="25"/>
        <v>407</v>
      </c>
      <c r="T138" s="16">
        <f t="shared" si="2"/>
        <v>120.57142857142857</v>
      </c>
      <c r="V138" s="16">
        <f t="shared" si="4"/>
        <v>0.23696682464454974</v>
      </c>
      <c r="W138" s="20">
        <v>0</v>
      </c>
      <c r="X138" s="16">
        <f t="shared" si="0"/>
        <v>41.494285714285716</v>
      </c>
      <c r="Y138" s="36">
        <f t="shared" si="15"/>
        <v>103.73571428571429</v>
      </c>
    </row>
    <row r="139" spans="1:25" ht="13" x14ac:dyDescent="0.15">
      <c r="A139" s="15">
        <v>44172</v>
      </c>
      <c r="B139" s="1">
        <v>330</v>
      </c>
      <c r="D139" s="1">
        <v>0</v>
      </c>
      <c r="E139" s="1">
        <v>0</v>
      </c>
      <c r="F139" s="16">
        <f t="shared" si="7"/>
        <v>0</v>
      </c>
      <c r="G139" s="16">
        <f t="shared" si="5"/>
        <v>0.2857142857142857</v>
      </c>
      <c r="H139" s="16">
        <f t="shared" si="20"/>
        <v>38.381822368926073</v>
      </c>
      <c r="I139" s="16">
        <f t="shared" si="3"/>
        <v>89</v>
      </c>
      <c r="J139" s="1"/>
      <c r="P139" s="1">
        <v>0</v>
      </c>
      <c r="Q139" s="1">
        <f t="shared" si="8"/>
        <v>43879</v>
      </c>
      <c r="R139" s="1"/>
      <c r="S139" s="1">
        <v>0</v>
      </c>
      <c r="T139" s="16">
        <f t="shared" si="2"/>
        <v>120.57142857142857</v>
      </c>
      <c r="V139" s="16">
        <f t="shared" si="4"/>
        <v>0.23696682464454974</v>
      </c>
      <c r="W139" s="20">
        <v>154.72</v>
      </c>
      <c r="X139" s="16">
        <f t="shared" si="0"/>
        <v>53.821428571428569</v>
      </c>
      <c r="Y139" s="36">
        <f t="shared" si="15"/>
        <v>134.55357142857142</v>
      </c>
    </row>
    <row r="140" spans="1:25" ht="13" x14ac:dyDescent="0.15">
      <c r="A140" s="15">
        <v>44173</v>
      </c>
      <c r="B140" s="1">
        <v>331</v>
      </c>
      <c r="D140" s="1">
        <v>0</v>
      </c>
      <c r="E140" s="1">
        <v>0</v>
      </c>
      <c r="F140" s="16">
        <f t="shared" si="7"/>
        <v>0</v>
      </c>
      <c r="G140" s="16">
        <f t="shared" si="5"/>
        <v>0.2857142857142857</v>
      </c>
      <c r="H140" s="16">
        <f t="shared" si="20"/>
        <v>38.381822368926073</v>
      </c>
      <c r="I140" s="16">
        <f t="shared" si="3"/>
        <v>89</v>
      </c>
      <c r="J140" s="1"/>
      <c r="P140" s="1">
        <v>0</v>
      </c>
      <c r="Q140" s="1">
        <f t="shared" si="8"/>
        <v>43879</v>
      </c>
      <c r="R140" s="1"/>
      <c r="S140" s="1">
        <v>0</v>
      </c>
      <c r="T140" s="16">
        <f t="shared" si="2"/>
        <v>120.57142857142857</v>
      </c>
      <c r="V140" s="16">
        <f t="shared" si="4"/>
        <v>0.23696682464454974</v>
      </c>
      <c r="W140" s="20">
        <v>49.84</v>
      </c>
      <c r="X140" s="16">
        <f t="shared" si="0"/>
        <v>55.787142857142854</v>
      </c>
      <c r="Y140" s="36">
        <f t="shared" ref="Y140:Y203" si="26">X140*2.5</f>
        <v>139.46785714285713</v>
      </c>
    </row>
    <row r="141" spans="1:25" ht="13" x14ac:dyDescent="0.15">
      <c r="A141" s="15">
        <v>44174</v>
      </c>
      <c r="B141" s="1">
        <v>332</v>
      </c>
      <c r="D141" s="1">
        <v>0</v>
      </c>
      <c r="E141" s="1">
        <v>0</v>
      </c>
      <c r="F141" s="16">
        <f t="shared" si="7"/>
        <v>0</v>
      </c>
      <c r="G141" s="16">
        <f t="shared" si="5"/>
        <v>0.14285714285714285</v>
      </c>
      <c r="H141" s="16">
        <f t="shared" si="20"/>
        <v>19.190911184463037</v>
      </c>
      <c r="I141" s="16">
        <f t="shared" si="3"/>
        <v>89</v>
      </c>
      <c r="J141" s="1"/>
      <c r="P141" s="1">
        <v>272</v>
      </c>
      <c r="Q141" s="1">
        <f t="shared" si="8"/>
        <v>44151</v>
      </c>
      <c r="S141" s="16">
        <f t="shared" ref="S141:S145" si="27">P141-P140</f>
        <v>272</v>
      </c>
      <c r="T141" s="16">
        <f t="shared" si="2"/>
        <v>124.85714285714286</v>
      </c>
      <c r="V141" s="16">
        <f t="shared" si="4"/>
        <v>0.11441647597254005</v>
      </c>
      <c r="W141" s="20">
        <v>50.95</v>
      </c>
      <c r="X141" s="16">
        <f t="shared" si="0"/>
        <v>57.64714285714286</v>
      </c>
      <c r="Y141" s="36">
        <f t="shared" si="26"/>
        <v>144.11785714285716</v>
      </c>
    </row>
    <row r="142" spans="1:25" ht="13" x14ac:dyDescent="0.15">
      <c r="A142" s="15">
        <v>44175</v>
      </c>
      <c r="B142" s="1">
        <v>333</v>
      </c>
      <c r="D142" s="1">
        <v>0</v>
      </c>
      <c r="E142" s="1">
        <v>0</v>
      </c>
      <c r="F142" s="16">
        <f t="shared" si="7"/>
        <v>0</v>
      </c>
      <c r="G142" s="16">
        <f t="shared" si="5"/>
        <v>0</v>
      </c>
      <c r="H142" s="16">
        <f t="shared" si="20"/>
        <v>0</v>
      </c>
      <c r="I142" s="16">
        <f t="shared" si="3"/>
        <v>89</v>
      </c>
      <c r="J142" s="1"/>
      <c r="P142" s="1">
        <v>448</v>
      </c>
      <c r="Q142" s="1">
        <f t="shared" si="8"/>
        <v>44327</v>
      </c>
      <c r="S142" s="16">
        <f t="shared" si="27"/>
        <v>176</v>
      </c>
      <c r="T142" s="16">
        <f t="shared" si="2"/>
        <v>122.14285714285714</v>
      </c>
      <c r="V142" s="16">
        <f t="shared" si="4"/>
        <v>0</v>
      </c>
      <c r="W142" s="20">
        <v>55.79</v>
      </c>
      <c r="X142" s="16">
        <f t="shared" si="0"/>
        <v>49.305714285714295</v>
      </c>
      <c r="Y142" s="36">
        <f t="shared" si="26"/>
        <v>123.26428571428573</v>
      </c>
    </row>
    <row r="143" spans="1:25" ht="13" x14ac:dyDescent="0.15">
      <c r="A143" s="15">
        <v>44176</v>
      </c>
      <c r="B143" s="1">
        <v>334</v>
      </c>
      <c r="D143" s="1">
        <v>0</v>
      </c>
      <c r="E143" s="1">
        <v>0</v>
      </c>
      <c r="F143" s="16">
        <f t="shared" si="7"/>
        <v>0</v>
      </c>
      <c r="G143" s="16">
        <f t="shared" si="5"/>
        <v>0</v>
      </c>
      <c r="H143" s="16">
        <f t="shared" si="20"/>
        <v>0</v>
      </c>
      <c r="I143" s="16">
        <f t="shared" si="3"/>
        <v>89</v>
      </c>
      <c r="J143" s="1"/>
      <c r="P143" s="1">
        <v>448</v>
      </c>
      <c r="Q143" s="1">
        <f t="shared" si="8"/>
        <v>44327</v>
      </c>
      <c r="S143" s="16">
        <f t="shared" si="27"/>
        <v>0</v>
      </c>
      <c r="T143" s="16">
        <f t="shared" si="2"/>
        <v>122.14285714285714</v>
      </c>
      <c r="V143" s="16">
        <f t="shared" si="4"/>
        <v>0</v>
      </c>
      <c r="W143" s="20">
        <v>74.010000000000005</v>
      </c>
      <c r="X143" s="16">
        <f t="shared" si="0"/>
        <v>55.044285714285714</v>
      </c>
      <c r="Y143" s="36">
        <f t="shared" si="26"/>
        <v>137.61071428571429</v>
      </c>
    </row>
    <row r="144" spans="1:25" ht="13" x14ac:dyDescent="0.15">
      <c r="A144" s="15">
        <v>44177</v>
      </c>
      <c r="B144" s="1">
        <v>335</v>
      </c>
      <c r="D144" s="1">
        <v>0</v>
      </c>
      <c r="E144" s="1">
        <v>1</v>
      </c>
      <c r="F144" s="16">
        <f t="shared" si="7"/>
        <v>1</v>
      </c>
      <c r="G144" s="16">
        <f t="shared" si="5"/>
        <v>0.14285714285714285</v>
      </c>
      <c r="H144" s="16">
        <f t="shared" si="20"/>
        <v>19.190911184463037</v>
      </c>
      <c r="I144" s="16">
        <f t="shared" si="3"/>
        <v>90</v>
      </c>
      <c r="J144" s="1"/>
      <c r="P144" s="1">
        <v>728</v>
      </c>
      <c r="Q144" s="1">
        <f t="shared" si="8"/>
        <v>44607</v>
      </c>
      <c r="S144" s="16">
        <f t="shared" si="27"/>
        <v>280</v>
      </c>
      <c r="T144" s="16">
        <f t="shared" si="2"/>
        <v>162.14285714285714</v>
      </c>
      <c r="V144" s="16">
        <f t="shared" si="4"/>
        <v>8.8105726872246687E-2</v>
      </c>
      <c r="W144" s="20">
        <v>0</v>
      </c>
      <c r="X144" s="16">
        <f t="shared" si="0"/>
        <v>55.044285714285714</v>
      </c>
      <c r="Y144" s="36">
        <f t="shared" si="26"/>
        <v>137.61071428571429</v>
      </c>
    </row>
    <row r="145" spans="1:25" ht="13" x14ac:dyDescent="0.15">
      <c r="A145" s="15">
        <v>44178</v>
      </c>
      <c r="B145" s="1">
        <v>336</v>
      </c>
      <c r="D145" s="1">
        <v>0</v>
      </c>
      <c r="E145" s="1">
        <v>1</v>
      </c>
      <c r="F145" s="16">
        <f t="shared" si="7"/>
        <v>1</v>
      </c>
      <c r="G145" s="16">
        <f t="shared" si="5"/>
        <v>0.2857142857142857</v>
      </c>
      <c r="H145" s="16">
        <f t="shared" si="20"/>
        <v>38.381822368926073</v>
      </c>
      <c r="I145" s="16">
        <f t="shared" si="3"/>
        <v>91</v>
      </c>
      <c r="J145" s="1"/>
      <c r="P145" s="17">
        <v>863</v>
      </c>
      <c r="Q145" s="1">
        <f t="shared" si="8"/>
        <v>44742</v>
      </c>
      <c r="S145" s="16">
        <f t="shared" si="27"/>
        <v>135</v>
      </c>
      <c r="T145" s="16">
        <f t="shared" si="2"/>
        <v>123.28571428571429</v>
      </c>
      <c r="V145" s="16">
        <f t="shared" si="4"/>
        <v>0.23174971031286209</v>
      </c>
      <c r="W145" s="20">
        <v>0</v>
      </c>
      <c r="X145" s="16">
        <f t="shared" si="0"/>
        <v>55.044285714285714</v>
      </c>
      <c r="Y145" s="36">
        <f t="shared" si="26"/>
        <v>137.61071428571429</v>
      </c>
    </row>
    <row r="146" spans="1:25" ht="13" x14ac:dyDescent="0.15">
      <c r="A146" s="15">
        <v>44179</v>
      </c>
      <c r="B146" s="1">
        <v>337</v>
      </c>
      <c r="D146" s="1">
        <v>0</v>
      </c>
      <c r="E146" s="1">
        <v>0</v>
      </c>
      <c r="F146" s="16">
        <f t="shared" si="7"/>
        <v>0</v>
      </c>
      <c r="G146" s="16">
        <f t="shared" si="5"/>
        <v>0.2857142857142857</v>
      </c>
      <c r="H146" s="16">
        <f t="shared" si="20"/>
        <v>38.381822368926073</v>
      </c>
      <c r="I146" s="16">
        <f t="shared" si="3"/>
        <v>91</v>
      </c>
      <c r="J146" s="1"/>
      <c r="P146" s="1">
        <v>0</v>
      </c>
      <c r="Q146" s="1">
        <f t="shared" si="8"/>
        <v>44742</v>
      </c>
      <c r="R146" s="1"/>
      <c r="S146" s="1">
        <v>0</v>
      </c>
      <c r="T146" s="16">
        <f t="shared" si="2"/>
        <v>123.28571428571429</v>
      </c>
      <c r="V146" s="16">
        <f t="shared" si="4"/>
        <v>0.23174971031286209</v>
      </c>
      <c r="W146" s="20">
        <v>196.37</v>
      </c>
      <c r="X146" s="16">
        <f t="shared" si="0"/>
        <v>60.994285714285716</v>
      </c>
      <c r="Y146" s="36">
        <f t="shared" si="26"/>
        <v>152.48571428571429</v>
      </c>
    </row>
    <row r="147" spans="1:25" ht="13" x14ac:dyDescent="0.15">
      <c r="A147" s="15">
        <v>44180</v>
      </c>
      <c r="B147" s="1">
        <v>338</v>
      </c>
      <c r="D147" s="1">
        <v>0</v>
      </c>
      <c r="E147" s="1">
        <v>0</v>
      </c>
      <c r="F147" s="16">
        <f t="shared" si="7"/>
        <v>0</v>
      </c>
      <c r="G147" s="16">
        <f t="shared" si="5"/>
        <v>0.2857142857142857</v>
      </c>
      <c r="H147" s="16">
        <f t="shared" si="20"/>
        <v>38.381822368926073</v>
      </c>
      <c r="I147" s="16">
        <f t="shared" si="3"/>
        <v>91</v>
      </c>
      <c r="J147" s="1"/>
      <c r="P147" s="1">
        <v>0</v>
      </c>
      <c r="Q147" s="1">
        <f t="shared" si="8"/>
        <v>44742</v>
      </c>
      <c r="S147" s="16">
        <f t="shared" ref="S147:S152" si="28">P147-P146</f>
        <v>0</v>
      </c>
      <c r="T147" s="16">
        <f t="shared" si="2"/>
        <v>123.28571428571429</v>
      </c>
      <c r="V147" s="16">
        <f t="shared" si="4"/>
        <v>0.23174971031286209</v>
      </c>
      <c r="W147" s="20">
        <v>48.72</v>
      </c>
      <c r="X147" s="16">
        <f t="shared" si="0"/>
        <v>60.83428571428572</v>
      </c>
      <c r="Y147" s="36">
        <f t="shared" si="26"/>
        <v>152.08571428571429</v>
      </c>
    </row>
    <row r="148" spans="1:25" ht="13" x14ac:dyDescent="0.15">
      <c r="A148" s="15">
        <v>44181</v>
      </c>
      <c r="B148" s="1">
        <v>339</v>
      </c>
      <c r="D148" s="1">
        <v>0</v>
      </c>
      <c r="E148" s="1">
        <v>0</v>
      </c>
      <c r="F148" s="16">
        <f t="shared" si="7"/>
        <v>0</v>
      </c>
      <c r="G148" s="16">
        <f t="shared" si="5"/>
        <v>0.2857142857142857</v>
      </c>
      <c r="H148" s="16">
        <f t="shared" si="20"/>
        <v>38.381822368926073</v>
      </c>
      <c r="I148" s="16">
        <f t="shared" si="3"/>
        <v>91</v>
      </c>
      <c r="J148" s="1"/>
      <c r="P148" s="1">
        <v>0</v>
      </c>
      <c r="Q148" s="1">
        <f t="shared" si="8"/>
        <v>44742</v>
      </c>
      <c r="S148" s="16">
        <f t="shared" si="28"/>
        <v>0</v>
      </c>
      <c r="T148" s="16">
        <f t="shared" si="2"/>
        <v>84.428571428571431</v>
      </c>
      <c r="V148" s="16">
        <f t="shared" si="4"/>
        <v>0.33840947546531303</v>
      </c>
      <c r="W148" s="20">
        <v>81.45</v>
      </c>
      <c r="X148" s="16">
        <f t="shared" si="0"/>
        <v>65.191428571428574</v>
      </c>
      <c r="Y148" s="36">
        <f t="shared" si="26"/>
        <v>162.97857142857143</v>
      </c>
    </row>
    <row r="149" spans="1:25" ht="13" x14ac:dyDescent="0.15">
      <c r="A149" s="15">
        <v>44182</v>
      </c>
      <c r="B149" s="1">
        <v>340</v>
      </c>
      <c r="D149" s="1">
        <v>0</v>
      </c>
      <c r="E149" s="1">
        <v>0</v>
      </c>
      <c r="F149" s="16">
        <f t="shared" si="7"/>
        <v>0</v>
      </c>
      <c r="G149" s="16">
        <f t="shared" si="5"/>
        <v>0.2857142857142857</v>
      </c>
      <c r="H149" s="16">
        <f t="shared" si="20"/>
        <v>38.381822368926073</v>
      </c>
      <c r="I149" s="16">
        <f t="shared" si="3"/>
        <v>91</v>
      </c>
      <c r="J149" s="1"/>
      <c r="P149" s="1">
        <v>421</v>
      </c>
      <c r="Q149" s="1">
        <f t="shared" si="8"/>
        <v>45163</v>
      </c>
      <c r="S149" s="16">
        <f t="shared" si="28"/>
        <v>421</v>
      </c>
      <c r="T149" s="16">
        <f t="shared" si="2"/>
        <v>119.42857142857143</v>
      </c>
      <c r="V149" s="16">
        <f t="shared" si="4"/>
        <v>0.23923444976076555</v>
      </c>
      <c r="W149" s="20">
        <v>57.27</v>
      </c>
      <c r="X149" s="16">
        <f t="shared" si="0"/>
        <v>65.402857142857144</v>
      </c>
      <c r="Y149" s="36">
        <f t="shared" si="26"/>
        <v>163.50714285714287</v>
      </c>
    </row>
    <row r="150" spans="1:25" ht="13" x14ac:dyDescent="0.15">
      <c r="A150" s="15">
        <v>44183</v>
      </c>
      <c r="B150" s="1">
        <v>341</v>
      </c>
      <c r="D150" s="1">
        <v>0</v>
      </c>
      <c r="E150" s="1">
        <v>0</v>
      </c>
      <c r="F150" s="16">
        <f t="shared" si="7"/>
        <v>0</v>
      </c>
      <c r="G150" s="16">
        <f t="shared" si="5"/>
        <v>0.2857142857142857</v>
      </c>
      <c r="H150" s="16">
        <f t="shared" si="20"/>
        <v>38.381822368926073</v>
      </c>
      <c r="I150" s="16">
        <f t="shared" si="3"/>
        <v>91</v>
      </c>
      <c r="J150" s="1"/>
      <c r="P150" s="1">
        <v>421</v>
      </c>
      <c r="Q150" s="1">
        <f t="shared" si="8"/>
        <v>45163</v>
      </c>
      <c r="S150" s="16">
        <f t="shared" si="28"/>
        <v>0</v>
      </c>
      <c r="T150" s="16">
        <f t="shared" si="2"/>
        <v>119.42857142857143</v>
      </c>
      <c r="V150" s="16">
        <f t="shared" si="4"/>
        <v>0.23923444976076555</v>
      </c>
      <c r="W150" s="20">
        <v>83.31</v>
      </c>
      <c r="X150" s="16">
        <f t="shared" si="0"/>
        <v>66.731428571428566</v>
      </c>
      <c r="Y150" s="36">
        <f t="shared" si="26"/>
        <v>166.82857142857142</v>
      </c>
    </row>
    <row r="151" spans="1:25" ht="13" x14ac:dyDescent="0.15">
      <c r="A151" s="15">
        <v>44184</v>
      </c>
      <c r="B151" s="1">
        <v>342</v>
      </c>
      <c r="D151" s="1">
        <v>0</v>
      </c>
      <c r="E151" s="1">
        <v>0</v>
      </c>
      <c r="F151" s="16">
        <f t="shared" si="7"/>
        <v>0</v>
      </c>
      <c r="G151" s="16">
        <f t="shared" si="5"/>
        <v>0.14285714285714285</v>
      </c>
      <c r="H151" s="16">
        <f t="shared" si="20"/>
        <v>19.190911184463037</v>
      </c>
      <c r="I151" s="16">
        <f t="shared" si="3"/>
        <v>91</v>
      </c>
      <c r="J151" s="1"/>
      <c r="P151" s="1">
        <v>421</v>
      </c>
      <c r="Q151" s="1">
        <f t="shared" si="8"/>
        <v>45163</v>
      </c>
      <c r="S151" s="16">
        <f t="shared" si="28"/>
        <v>0</v>
      </c>
      <c r="T151" s="16">
        <f t="shared" si="2"/>
        <v>79.428571428571431</v>
      </c>
      <c r="V151" s="16">
        <f t="shared" si="4"/>
        <v>0.17985611510791366</v>
      </c>
      <c r="W151" s="20">
        <v>0</v>
      </c>
      <c r="X151" s="16">
        <f t="shared" si="0"/>
        <v>66.731428571428566</v>
      </c>
      <c r="Y151" s="36">
        <f t="shared" si="26"/>
        <v>166.82857142857142</v>
      </c>
    </row>
    <row r="152" spans="1:25" ht="13" x14ac:dyDescent="0.15">
      <c r="A152" s="15">
        <v>44185</v>
      </c>
      <c r="B152" s="1">
        <v>343</v>
      </c>
      <c r="D152" s="1">
        <v>0</v>
      </c>
      <c r="E152" s="1">
        <v>0</v>
      </c>
      <c r="F152" s="16">
        <f t="shared" si="7"/>
        <v>0</v>
      </c>
      <c r="G152" s="16">
        <f t="shared" si="5"/>
        <v>0</v>
      </c>
      <c r="H152" s="16">
        <f t="shared" si="20"/>
        <v>0</v>
      </c>
      <c r="I152" s="16">
        <f t="shared" si="3"/>
        <v>91</v>
      </c>
      <c r="J152" s="1"/>
      <c r="P152" s="17">
        <v>752</v>
      </c>
      <c r="Q152" s="1">
        <f t="shared" si="8"/>
        <v>45494</v>
      </c>
      <c r="S152" s="16">
        <f t="shared" si="28"/>
        <v>331</v>
      </c>
      <c r="T152" s="16">
        <f t="shared" si="2"/>
        <v>107.42857142857143</v>
      </c>
      <c r="V152" s="16">
        <f t="shared" si="4"/>
        <v>0</v>
      </c>
      <c r="W152" s="20">
        <v>0</v>
      </c>
      <c r="X152" s="16">
        <f t="shared" si="0"/>
        <v>66.731428571428566</v>
      </c>
      <c r="Y152" s="36">
        <f t="shared" si="26"/>
        <v>166.82857142857142</v>
      </c>
    </row>
    <row r="153" spans="1:25" ht="13" x14ac:dyDescent="0.15">
      <c r="A153" s="15">
        <v>44186</v>
      </c>
      <c r="B153" s="1">
        <v>344</v>
      </c>
      <c r="D153" s="1">
        <v>0</v>
      </c>
      <c r="E153" s="1">
        <v>0</v>
      </c>
      <c r="F153" s="16">
        <f t="shared" si="7"/>
        <v>0</v>
      </c>
      <c r="G153" s="16">
        <f t="shared" si="5"/>
        <v>0</v>
      </c>
      <c r="H153" s="16">
        <f t="shared" si="20"/>
        <v>0</v>
      </c>
      <c r="I153" s="16">
        <f t="shared" si="3"/>
        <v>91</v>
      </c>
      <c r="J153" s="1"/>
      <c r="P153" s="1">
        <v>0</v>
      </c>
      <c r="Q153" s="1">
        <f t="shared" si="8"/>
        <v>45494</v>
      </c>
      <c r="R153" s="1"/>
      <c r="S153" s="1">
        <v>0</v>
      </c>
      <c r="T153" s="16">
        <f t="shared" si="2"/>
        <v>107.42857142857143</v>
      </c>
      <c r="V153" s="16">
        <f t="shared" si="4"/>
        <v>0</v>
      </c>
      <c r="W153" s="20">
        <v>117.15</v>
      </c>
      <c r="X153" s="16">
        <f t="shared" si="0"/>
        <v>55.414285714285711</v>
      </c>
      <c r="Y153" s="36">
        <f t="shared" si="26"/>
        <v>138.53571428571428</v>
      </c>
    </row>
    <row r="154" spans="1:25" ht="13" x14ac:dyDescent="0.15">
      <c r="A154" s="15">
        <v>44187</v>
      </c>
      <c r="B154" s="1">
        <v>345</v>
      </c>
      <c r="D154" s="1">
        <v>0</v>
      </c>
      <c r="E154" s="1">
        <v>0</v>
      </c>
      <c r="F154" s="16">
        <f t="shared" si="7"/>
        <v>0</v>
      </c>
      <c r="G154" s="16">
        <f t="shared" si="5"/>
        <v>0</v>
      </c>
      <c r="H154" s="16">
        <f t="shared" si="20"/>
        <v>0</v>
      </c>
      <c r="I154" s="16">
        <f t="shared" si="3"/>
        <v>91</v>
      </c>
      <c r="J154" s="1"/>
      <c r="P154" s="1">
        <v>0</v>
      </c>
      <c r="Q154" s="1">
        <f t="shared" si="8"/>
        <v>45494</v>
      </c>
      <c r="S154" s="16">
        <f t="shared" ref="S154:S159" si="29">P154-P153</f>
        <v>0</v>
      </c>
      <c r="T154" s="16">
        <f t="shared" si="2"/>
        <v>107.42857142857143</v>
      </c>
      <c r="V154" s="16">
        <f t="shared" si="4"/>
        <v>0</v>
      </c>
      <c r="W154" s="20">
        <v>34.96</v>
      </c>
      <c r="X154" s="16">
        <f t="shared" si="0"/>
        <v>53.448571428571427</v>
      </c>
      <c r="Y154" s="36">
        <f t="shared" si="26"/>
        <v>133.62142857142857</v>
      </c>
    </row>
    <row r="155" spans="1:25" ht="13" x14ac:dyDescent="0.15">
      <c r="A155" s="15">
        <v>44188</v>
      </c>
      <c r="B155" s="1">
        <v>346</v>
      </c>
      <c r="D155" s="1">
        <v>0</v>
      </c>
      <c r="E155" s="1">
        <v>0</v>
      </c>
      <c r="F155" s="16">
        <f t="shared" si="7"/>
        <v>0</v>
      </c>
      <c r="G155" s="16">
        <f t="shared" si="5"/>
        <v>0</v>
      </c>
      <c r="H155" s="16">
        <f t="shared" si="20"/>
        <v>0</v>
      </c>
      <c r="I155" s="16">
        <f t="shared" si="3"/>
        <v>91</v>
      </c>
      <c r="J155" s="1"/>
      <c r="P155" s="1">
        <v>0</v>
      </c>
      <c r="Q155" s="1">
        <f t="shared" si="8"/>
        <v>45494</v>
      </c>
      <c r="S155" s="16">
        <f t="shared" si="29"/>
        <v>0</v>
      </c>
      <c r="T155" s="16">
        <f t="shared" si="2"/>
        <v>107.42857142857143</v>
      </c>
      <c r="V155" s="16">
        <f t="shared" si="4"/>
        <v>0</v>
      </c>
      <c r="W155" s="20">
        <v>44.63</v>
      </c>
      <c r="X155" s="16">
        <f t="shared" si="0"/>
        <v>48.188571428571429</v>
      </c>
      <c r="Y155" s="36">
        <f t="shared" si="26"/>
        <v>120.47142857142858</v>
      </c>
    </row>
    <row r="156" spans="1:25" ht="13" x14ac:dyDescent="0.15">
      <c r="A156" s="15">
        <v>44189</v>
      </c>
      <c r="B156" s="1">
        <v>347</v>
      </c>
      <c r="D156" s="1">
        <v>0</v>
      </c>
      <c r="E156" s="1">
        <v>0</v>
      </c>
      <c r="F156" s="16">
        <f t="shared" si="7"/>
        <v>0</v>
      </c>
      <c r="G156" s="16">
        <f t="shared" si="5"/>
        <v>0</v>
      </c>
      <c r="H156" s="16">
        <f t="shared" si="20"/>
        <v>0</v>
      </c>
      <c r="I156" s="16">
        <f t="shared" si="3"/>
        <v>91</v>
      </c>
      <c r="J156" s="1"/>
      <c r="P156" s="1">
        <v>0</v>
      </c>
      <c r="Q156" s="1">
        <f t="shared" si="8"/>
        <v>45494</v>
      </c>
      <c r="S156" s="16">
        <f t="shared" si="29"/>
        <v>0</v>
      </c>
      <c r="T156" s="16">
        <f t="shared" si="2"/>
        <v>47.285714285714285</v>
      </c>
      <c r="V156" s="16">
        <f t="shared" si="4"/>
        <v>0</v>
      </c>
      <c r="W156" s="20">
        <v>65.459999999999994</v>
      </c>
      <c r="X156" s="16">
        <f t="shared" si="0"/>
        <v>49.35857142857143</v>
      </c>
      <c r="Y156" s="36">
        <f t="shared" si="26"/>
        <v>123.39642857142857</v>
      </c>
    </row>
    <row r="157" spans="1:25" ht="13" x14ac:dyDescent="0.15">
      <c r="A157" s="15">
        <v>44190</v>
      </c>
      <c r="B157" s="1">
        <v>348</v>
      </c>
      <c r="D157" s="1">
        <v>0</v>
      </c>
      <c r="E157" s="1">
        <v>0</v>
      </c>
      <c r="F157" s="16">
        <f t="shared" si="7"/>
        <v>0</v>
      </c>
      <c r="G157" s="16">
        <f t="shared" si="5"/>
        <v>0</v>
      </c>
      <c r="H157" s="16">
        <f t="shared" si="20"/>
        <v>0</v>
      </c>
      <c r="I157" s="16">
        <f t="shared" si="3"/>
        <v>91</v>
      </c>
      <c r="J157" s="1"/>
      <c r="P157" s="1">
        <v>0</v>
      </c>
      <c r="Q157" s="1">
        <f t="shared" si="8"/>
        <v>45494</v>
      </c>
      <c r="S157" s="16">
        <f t="shared" si="29"/>
        <v>0</v>
      </c>
      <c r="T157" s="16">
        <f t="shared" si="2"/>
        <v>47.285714285714285</v>
      </c>
      <c r="V157" s="16">
        <f t="shared" si="4"/>
        <v>0</v>
      </c>
      <c r="W157" s="20">
        <v>0</v>
      </c>
      <c r="X157" s="16">
        <f t="shared" si="0"/>
        <v>37.457142857142856</v>
      </c>
      <c r="Y157" s="36">
        <f t="shared" si="26"/>
        <v>93.642857142857139</v>
      </c>
    </row>
    <row r="158" spans="1:25" ht="13" x14ac:dyDescent="0.15">
      <c r="A158" s="15">
        <v>44191</v>
      </c>
      <c r="B158" s="1">
        <v>349</v>
      </c>
      <c r="D158" s="1">
        <v>0</v>
      </c>
      <c r="E158" s="1">
        <v>0</v>
      </c>
      <c r="F158" s="16">
        <f t="shared" si="7"/>
        <v>0</v>
      </c>
      <c r="G158" s="16">
        <f t="shared" si="5"/>
        <v>0</v>
      </c>
      <c r="H158" s="16">
        <f t="shared" si="20"/>
        <v>0</v>
      </c>
      <c r="I158" s="16">
        <f t="shared" si="3"/>
        <v>91</v>
      </c>
      <c r="J158" s="1"/>
      <c r="P158" s="1">
        <v>396</v>
      </c>
      <c r="Q158" s="1">
        <f t="shared" si="8"/>
        <v>45890</v>
      </c>
      <c r="S158" s="16">
        <f t="shared" si="29"/>
        <v>396</v>
      </c>
      <c r="T158" s="16">
        <f t="shared" si="2"/>
        <v>103.85714285714286</v>
      </c>
      <c r="V158" s="16">
        <f t="shared" si="4"/>
        <v>0</v>
      </c>
      <c r="W158" s="20">
        <v>0</v>
      </c>
      <c r="X158" s="16">
        <f t="shared" si="0"/>
        <v>37.457142857142856</v>
      </c>
      <c r="Y158" s="36">
        <f t="shared" si="26"/>
        <v>93.642857142857139</v>
      </c>
    </row>
    <row r="159" spans="1:25" ht="13" x14ac:dyDescent="0.15">
      <c r="A159" s="15">
        <v>44192</v>
      </c>
      <c r="B159" s="1">
        <v>350</v>
      </c>
      <c r="D159" s="1">
        <v>0</v>
      </c>
      <c r="E159" s="1">
        <v>0</v>
      </c>
      <c r="F159" s="16">
        <f t="shared" si="7"/>
        <v>0</v>
      </c>
      <c r="G159" s="16">
        <f t="shared" si="5"/>
        <v>0</v>
      </c>
      <c r="H159" s="16">
        <f t="shared" si="20"/>
        <v>0</v>
      </c>
      <c r="I159" s="16">
        <f t="shared" si="3"/>
        <v>91</v>
      </c>
      <c r="J159" s="1"/>
      <c r="P159" s="17">
        <v>396</v>
      </c>
      <c r="Q159" s="1">
        <f t="shared" si="8"/>
        <v>45890</v>
      </c>
      <c r="S159" s="16">
        <f t="shared" si="29"/>
        <v>0</v>
      </c>
      <c r="T159" s="16">
        <f t="shared" si="2"/>
        <v>56.571428571428569</v>
      </c>
      <c r="V159" s="16">
        <f t="shared" si="4"/>
        <v>0</v>
      </c>
      <c r="W159" s="20">
        <v>0</v>
      </c>
      <c r="X159" s="16">
        <f t="shared" si="0"/>
        <v>37.457142857142856</v>
      </c>
      <c r="Y159" s="36">
        <f t="shared" si="26"/>
        <v>93.642857142857139</v>
      </c>
    </row>
    <row r="160" spans="1:25" ht="13" x14ac:dyDescent="0.15">
      <c r="A160" s="15">
        <v>44193</v>
      </c>
      <c r="B160" s="1">
        <v>351</v>
      </c>
      <c r="D160" s="1">
        <v>0</v>
      </c>
      <c r="E160" s="1">
        <v>0</v>
      </c>
      <c r="F160" s="16">
        <f t="shared" si="7"/>
        <v>0</v>
      </c>
      <c r="G160" s="16">
        <f t="shared" si="5"/>
        <v>0</v>
      </c>
      <c r="H160" s="16">
        <f t="shared" si="20"/>
        <v>0</v>
      </c>
      <c r="I160" s="16">
        <f t="shared" si="3"/>
        <v>91</v>
      </c>
      <c r="J160" s="1"/>
      <c r="P160" s="1">
        <v>0</v>
      </c>
      <c r="Q160" s="1">
        <f t="shared" si="8"/>
        <v>45890</v>
      </c>
      <c r="R160" s="1"/>
      <c r="S160" s="1">
        <v>0</v>
      </c>
      <c r="T160" s="16">
        <f t="shared" si="2"/>
        <v>56.571428571428569</v>
      </c>
      <c r="V160" s="16">
        <f t="shared" si="4"/>
        <v>0</v>
      </c>
      <c r="W160" s="20">
        <v>241.74</v>
      </c>
      <c r="X160" s="16">
        <f t="shared" si="0"/>
        <v>55.255714285714291</v>
      </c>
      <c r="Y160" s="36">
        <f t="shared" si="26"/>
        <v>138.13928571428573</v>
      </c>
    </row>
    <row r="161" spans="1:25" ht="13" x14ac:dyDescent="0.15">
      <c r="A161" s="15">
        <v>44194</v>
      </c>
      <c r="B161" s="1">
        <v>352</v>
      </c>
      <c r="D161" s="1">
        <v>0</v>
      </c>
      <c r="E161" s="1">
        <v>0</v>
      </c>
      <c r="F161" s="16">
        <f t="shared" si="7"/>
        <v>0</v>
      </c>
      <c r="G161" s="16">
        <f t="shared" si="5"/>
        <v>0</v>
      </c>
      <c r="H161" s="16">
        <f t="shared" si="20"/>
        <v>0</v>
      </c>
      <c r="I161" s="16">
        <f t="shared" si="3"/>
        <v>91</v>
      </c>
      <c r="J161" s="1"/>
      <c r="P161" s="1">
        <v>0</v>
      </c>
      <c r="Q161" s="1">
        <f t="shared" si="8"/>
        <v>45890</v>
      </c>
      <c r="S161" s="16">
        <f t="shared" ref="S161:S165" si="30">P161-P160</f>
        <v>0</v>
      </c>
      <c r="T161" s="16">
        <f t="shared" si="2"/>
        <v>56.571428571428569</v>
      </c>
      <c r="V161" s="16">
        <f t="shared" si="4"/>
        <v>0</v>
      </c>
      <c r="W161" s="20">
        <v>22.69</v>
      </c>
      <c r="X161" s="16">
        <f t="shared" si="0"/>
        <v>53.502857142857145</v>
      </c>
      <c r="Y161" s="36">
        <f t="shared" si="26"/>
        <v>133.75714285714287</v>
      </c>
    </row>
    <row r="162" spans="1:25" ht="13" x14ac:dyDescent="0.15">
      <c r="A162" s="15">
        <v>44195</v>
      </c>
      <c r="B162" s="1">
        <v>353</v>
      </c>
      <c r="D162" s="1">
        <v>0</v>
      </c>
      <c r="E162" s="1">
        <v>0</v>
      </c>
      <c r="F162" s="16">
        <f t="shared" si="7"/>
        <v>0</v>
      </c>
      <c r="G162" s="16">
        <f t="shared" si="5"/>
        <v>0</v>
      </c>
      <c r="H162" s="16">
        <f t="shared" si="20"/>
        <v>0</v>
      </c>
      <c r="I162" s="16">
        <f t="shared" si="3"/>
        <v>91</v>
      </c>
      <c r="J162" s="1"/>
      <c r="P162" s="1">
        <v>0</v>
      </c>
      <c r="Q162" s="1">
        <f t="shared" si="8"/>
        <v>45890</v>
      </c>
      <c r="S162" s="16">
        <f t="shared" si="30"/>
        <v>0</v>
      </c>
      <c r="T162" s="16">
        <f t="shared" si="2"/>
        <v>56.571428571428569</v>
      </c>
      <c r="V162" s="16">
        <f t="shared" si="4"/>
        <v>0</v>
      </c>
      <c r="W162" s="20">
        <v>46.12</v>
      </c>
      <c r="X162" s="16">
        <f t="shared" si="0"/>
        <v>53.715714285714284</v>
      </c>
      <c r="Y162" s="36">
        <f t="shared" si="26"/>
        <v>134.28928571428571</v>
      </c>
    </row>
    <row r="163" spans="1:25" ht="13" x14ac:dyDescent="0.15">
      <c r="A163" s="15">
        <v>44196</v>
      </c>
      <c r="B163" s="1">
        <v>354</v>
      </c>
      <c r="D163" s="1">
        <v>0</v>
      </c>
      <c r="E163" s="1">
        <v>0</v>
      </c>
      <c r="F163" s="16">
        <f t="shared" si="7"/>
        <v>0</v>
      </c>
      <c r="G163" s="16">
        <f t="shared" si="5"/>
        <v>0</v>
      </c>
      <c r="H163" s="16">
        <f t="shared" si="20"/>
        <v>0</v>
      </c>
      <c r="I163" s="16">
        <f t="shared" si="3"/>
        <v>91</v>
      </c>
      <c r="J163" s="1"/>
      <c r="P163" s="1">
        <v>0</v>
      </c>
      <c r="Q163" s="1">
        <f t="shared" si="8"/>
        <v>45890</v>
      </c>
      <c r="S163" s="16">
        <f t="shared" si="30"/>
        <v>0</v>
      </c>
      <c r="T163" s="16">
        <f t="shared" si="2"/>
        <v>56.571428571428569</v>
      </c>
      <c r="V163" s="16">
        <f t="shared" si="4"/>
        <v>0</v>
      </c>
      <c r="W163" s="20">
        <v>51.32</v>
      </c>
      <c r="X163" s="16">
        <f t="shared" si="0"/>
        <v>51.695714285714288</v>
      </c>
      <c r="Y163" s="36">
        <f t="shared" si="26"/>
        <v>129.23928571428573</v>
      </c>
    </row>
    <row r="164" spans="1:25" ht="13" x14ac:dyDescent="0.15">
      <c r="A164" s="15">
        <v>44197</v>
      </c>
      <c r="B164" s="1">
        <f t="shared" ref="B164:B314" si="31">B163+1</f>
        <v>355</v>
      </c>
      <c r="D164" s="1">
        <v>0</v>
      </c>
      <c r="E164" s="1">
        <v>0</v>
      </c>
      <c r="F164" s="16">
        <f t="shared" si="7"/>
        <v>0</v>
      </c>
      <c r="G164" s="16">
        <f t="shared" si="5"/>
        <v>0</v>
      </c>
      <c r="H164" s="16">
        <f t="shared" si="20"/>
        <v>0</v>
      </c>
      <c r="I164" s="16">
        <f t="shared" si="3"/>
        <v>91</v>
      </c>
      <c r="J164" s="16">
        <f>F164</f>
        <v>0</v>
      </c>
      <c r="P164" s="1">
        <v>0</v>
      </c>
      <c r="Q164" s="1">
        <f t="shared" si="8"/>
        <v>45890</v>
      </c>
      <c r="S164" s="16">
        <f t="shared" si="30"/>
        <v>0</v>
      </c>
      <c r="T164" s="16">
        <f t="shared" si="2"/>
        <v>56.571428571428569</v>
      </c>
      <c r="V164" s="16">
        <f t="shared" si="4"/>
        <v>0</v>
      </c>
      <c r="W164" s="20">
        <v>0</v>
      </c>
      <c r="X164" s="16">
        <f t="shared" si="0"/>
        <v>51.695714285714288</v>
      </c>
      <c r="Y164" s="36">
        <f t="shared" si="26"/>
        <v>129.23928571428573</v>
      </c>
    </row>
    <row r="165" spans="1:25" ht="13" x14ac:dyDescent="0.15">
      <c r="A165" s="15">
        <v>44198</v>
      </c>
      <c r="B165" s="1">
        <f t="shared" si="31"/>
        <v>356</v>
      </c>
      <c r="D165" s="1">
        <v>0</v>
      </c>
      <c r="E165" s="1">
        <v>3</v>
      </c>
      <c r="F165" s="16">
        <f t="shared" si="7"/>
        <v>3</v>
      </c>
      <c r="G165" s="16">
        <f t="shared" si="5"/>
        <v>0.42857142857142855</v>
      </c>
      <c r="H165" s="16">
        <f t="shared" si="20"/>
        <v>57.572733553389106</v>
      </c>
      <c r="I165" s="16">
        <f t="shared" si="3"/>
        <v>94</v>
      </c>
      <c r="J165" s="22">
        <f t="shared" ref="J165:J306" si="32">F165+J164</f>
        <v>3</v>
      </c>
      <c r="P165" s="17">
        <v>255</v>
      </c>
      <c r="Q165" s="1">
        <f t="shared" si="8"/>
        <v>46145</v>
      </c>
      <c r="S165" s="16">
        <f t="shared" si="30"/>
        <v>255</v>
      </c>
      <c r="T165" s="16">
        <f t="shared" si="2"/>
        <v>36.428571428571431</v>
      </c>
      <c r="V165" s="16">
        <f t="shared" si="4"/>
        <v>1.1764705882352939</v>
      </c>
      <c r="W165" s="20">
        <v>135</v>
      </c>
      <c r="X165" s="16">
        <f t="shared" si="0"/>
        <v>70.981428571428566</v>
      </c>
      <c r="Y165" s="36">
        <f t="shared" si="26"/>
        <v>177.45357142857142</v>
      </c>
    </row>
    <row r="166" spans="1:25" ht="13" x14ac:dyDescent="0.15">
      <c r="A166" s="15">
        <v>44199</v>
      </c>
      <c r="B166" s="1">
        <f t="shared" si="31"/>
        <v>357</v>
      </c>
      <c r="D166" s="1">
        <v>0</v>
      </c>
      <c r="E166" s="1">
        <v>0</v>
      </c>
      <c r="F166" s="16">
        <f t="shared" si="7"/>
        <v>0</v>
      </c>
      <c r="G166" s="16">
        <f t="shared" si="5"/>
        <v>0.42857142857142855</v>
      </c>
      <c r="H166" s="16">
        <f t="shared" si="20"/>
        <v>57.572733553389106</v>
      </c>
      <c r="I166" s="16">
        <f t="shared" si="3"/>
        <v>94</v>
      </c>
      <c r="J166" s="22">
        <f t="shared" si="32"/>
        <v>3</v>
      </c>
      <c r="P166" s="1">
        <v>0</v>
      </c>
      <c r="Q166" s="1">
        <f t="shared" si="8"/>
        <v>46145</v>
      </c>
      <c r="R166" s="1"/>
      <c r="S166" s="1">
        <v>0</v>
      </c>
      <c r="T166" s="16">
        <f t="shared" si="2"/>
        <v>36.428571428571431</v>
      </c>
      <c r="V166" s="16">
        <f t="shared" si="4"/>
        <v>1.1764705882352939</v>
      </c>
      <c r="W166" s="20">
        <v>0</v>
      </c>
      <c r="X166" s="16">
        <f t="shared" si="0"/>
        <v>70.981428571428566</v>
      </c>
      <c r="Y166" s="36">
        <f t="shared" si="26"/>
        <v>177.45357142857142</v>
      </c>
    </row>
    <row r="167" spans="1:25" ht="13" x14ac:dyDescent="0.15">
      <c r="A167" s="15">
        <v>44200</v>
      </c>
      <c r="B167" s="1">
        <f t="shared" si="31"/>
        <v>358</v>
      </c>
      <c r="D167" s="1">
        <v>0</v>
      </c>
      <c r="E167" s="1">
        <v>0</v>
      </c>
      <c r="F167" s="16">
        <f t="shared" si="7"/>
        <v>0</v>
      </c>
      <c r="G167" s="16">
        <f t="shared" si="5"/>
        <v>0.42857142857142855</v>
      </c>
      <c r="H167" s="16">
        <f t="shared" si="20"/>
        <v>57.572733553389106</v>
      </c>
      <c r="I167" s="16">
        <f t="shared" si="3"/>
        <v>94</v>
      </c>
      <c r="J167" s="22">
        <f t="shared" si="32"/>
        <v>3</v>
      </c>
      <c r="P167" s="1">
        <v>0</v>
      </c>
      <c r="Q167" s="1">
        <f t="shared" si="8"/>
        <v>46145</v>
      </c>
      <c r="S167" s="16">
        <f t="shared" ref="S167:S173" si="33">P167-P166</f>
        <v>0</v>
      </c>
      <c r="T167" s="16">
        <f t="shared" si="2"/>
        <v>36.428571428571431</v>
      </c>
      <c r="V167" s="16">
        <f t="shared" si="4"/>
        <v>1.1764705882352939</v>
      </c>
      <c r="W167" s="20">
        <v>170.71</v>
      </c>
      <c r="X167" s="16">
        <f t="shared" si="0"/>
        <v>60.83428571428572</v>
      </c>
      <c r="Y167" s="36">
        <f t="shared" si="26"/>
        <v>152.08571428571429</v>
      </c>
    </row>
    <row r="168" spans="1:25" ht="13" x14ac:dyDescent="0.15">
      <c r="A168" s="15">
        <v>44201</v>
      </c>
      <c r="B168" s="1">
        <f t="shared" si="31"/>
        <v>359</v>
      </c>
      <c r="D168" s="1">
        <v>0</v>
      </c>
      <c r="E168" s="1">
        <v>4</v>
      </c>
      <c r="F168" s="16">
        <f t="shared" si="7"/>
        <v>4</v>
      </c>
      <c r="G168" s="16">
        <f t="shared" si="5"/>
        <v>1</v>
      </c>
      <c r="H168" s="16">
        <f t="shared" si="20"/>
        <v>134.33637829124126</v>
      </c>
      <c r="I168" s="16">
        <f t="shared" si="3"/>
        <v>98</v>
      </c>
      <c r="J168" s="22">
        <f t="shared" si="32"/>
        <v>7</v>
      </c>
      <c r="P168" s="1">
        <v>186</v>
      </c>
      <c r="Q168" s="1">
        <f t="shared" si="8"/>
        <v>46331</v>
      </c>
      <c r="S168" s="16">
        <f t="shared" si="33"/>
        <v>186</v>
      </c>
      <c r="T168" s="16">
        <f t="shared" si="2"/>
        <v>63</v>
      </c>
      <c r="V168" s="16">
        <f t="shared" si="4"/>
        <v>1.5873015873015872</v>
      </c>
      <c r="W168" s="20">
        <v>65.459999999999994</v>
      </c>
      <c r="X168" s="16">
        <f t="shared" si="0"/>
        <v>66.944285714285712</v>
      </c>
      <c r="Y168" s="36">
        <f t="shared" si="26"/>
        <v>167.36071428571427</v>
      </c>
    </row>
    <row r="169" spans="1:25" ht="13" x14ac:dyDescent="0.15">
      <c r="A169" s="15">
        <v>44202</v>
      </c>
      <c r="B169" s="1">
        <f t="shared" si="31"/>
        <v>360</v>
      </c>
      <c r="D169" s="1">
        <v>0</v>
      </c>
      <c r="E169" s="1">
        <v>0</v>
      </c>
      <c r="F169" s="16">
        <f t="shared" si="7"/>
        <v>0</v>
      </c>
      <c r="G169" s="16">
        <f t="shared" si="5"/>
        <v>1</v>
      </c>
      <c r="H169" s="16">
        <f t="shared" ref="H169:H232" si="34">G169*250000/(1861)</f>
        <v>134.33637829124126</v>
      </c>
      <c r="I169" s="16">
        <f t="shared" si="3"/>
        <v>98</v>
      </c>
      <c r="J169" s="22">
        <f t="shared" si="32"/>
        <v>7</v>
      </c>
      <c r="P169" s="1">
        <v>186</v>
      </c>
      <c r="Q169" s="1">
        <f t="shared" si="8"/>
        <v>46331</v>
      </c>
      <c r="S169" s="16">
        <f t="shared" si="33"/>
        <v>0</v>
      </c>
      <c r="T169" s="16">
        <f t="shared" si="2"/>
        <v>63</v>
      </c>
      <c r="V169" s="16">
        <f t="shared" si="4"/>
        <v>1.5873015873015872</v>
      </c>
      <c r="W169" s="20">
        <v>95.58</v>
      </c>
      <c r="X169" s="16">
        <f t="shared" si="0"/>
        <v>74.009999999999991</v>
      </c>
      <c r="Y169" s="36">
        <f t="shared" si="26"/>
        <v>185.02499999999998</v>
      </c>
    </row>
    <row r="170" spans="1:25" ht="13" x14ac:dyDescent="0.15">
      <c r="A170" s="15">
        <v>44203</v>
      </c>
      <c r="B170" s="1">
        <f t="shared" si="31"/>
        <v>361</v>
      </c>
      <c r="D170" s="1">
        <v>0</v>
      </c>
      <c r="E170" s="1">
        <v>0</v>
      </c>
      <c r="F170" s="16">
        <f t="shared" si="7"/>
        <v>0</v>
      </c>
      <c r="G170" s="16">
        <f t="shared" si="5"/>
        <v>1</v>
      </c>
      <c r="H170" s="16">
        <f t="shared" si="34"/>
        <v>134.33637829124126</v>
      </c>
      <c r="I170" s="16">
        <f t="shared" si="3"/>
        <v>98</v>
      </c>
      <c r="J170" s="22">
        <f t="shared" si="32"/>
        <v>7</v>
      </c>
      <c r="P170" s="1">
        <v>186</v>
      </c>
      <c r="Q170" s="1">
        <f t="shared" si="8"/>
        <v>46331</v>
      </c>
      <c r="S170" s="16">
        <f t="shared" si="33"/>
        <v>0</v>
      </c>
      <c r="T170" s="16">
        <f t="shared" si="2"/>
        <v>63</v>
      </c>
      <c r="V170" s="16">
        <f t="shared" si="4"/>
        <v>1.5873015873015872</v>
      </c>
      <c r="W170" s="20">
        <v>108.23</v>
      </c>
      <c r="X170" s="16">
        <f t="shared" si="0"/>
        <v>82.14</v>
      </c>
      <c r="Y170" s="36">
        <f t="shared" si="26"/>
        <v>205.35</v>
      </c>
    </row>
    <row r="171" spans="1:25" ht="13" x14ac:dyDescent="0.15">
      <c r="A171" s="15">
        <v>44204</v>
      </c>
      <c r="B171" s="1">
        <f t="shared" si="31"/>
        <v>362</v>
      </c>
      <c r="D171" s="1">
        <v>0</v>
      </c>
      <c r="E171" s="1">
        <v>2</v>
      </c>
      <c r="F171" s="16">
        <f t="shared" si="7"/>
        <v>2</v>
      </c>
      <c r="G171" s="16">
        <f t="shared" si="5"/>
        <v>1.2857142857142858</v>
      </c>
      <c r="H171" s="16">
        <f t="shared" si="34"/>
        <v>172.71820066016738</v>
      </c>
      <c r="I171" s="16">
        <f t="shared" si="3"/>
        <v>100</v>
      </c>
      <c r="J171" s="22">
        <f t="shared" si="32"/>
        <v>9</v>
      </c>
      <c r="P171" s="1">
        <v>284</v>
      </c>
      <c r="Q171" s="1">
        <f t="shared" si="8"/>
        <v>46429</v>
      </c>
      <c r="S171" s="16">
        <f t="shared" si="33"/>
        <v>98</v>
      </c>
      <c r="T171" s="16">
        <f t="shared" si="2"/>
        <v>77</v>
      </c>
      <c r="V171" s="16">
        <f t="shared" si="4"/>
        <v>1.6697588126159555</v>
      </c>
      <c r="W171" s="20">
        <v>100.42</v>
      </c>
      <c r="X171" s="16">
        <f t="shared" si="0"/>
        <v>96.48571428571428</v>
      </c>
      <c r="Y171" s="36">
        <f t="shared" si="26"/>
        <v>241.21428571428569</v>
      </c>
    </row>
    <row r="172" spans="1:25" ht="13" x14ac:dyDescent="0.15">
      <c r="A172" s="15">
        <v>44205</v>
      </c>
      <c r="B172" s="1">
        <f t="shared" si="31"/>
        <v>363</v>
      </c>
      <c r="D172" s="1">
        <v>0</v>
      </c>
      <c r="E172" s="1">
        <v>0</v>
      </c>
      <c r="F172" s="16">
        <f t="shared" si="7"/>
        <v>0</v>
      </c>
      <c r="G172" s="16">
        <f t="shared" si="5"/>
        <v>0.8571428571428571</v>
      </c>
      <c r="H172" s="16">
        <f t="shared" si="34"/>
        <v>115.14546710677821</v>
      </c>
      <c r="I172" s="16">
        <f t="shared" si="3"/>
        <v>100</v>
      </c>
      <c r="J172" s="22">
        <f t="shared" si="32"/>
        <v>9</v>
      </c>
      <c r="P172" s="1">
        <v>284</v>
      </c>
      <c r="Q172" s="1">
        <f t="shared" si="8"/>
        <v>46429</v>
      </c>
      <c r="S172" s="16">
        <f t="shared" si="33"/>
        <v>0</v>
      </c>
      <c r="T172" s="16">
        <f t="shared" si="2"/>
        <v>40.571428571428569</v>
      </c>
      <c r="V172" s="16">
        <f t="shared" si="4"/>
        <v>2.112676056338028</v>
      </c>
      <c r="W172" s="20">
        <v>0</v>
      </c>
      <c r="X172" s="16">
        <f t="shared" si="0"/>
        <v>77.2</v>
      </c>
      <c r="Y172" s="36">
        <f t="shared" si="26"/>
        <v>193</v>
      </c>
    </row>
    <row r="173" spans="1:25" ht="13" x14ac:dyDescent="0.15">
      <c r="A173" s="15">
        <v>44206</v>
      </c>
      <c r="B173" s="1">
        <f t="shared" si="31"/>
        <v>364</v>
      </c>
      <c r="D173" s="1">
        <v>0</v>
      </c>
      <c r="E173" s="1">
        <v>3</v>
      </c>
      <c r="F173" s="16">
        <f t="shared" si="7"/>
        <v>3</v>
      </c>
      <c r="G173" s="16">
        <f t="shared" si="5"/>
        <v>1.2857142857142858</v>
      </c>
      <c r="H173" s="16">
        <f t="shared" si="34"/>
        <v>172.71820066016738</v>
      </c>
      <c r="I173" s="16">
        <f t="shared" si="3"/>
        <v>103</v>
      </c>
      <c r="J173" s="22">
        <f t="shared" si="32"/>
        <v>12</v>
      </c>
      <c r="P173" s="17">
        <v>517</v>
      </c>
      <c r="Q173" s="1">
        <f t="shared" si="8"/>
        <v>46662</v>
      </c>
      <c r="S173" s="16">
        <f t="shared" si="33"/>
        <v>233</v>
      </c>
      <c r="T173" s="16">
        <f t="shared" si="2"/>
        <v>73.857142857142861</v>
      </c>
      <c r="V173" s="16">
        <f t="shared" si="4"/>
        <v>1.7408123791102514</v>
      </c>
      <c r="W173" s="20">
        <v>0</v>
      </c>
      <c r="X173" s="16">
        <f t="shared" si="0"/>
        <v>77.2</v>
      </c>
      <c r="Y173" s="36">
        <f t="shared" si="26"/>
        <v>193</v>
      </c>
    </row>
    <row r="174" spans="1:25" ht="13" x14ac:dyDescent="0.15">
      <c r="A174" s="15">
        <v>44207</v>
      </c>
      <c r="B174" s="1">
        <f t="shared" si="31"/>
        <v>365</v>
      </c>
      <c r="D174" s="1">
        <v>0</v>
      </c>
      <c r="E174" s="1">
        <v>0</v>
      </c>
      <c r="F174" s="16">
        <f t="shared" si="7"/>
        <v>0</v>
      </c>
      <c r="G174" s="16">
        <f t="shared" si="5"/>
        <v>1.2857142857142858</v>
      </c>
      <c r="H174" s="16">
        <f t="shared" si="34"/>
        <v>172.71820066016738</v>
      </c>
      <c r="I174" s="16">
        <f t="shared" si="3"/>
        <v>103</v>
      </c>
      <c r="J174" s="22">
        <f t="shared" si="32"/>
        <v>12</v>
      </c>
      <c r="P174" s="1">
        <v>0</v>
      </c>
      <c r="Q174" s="1">
        <f t="shared" si="8"/>
        <v>46662</v>
      </c>
      <c r="R174" s="1"/>
      <c r="S174" s="1">
        <v>0</v>
      </c>
      <c r="T174" s="16">
        <f t="shared" si="2"/>
        <v>73.857142857142861</v>
      </c>
      <c r="V174" s="16">
        <f t="shared" si="4"/>
        <v>1.7408123791102514</v>
      </c>
      <c r="W174" s="20">
        <v>270.01</v>
      </c>
      <c r="X174" s="16">
        <f t="shared" si="0"/>
        <v>91.385714285714286</v>
      </c>
      <c r="Y174" s="36">
        <f t="shared" si="26"/>
        <v>228.46428571428572</v>
      </c>
    </row>
    <row r="175" spans="1:25" ht="13" x14ac:dyDescent="0.15">
      <c r="A175" s="15">
        <v>44208</v>
      </c>
      <c r="B175" s="1">
        <f t="shared" si="31"/>
        <v>366</v>
      </c>
      <c r="D175" s="19">
        <v>0</v>
      </c>
      <c r="E175" s="19">
        <v>1</v>
      </c>
      <c r="F175" s="21">
        <f t="shared" si="7"/>
        <v>1</v>
      </c>
      <c r="G175" s="21">
        <f t="shared" si="5"/>
        <v>0.8571428571428571</v>
      </c>
      <c r="H175" s="16">
        <f t="shared" si="34"/>
        <v>115.14546710677821</v>
      </c>
      <c r="I175" s="21">
        <f t="shared" si="3"/>
        <v>104</v>
      </c>
      <c r="J175" s="22">
        <f t="shared" si="32"/>
        <v>13</v>
      </c>
      <c r="K175" s="19"/>
      <c r="L175" s="19"/>
      <c r="M175" s="21"/>
      <c r="N175" s="22"/>
      <c r="O175" s="22"/>
      <c r="P175" s="19">
        <v>0</v>
      </c>
      <c r="Q175" s="21">
        <f t="shared" si="8"/>
        <v>46662</v>
      </c>
      <c r="R175" s="21"/>
      <c r="S175" s="21">
        <f t="shared" ref="S175:S180" si="35">P175-P174</f>
        <v>0</v>
      </c>
      <c r="T175" s="21">
        <f t="shared" si="2"/>
        <v>47.285714285714285</v>
      </c>
      <c r="V175" s="16">
        <f t="shared" si="4"/>
        <v>1.8126888217522656</v>
      </c>
      <c r="W175" s="20">
        <v>123.47</v>
      </c>
      <c r="X175" s="16">
        <f t="shared" si="0"/>
        <v>99.672857142857154</v>
      </c>
      <c r="Y175" s="36">
        <f t="shared" si="26"/>
        <v>249.18214285714288</v>
      </c>
    </row>
    <row r="176" spans="1:25" ht="13" x14ac:dyDescent="0.15">
      <c r="A176" s="15">
        <v>44209</v>
      </c>
      <c r="B176" s="1">
        <f t="shared" si="31"/>
        <v>367</v>
      </c>
      <c r="D176" s="19">
        <v>2</v>
      </c>
      <c r="E176" s="19">
        <v>1</v>
      </c>
      <c r="F176" s="21">
        <f t="shared" si="7"/>
        <v>3</v>
      </c>
      <c r="G176" s="21">
        <f t="shared" si="5"/>
        <v>1.2857142857142858</v>
      </c>
      <c r="H176" s="16">
        <f t="shared" si="34"/>
        <v>172.71820066016738</v>
      </c>
      <c r="I176" s="21">
        <f t="shared" si="3"/>
        <v>107</v>
      </c>
      <c r="J176" s="22">
        <f t="shared" si="32"/>
        <v>16</v>
      </c>
      <c r="K176" s="19"/>
      <c r="L176" s="19"/>
      <c r="M176" s="19"/>
      <c r="N176" s="22"/>
      <c r="O176" s="22"/>
      <c r="P176" s="19">
        <v>194</v>
      </c>
      <c r="Q176" s="21">
        <f t="shared" si="8"/>
        <v>46856</v>
      </c>
      <c r="R176" s="21"/>
      <c r="S176" s="21">
        <f t="shared" si="35"/>
        <v>194</v>
      </c>
      <c r="T176" s="21">
        <f t="shared" si="2"/>
        <v>75</v>
      </c>
      <c r="V176" s="16">
        <f t="shared" si="4"/>
        <v>1.7142857142857144</v>
      </c>
      <c r="W176" s="20">
        <v>148.02000000000001</v>
      </c>
      <c r="X176" s="16">
        <f t="shared" si="0"/>
        <v>107.16428571428571</v>
      </c>
      <c r="Y176" s="36">
        <f t="shared" si="26"/>
        <v>267.91071428571428</v>
      </c>
    </row>
    <row r="177" spans="1:25" ht="13" x14ac:dyDescent="0.15">
      <c r="A177" s="15">
        <v>44210</v>
      </c>
      <c r="B177" s="1">
        <f t="shared" si="31"/>
        <v>368</v>
      </c>
      <c r="D177" s="19">
        <v>0</v>
      </c>
      <c r="E177" s="19">
        <v>0</v>
      </c>
      <c r="F177" s="21">
        <f t="shared" si="7"/>
        <v>0</v>
      </c>
      <c r="G177" s="21">
        <f t="shared" si="5"/>
        <v>1.2857142857142858</v>
      </c>
      <c r="H177" s="16">
        <f t="shared" si="34"/>
        <v>172.71820066016738</v>
      </c>
      <c r="I177" s="21">
        <f t="shared" si="3"/>
        <v>107</v>
      </c>
      <c r="J177" s="22">
        <f t="shared" si="32"/>
        <v>16</v>
      </c>
      <c r="K177" s="19"/>
      <c r="L177" s="19"/>
      <c r="M177" s="19"/>
      <c r="N177" s="22"/>
      <c r="O177" s="22"/>
      <c r="P177" s="19">
        <v>349</v>
      </c>
      <c r="Q177" s="21">
        <f t="shared" si="8"/>
        <v>47011</v>
      </c>
      <c r="R177" s="21"/>
      <c r="S177" s="21">
        <f t="shared" si="35"/>
        <v>155</v>
      </c>
      <c r="T177" s="21">
        <f t="shared" si="2"/>
        <v>97.142857142857139</v>
      </c>
      <c r="V177" s="16">
        <f t="shared" si="4"/>
        <v>1.3235294117647061</v>
      </c>
      <c r="W177" s="20">
        <v>40.909999999999997</v>
      </c>
      <c r="X177" s="16">
        <f t="shared" si="0"/>
        <v>97.547142857142845</v>
      </c>
      <c r="Y177" s="36">
        <f t="shared" si="26"/>
        <v>243.8678571428571</v>
      </c>
    </row>
    <row r="178" spans="1:25" ht="13" x14ac:dyDescent="0.15">
      <c r="A178" s="15">
        <v>44211</v>
      </c>
      <c r="B178" s="1">
        <f t="shared" si="31"/>
        <v>369</v>
      </c>
      <c r="D178" s="19">
        <v>0</v>
      </c>
      <c r="E178" s="19">
        <v>0</v>
      </c>
      <c r="F178" s="21">
        <f t="shared" si="7"/>
        <v>0</v>
      </c>
      <c r="G178" s="21">
        <f t="shared" si="5"/>
        <v>1</v>
      </c>
      <c r="H178" s="16">
        <f t="shared" si="34"/>
        <v>134.33637829124126</v>
      </c>
      <c r="I178" s="21">
        <f t="shared" si="3"/>
        <v>107</v>
      </c>
      <c r="J178" s="22">
        <f t="shared" si="32"/>
        <v>16</v>
      </c>
      <c r="K178" s="19"/>
      <c r="L178" s="19"/>
      <c r="M178" s="19"/>
      <c r="P178" s="19">
        <v>349</v>
      </c>
      <c r="Q178" s="21">
        <f t="shared" si="8"/>
        <v>47011</v>
      </c>
      <c r="R178" s="21"/>
      <c r="S178" s="21">
        <f t="shared" si="35"/>
        <v>0</v>
      </c>
      <c r="T178" s="21">
        <f t="shared" si="2"/>
        <v>83.142857142857139</v>
      </c>
      <c r="V178" s="16">
        <f t="shared" si="4"/>
        <v>1.202749140893471</v>
      </c>
      <c r="W178" s="20">
        <v>62.11</v>
      </c>
      <c r="X178" s="16">
        <f t="shared" si="0"/>
        <v>92.074285714285708</v>
      </c>
      <c r="Y178" s="36">
        <f t="shared" si="26"/>
        <v>230.18571428571425</v>
      </c>
    </row>
    <row r="179" spans="1:25" ht="13" x14ac:dyDescent="0.15">
      <c r="A179" s="15">
        <v>44212</v>
      </c>
      <c r="B179" s="1">
        <f t="shared" si="31"/>
        <v>370</v>
      </c>
      <c r="D179" s="19">
        <v>0</v>
      </c>
      <c r="E179" s="19">
        <v>0</v>
      </c>
      <c r="F179" s="21">
        <f t="shared" si="7"/>
        <v>0</v>
      </c>
      <c r="G179" s="21">
        <f t="shared" si="5"/>
        <v>1</v>
      </c>
      <c r="H179" s="16">
        <f t="shared" si="34"/>
        <v>134.33637829124126</v>
      </c>
      <c r="I179" s="21">
        <f t="shared" si="3"/>
        <v>107</v>
      </c>
      <c r="J179" s="22">
        <f t="shared" si="32"/>
        <v>16</v>
      </c>
      <c r="K179" s="19"/>
      <c r="L179" s="19"/>
      <c r="P179" s="1">
        <v>524</v>
      </c>
      <c r="Q179" s="21">
        <f t="shared" si="8"/>
        <v>47186</v>
      </c>
      <c r="R179" s="21"/>
      <c r="S179" s="21">
        <f t="shared" si="35"/>
        <v>175</v>
      </c>
      <c r="T179" s="21">
        <f t="shared" si="2"/>
        <v>108.14285714285714</v>
      </c>
      <c r="V179" s="16">
        <f t="shared" si="4"/>
        <v>0.92470277410832236</v>
      </c>
      <c r="W179" s="20">
        <v>0</v>
      </c>
      <c r="X179" s="16">
        <f t="shared" si="0"/>
        <v>92.074285714285708</v>
      </c>
      <c r="Y179" s="36">
        <f t="shared" si="26"/>
        <v>230.18571428571425</v>
      </c>
    </row>
    <row r="180" spans="1:25" ht="13" x14ac:dyDescent="0.15">
      <c r="A180" s="15">
        <v>44213</v>
      </c>
      <c r="B180" s="1">
        <f t="shared" si="31"/>
        <v>371</v>
      </c>
      <c r="D180" s="19">
        <v>0</v>
      </c>
      <c r="E180" s="19">
        <v>1</v>
      </c>
      <c r="F180" s="21">
        <f t="shared" si="7"/>
        <v>1</v>
      </c>
      <c r="G180" s="21">
        <f t="shared" si="5"/>
        <v>0.7142857142857143</v>
      </c>
      <c r="H180" s="16">
        <f t="shared" si="34"/>
        <v>95.954555922315194</v>
      </c>
      <c r="I180" s="21">
        <f t="shared" si="3"/>
        <v>108</v>
      </c>
      <c r="J180" s="22">
        <f t="shared" si="32"/>
        <v>17</v>
      </c>
      <c r="K180" s="19"/>
      <c r="L180" s="19"/>
      <c r="P180" s="1">
        <v>652</v>
      </c>
      <c r="Q180" s="21">
        <f t="shared" si="8"/>
        <v>47314</v>
      </c>
      <c r="R180" s="21"/>
      <c r="S180" s="21">
        <f t="shared" si="35"/>
        <v>128</v>
      </c>
      <c r="T180" s="21">
        <f t="shared" si="2"/>
        <v>93.142857142857139</v>
      </c>
      <c r="V180" s="16">
        <f t="shared" si="4"/>
        <v>0.7668711656441719</v>
      </c>
      <c r="W180" s="20">
        <v>0</v>
      </c>
      <c r="X180" s="16">
        <f t="shared" si="0"/>
        <v>92.074285714285708</v>
      </c>
      <c r="Y180" s="36">
        <f t="shared" si="26"/>
        <v>230.18571428571425</v>
      </c>
    </row>
    <row r="181" spans="1:25" ht="13" x14ac:dyDescent="0.15">
      <c r="A181" s="15">
        <v>44214</v>
      </c>
      <c r="B181" s="1">
        <f t="shared" si="31"/>
        <v>372</v>
      </c>
      <c r="D181" s="19">
        <v>0</v>
      </c>
      <c r="E181" s="19">
        <v>0</v>
      </c>
      <c r="F181" s="21">
        <f t="shared" si="7"/>
        <v>0</v>
      </c>
      <c r="G181" s="21">
        <f t="shared" si="5"/>
        <v>0.7142857142857143</v>
      </c>
      <c r="H181" s="16">
        <f t="shared" si="34"/>
        <v>95.954555922315194</v>
      </c>
      <c r="I181" s="21">
        <f t="shared" si="3"/>
        <v>108</v>
      </c>
      <c r="J181" s="22">
        <f t="shared" si="32"/>
        <v>17</v>
      </c>
      <c r="K181" s="19"/>
      <c r="L181" s="19"/>
      <c r="P181" s="1">
        <v>0</v>
      </c>
      <c r="Q181" s="21">
        <f t="shared" si="8"/>
        <v>47314</v>
      </c>
      <c r="R181" s="19"/>
      <c r="S181" s="19">
        <v>0</v>
      </c>
      <c r="T181" s="21">
        <f t="shared" si="2"/>
        <v>93.142857142857139</v>
      </c>
      <c r="V181" s="16">
        <f t="shared" si="4"/>
        <v>0.7668711656441719</v>
      </c>
      <c r="W181" s="20">
        <v>267.02999999999997</v>
      </c>
      <c r="X181" s="16">
        <f t="shared" si="0"/>
        <v>91.648571428571429</v>
      </c>
      <c r="Y181" s="36">
        <f t="shared" si="26"/>
        <v>229.12142857142857</v>
      </c>
    </row>
    <row r="182" spans="1:25" ht="13" x14ac:dyDescent="0.15">
      <c r="A182" s="15">
        <v>44215</v>
      </c>
      <c r="B182" s="1">
        <f t="shared" si="31"/>
        <v>373</v>
      </c>
      <c r="D182" s="21">
        <v>0</v>
      </c>
      <c r="E182" s="19">
        <v>0</v>
      </c>
      <c r="F182" s="21">
        <f t="shared" si="7"/>
        <v>0</v>
      </c>
      <c r="G182" s="21">
        <f t="shared" si="5"/>
        <v>0.5714285714285714</v>
      </c>
      <c r="H182" s="16">
        <f t="shared" si="34"/>
        <v>76.763644737852147</v>
      </c>
      <c r="I182" s="21">
        <f t="shared" si="3"/>
        <v>108</v>
      </c>
      <c r="J182" s="22">
        <f t="shared" si="32"/>
        <v>17</v>
      </c>
      <c r="K182" s="21"/>
      <c r="L182" s="21"/>
      <c r="M182" s="21"/>
      <c r="N182" s="22"/>
      <c r="O182" s="22"/>
      <c r="P182" s="19">
        <v>0</v>
      </c>
      <c r="Q182" s="21">
        <f t="shared" si="8"/>
        <v>47314</v>
      </c>
      <c r="R182" s="21"/>
      <c r="S182" s="21">
        <f t="shared" ref="S182:S187" si="36">P182-P181</f>
        <v>0</v>
      </c>
      <c r="T182" s="21">
        <f t="shared" si="2"/>
        <v>93.142857142857139</v>
      </c>
      <c r="V182" s="16">
        <f t="shared" si="4"/>
        <v>0.61349693251533743</v>
      </c>
      <c r="W182" s="20">
        <v>74.75</v>
      </c>
      <c r="X182" s="16">
        <f t="shared" si="0"/>
        <v>84.688571428571422</v>
      </c>
      <c r="Y182" s="36">
        <f t="shared" si="26"/>
        <v>211.72142857142856</v>
      </c>
    </row>
    <row r="183" spans="1:25" ht="13" x14ac:dyDescent="0.15">
      <c r="A183" s="15">
        <v>44216</v>
      </c>
      <c r="B183" s="1">
        <f t="shared" si="31"/>
        <v>374</v>
      </c>
      <c r="D183" s="21">
        <v>0</v>
      </c>
      <c r="E183" s="19">
        <v>0</v>
      </c>
      <c r="F183" s="21">
        <f t="shared" si="7"/>
        <v>0</v>
      </c>
      <c r="G183" s="21">
        <f t="shared" si="5"/>
        <v>0.14285714285714285</v>
      </c>
      <c r="H183" s="16">
        <f t="shared" si="34"/>
        <v>19.190911184463037</v>
      </c>
      <c r="I183" s="21">
        <f t="shared" si="3"/>
        <v>108</v>
      </c>
      <c r="J183" s="22">
        <f t="shared" si="32"/>
        <v>17</v>
      </c>
      <c r="K183" s="21"/>
      <c r="L183" s="21"/>
      <c r="M183" s="21"/>
      <c r="N183" s="22"/>
      <c r="O183" s="22"/>
      <c r="P183" s="19">
        <v>0</v>
      </c>
      <c r="Q183" s="21">
        <f t="shared" si="8"/>
        <v>47314</v>
      </c>
      <c r="R183" s="21"/>
      <c r="S183" s="21">
        <f t="shared" si="36"/>
        <v>0</v>
      </c>
      <c r="T183" s="21">
        <f t="shared" si="2"/>
        <v>65.428571428571431</v>
      </c>
      <c r="V183" s="16">
        <f t="shared" si="4"/>
        <v>0.21834061135371177</v>
      </c>
      <c r="W183" s="20">
        <v>78.849999999999994</v>
      </c>
      <c r="X183" s="16">
        <f t="shared" si="0"/>
        <v>74.80714285714285</v>
      </c>
      <c r="Y183" s="36">
        <f t="shared" si="26"/>
        <v>187.01785714285711</v>
      </c>
    </row>
    <row r="184" spans="1:25" ht="13" x14ac:dyDescent="0.15">
      <c r="A184" s="15">
        <v>44217</v>
      </c>
      <c r="B184" s="1">
        <f t="shared" si="31"/>
        <v>375</v>
      </c>
      <c r="D184" s="21">
        <v>0</v>
      </c>
      <c r="E184" s="21">
        <v>1</v>
      </c>
      <c r="F184" s="21">
        <f t="shared" si="7"/>
        <v>1</v>
      </c>
      <c r="G184" s="21">
        <f t="shared" si="5"/>
        <v>0.2857142857142857</v>
      </c>
      <c r="H184" s="16">
        <f t="shared" si="34"/>
        <v>38.381822368926073</v>
      </c>
      <c r="I184" s="21">
        <f t="shared" si="3"/>
        <v>109</v>
      </c>
      <c r="J184" s="22">
        <f t="shared" si="32"/>
        <v>18</v>
      </c>
      <c r="K184" s="19"/>
      <c r="L184" s="19"/>
      <c r="M184" s="19"/>
      <c r="N184" s="22"/>
      <c r="O184" s="22"/>
      <c r="P184" s="19">
        <v>300</v>
      </c>
      <c r="Q184" s="21">
        <f t="shared" si="8"/>
        <v>47614</v>
      </c>
      <c r="R184" s="21"/>
      <c r="S184" s="21">
        <f t="shared" si="36"/>
        <v>300</v>
      </c>
      <c r="T184" s="21">
        <f t="shared" si="2"/>
        <v>86.142857142857139</v>
      </c>
      <c r="V184" s="16">
        <f t="shared" si="4"/>
        <v>0.33167495854063017</v>
      </c>
      <c r="W184" s="20">
        <v>68.8</v>
      </c>
      <c r="X184" s="16">
        <f t="shared" si="0"/>
        <v>78.791428571428568</v>
      </c>
      <c r="Y184" s="36">
        <f t="shared" si="26"/>
        <v>196.97857142857143</v>
      </c>
    </row>
    <row r="185" spans="1:25" ht="13" x14ac:dyDescent="0.15">
      <c r="A185" s="15">
        <v>44218</v>
      </c>
      <c r="B185" s="1">
        <f t="shared" si="31"/>
        <v>376</v>
      </c>
      <c r="D185" s="21">
        <v>0</v>
      </c>
      <c r="E185" s="19">
        <v>0</v>
      </c>
      <c r="F185" s="21">
        <f t="shared" si="7"/>
        <v>0</v>
      </c>
      <c r="G185" s="21">
        <f t="shared" si="5"/>
        <v>0.2857142857142857</v>
      </c>
      <c r="H185" s="16">
        <f t="shared" si="34"/>
        <v>38.381822368926073</v>
      </c>
      <c r="I185" s="21">
        <f t="shared" si="3"/>
        <v>109</v>
      </c>
      <c r="J185" s="22">
        <f t="shared" si="32"/>
        <v>18</v>
      </c>
      <c r="K185" s="19"/>
      <c r="L185" s="19"/>
      <c r="M185" s="19"/>
      <c r="N185" s="22"/>
      <c r="O185" s="22"/>
      <c r="P185" s="19">
        <v>300</v>
      </c>
      <c r="Q185" s="21">
        <f t="shared" si="8"/>
        <v>47614</v>
      </c>
      <c r="R185" s="21"/>
      <c r="S185" s="21">
        <f t="shared" si="36"/>
        <v>0</v>
      </c>
      <c r="T185" s="21">
        <f t="shared" si="2"/>
        <v>86.142857142857139</v>
      </c>
      <c r="V185" s="16">
        <f t="shared" si="4"/>
        <v>0.33167495854063017</v>
      </c>
      <c r="W185" s="20">
        <v>74.75</v>
      </c>
      <c r="X185" s="16">
        <f t="shared" si="0"/>
        <v>80.59714285714287</v>
      </c>
      <c r="Y185" s="36">
        <f t="shared" si="26"/>
        <v>201.49285714285719</v>
      </c>
    </row>
    <row r="186" spans="1:25" ht="13" x14ac:dyDescent="0.15">
      <c r="A186" s="15">
        <v>44219</v>
      </c>
      <c r="B186" s="1">
        <f t="shared" si="31"/>
        <v>377</v>
      </c>
      <c r="D186" s="21">
        <v>0</v>
      </c>
      <c r="E186" s="19">
        <v>1</v>
      </c>
      <c r="F186" s="21">
        <f t="shared" si="7"/>
        <v>1</v>
      </c>
      <c r="G186" s="21">
        <f t="shared" si="5"/>
        <v>0.42857142857142855</v>
      </c>
      <c r="H186" s="16">
        <f t="shared" si="34"/>
        <v>57.572733553389106</v>
      </c>
      <c r="I186" s="21">
        <f t="shared" si="3"/>
        <v>110</v>
      </c>
      <c r="J186" s="22">
        <f t="shared" si="32"/>
        <v>19</v>
      </c>
      <c r="K186" s="19"/>
      <c r="L186" s="19"/>
      <c r="M186" s="19"/>
      <c r="N186" s="22"/>
      <c r="O186" s="22"/>
      <c r="P186" s="19">
        <v>440</v>
      </c>
      <c r="Q186" s="21">
        <f t="shared" si="8"/>
        <v>47754</v>
      </c>
      <c r="R186" s="21"/>
      <c r="S186" s="21">
        <f t="shared" si="36"/>
        <v>140</v>
      </c>
      <c r="T186" s="21">
        <f t="shared" si="2"/>
        <v>81.142857142857139</v>
      </c>
      <c r="V186" s="16">
        <f t="shared" si="4"/>
        <v>0.528169014084507</v>
      </c>
      <c r="W186" s="20">
        <v>0</v>
      </c>
      <c r="X186" s="16">
        <f t="shared" si="0"/>
        <v>80.59714285714287</v>
      </c>
      <c r="Y186" s="36">
        <f t="shared" si="26"/>
        <v>201.49285714285719</v>
      </c>
    </row>
    <row r="187" spans="1:25" ht="13" x14ac:dyDescent="0.15">
      <c r="A187" s="15">
        <v>44220</v>
      </c>
      <c r="B187" s="1">
        <f t="shared" si="31"/>
        <v>378</v>
      </c>
      <c r="D187" s="21">
        <v>0</v>
      </c>
      <c r="E187" s="19">
        <v>1</v>
      </c>
      <c r="F187" s="21">
        <f t="shared" si="7"/>
        <v>1</v>
      </c>
      <c r="G187" s="21">
        <f t="shared" si="5"/>
        <v>0.42857142857142855</v>
      </c>
      <c r="H187" s="16">
        <f t="shared" si="34"/>
        <v>57.572733553389106</v>
      </c>
      <c r="I187" s="21">
        <f t="shared" si="3"/>
        <v>111</v>
      </c>
      <c r="J187" s="22">
        <f t="shared" si="32"/>
        <v>20</v>
      </c>
      <c r="K187" s="19"/>
      <c r="L187" s="19"/>
      <c r="M187" s="19"/>
      <c r="N187" s="22"/>
      <c r="O187" s="22"/>
      <c r="P187" s="25">
        <v>627</v>
      </c>
      <c r="Q187" s="21">
        <f t="shared" si="8"/>
        <v>47941</v>
      </c>
      <c r="R187" s="21"/>
      <c r="S187" s="21">
        <f t="shared" si="36"/>
        <v>187</v>
      </c>
      <c r="T187" s="21">
        <f t="shared" si="2"/>
        <v>89.571428571428569</v>
      </c>
      <c r="V187" s="16">
        <f t="shared" si="4"/>
        <v>0.4784688995215311</v>
      </c>
      <c r="W187" s="20">
        <v>0</v>
      </c>
      <c r="X187" s="16">
        <f t="shared" si="0"/>
        <v>80.59714285714287</v>
      </c>
      <c r="Y187" s="36">
        <f t="shared" si="26"/>
        <v>201.49285714285719</v>
      </c>
    </row>
    <row r="188" spans="1:25" ht="13" x14ac:dyDescent="0.15">
      <c r="A188" s="15">
        <v>44221</v>
      </c>
      <c r="B188" s="1">
        <f t="shared" si="31"/>
        <v>379</v>
      </c>
      <c r="D188" s="21">
        <v>0</v>
      </c>
      <c r="E188" s="19">
        <v>0</v>
      </c>
      <c r="F188" s="21">
        <f t="shared" si="7"/>
        <v>0</v>
      </c>
      <c r="G188" s="21">
        <f t="shared" si="5"/>
        <v>0.42857142857142855</v>
      </c>
      <c r="H188" s="16">
        <f t="shared" si="34"/>
        <v>57.572733553389106</v>
      </c>
      <c r="I188" s="21">
        <f t="shared" si="3"/>
        <v>111</v>
      </c>
      <c r="J188" s="22">
        <f t="shared" si="32"/>
        <v>20</v>
      </c>
      <c r="K188" s="19"/>
      <c r="L188" s="19"/>
      <c r="M188" s="19"/>
      <c r="N188" s="22"/>
      <c r="O188" s="22"/>
      <c r="P188" s="19">
        <v>0</v>
      </c>
      <c r="Q188" s="21">
        <f t="shared" si="8"/>
        <v>47941</v>
      </c>
      <c r="R188" s="19"/>
      <c r="S188" s="19">
        <v>0</v>
      </c>
      <c r="T188" s="21">
        <f t="shared" si="2"/>
        <v>89.571428571428569</v>
      </c>
      <c r="V188" s="16">
        <f t="shared" si="4"/>
        <v>0.4784688995215311</v>
      </c>
      <c r="W188" s="1">
        <v>189.67</v>
      </c>
      <c r="X188" s="16">
        <f t="shared" si="0"/>
        <v>69.545714285714283</v>
      </c>
      <c r="Y188" s="36">
        <f t="shared" si="26"/>
        <v>173.8642857142857</v>
      </c>
    </row>
    <row r="189" spans="1:25" ht="13" x14ac:dyDescent="0.15">
      <c r="A189" s="15">
        <v>44222</v>
      </c>
      <c r="B189" s="1">
        <f t="shared" si="31"/>
        <v>380</v>
      </c>
      <c r="D189" s="21">
        <v>0</v>
      </c>
      <c r="E189" s="19">
        <v>0</v>
      </c>
      <c r="F189" s="21">
        <f t="shared" si="7"/>
        <v>0</v>
      </c>
      <c r="G189" s="21">
        <f t="shared" si="5"/>
        <v>0.42857142857142855</v>
      </c>
      <c r="H189" s="16">
        <f t="shared" si="34"/>
        <v>57.572733553389106</v>
      </c>
      <c r="I189" s="21">
        <f t="shared" si="3"/>
        <v>111</v>
      </c>
      <c r="J189" s="22">
        <f t="shared" si="32"/>
        <v>20</v>
      </c>
      <c r="K189" s="19"/>
      <c r="L189" s="19"/>
      <c r="M189" s="19"/>
      <c r="N189" s="22"/>
      <c r="O189" s="22"/>
      <c r="P189" s="19">
        <v>0</v>
      </c>
      <c r="Q189" s="21">
        <f t="shared" si="8"/>
        <v>47941</v>
      </c>
      <c r="R189" s="21"/>
      <c r="S189" s="21">
        <f t="shared" ref="S189:S194" si="37">P189-P188</f>
        <v>0</v>
      </c>
      <c r="T189" s="21">
        <f t="shared" si="2"/>
        <v>89.571428571428569</v>
      </c>
      <c r="V189" s="16">
        <f t="shared" si="4"/>
        <v>0.4784688995215311</v>
      </c>
      <c r="W189" s="1">
        <v>47.23</v>
      </c>
      <c r="X189" s="16">
        <f t="shared" si="0"/>
        <v>65.614285714285714</v>
      </c>
      <c r="Y189" s="36">
        <f t="shared" si="26"/>
        <v>164.03571428571428</v>
      </c>
    </row>
    <row r="190" spans="1:25" ht="13" x14ac:dyDescent="0.15">
      <c r="A190" s="15">
        <v>44223</v>
      </c>
      <c r="B190" s="1">
        <f t="shared" si="31"/>
        <v>381</v>
      </c>
      <c r="D190" s="19">
        <v>1</v>
      </c>
      <c r="E190" s="19">
        <v>0</v>
      </c>
      <c r="F190" s="21">
        <f t="shared" si="7"/>
        <v>1</v>
      </c>
      <c r="G190" s="21">
        <f t="shared" si="5"/>
        <v>0.5714285714285714</v>
      </c>
      <c r="H190" s="16">
        <f t="shared" si="34"/>
        <v>76.763644737852147</v>
      </c>
      <c r="I190" s="21">
        <f t="shared" si="3"/>
        <v>112</v>
      </c>
      <c r="J190" s="22">
        <f t="shared" si="32"/>
        <v>21</v>
      </c>
      <c r="K190" s="19"/>
      <c r="L190" s="19"/>
      <c r="M190" s="19"/>
      <c r="N190" s="22"/>
      <c r="O190" s="22"/>
      <c r="P190" s="19">
        <v>210</v>
      </c>
      <c r="Q190" s="21">
        <f t="shared" si="8"/>
        <v>48151</v>
      </c>
      <c r="R190" s="21"/>
      <c r="S190" s="21">
        <f t="shared" si="37"/>
        <v>210</v>
      </c>
      <c r="T190" s="21">
        <f t="shared" si="2"/>
        <v>119.57142857142857</v>
      </c>
      <c r="V190" s="16">
        <f t="shared" si="4"/>
        <v>0.47789725209080047</v>
      </c>
      <c r="W190" s="1">
        <v>73.27</v>
      </c>
      <c r="X190" s="16">
        <f t="shared" si="0"/>
        <v>64.817142857142855</v>
      </c>
      <c r="Y190" s="36">
        <f t="shared" si="26"/>
        <v>162.04285714285714</v>
      </c>
    </row>
    <row r="191" spans="1:25" ht="13" x14ac:dyDescent="0.15">
      <c r="A191" s="15">
        <v>44224</v>
      </c>
      <c r="B191" s="1">
        <f t="shared" si="31"/>
        <v>382</v>
      </c>
      <c r="D191" s="19">
        <v>0</v>
      </c>
      <c r="E191" s="19">
        <v>1</v>
      </c>
      <c r="F191" s="21">
        <f t="shared" si="7"/>
        <v>1</v>
      </c>
      <c r="G191" s="21">
        <f t="shared" si="5"/>
        <v>0.5714285714285714</v>
      </c>
      <c r="H191" s="16">
        <f t="shared" si="34"/>
        <v>76.763644737852147</v>
      </c>
      <c r="I191" s="21">
        <f t="shared" si="3"/>
        <v>113</v>
      </c>
      <c r="J191" s="22">
        <f t="shared" si="32"/>
        <v>22</v>
      </c>
      <c r="K191" s="19"/>
      <c r="L191" s="19"/>
      <c r="M191" s="19"/>
      <c r="N191" s="22"/>
      <c r="O191" s="22"/>
      <c r="P191" s="19">
        <v>210</v>
      </c>
      <c r="Q191" s="21">
        <f t="shared" si="8"/>
        <v>48151</v>
      </c>
      <c r="R191" s="21"/>
      <c r="S191" s="21">
        <f t="shared" si="37"/>
        <v>0</v>
      </c>
      <c r="T191" s="21">
        <f t="shared" si="2"/>
        <v>76.714285714285708</v>
      </c>
      <c r="V191" s="16">
        <f t="shared" si="4"/>
        <v>0.74487895716945995</v>
      </c>
      <c r="W191" s="1">
        <v>46.86</v>
      </c>
      <c r="X191" s="16">
        <f t="shared" si="0"/>
        <v>61.682857142857138</v>
      </c>
      <c r="Y191" s="36">
        <f t="shared" si="26"/>
        <v>154.20714285714286</v>
      </c>
    </row>
    <row r="192" spans="1:25" ht="13" x14ac:dyDescent="0.15">
      <c r="A192" s="15">
        <v>44225</v>
      </c>
      <c r="B192" s="1">
        <f t="shared" si="31"/>
        <v>383</v>
      </c>
      <c r="D192" s="19">
        <v>0</v>
      </c>
      <c r="E192" s="19">
        <v>0</v>
      </c>
      <c r="F192" s="21">
        <f t="shared" si="7"/>
        <v>0</v>
      </c>
      <c r="G192" s="21">
        <f t="shared" si="5"/>
        <v>0.5714285714285714</v>
      </c>
      <c r="H192" s="16">
        <f t="shared" si="34"/>
        <v>76.763644737852147</v>
      </c>
      <c r="I192" s="21">
        <f t="shared" si="3"/>
        <v>113</v>
      </c>
      <c r="J192" s="22">
        <f t="shared" si="32"/>
        <v>22</v>
      </c>
      <c r="K192" s="19"/>
      <c r="L192" s="19"/>
      <c r="M192" s="19"/>
      <c r="N192" s="22"/>
      <c r="O192" s="22"/>
      <c r="P192" s="19">
        <v>379</v>
      </c>
      <c r="Q192" s="21">
        <f t="shared" si="8"/>
        <v>48320</v>
      </c>
      <c r="R192" s="21"/>
      <c r="S192" s="21">
        <f t="shared" si="37"/>
        <v>169</v>
      </c>
      <c r="T192" s="21">
        <f t="shared" si="2"/>
        <v>100.85714285714286</v>
      </c>
      <c r="V192" s="16">
        <f t="shared" si="4"/>
        <v>0.56657223796033984</v>
      </c>
      <c r="W192" s="1">
        <v>40.54</v>
      </c>
      <c r="X192" s="16">
        <f t="shared" si="0"/>
        <v>56.795714285714283</v>
      </c>
      <c r="Y192" s="36">
        <f t="shared" si="26"/>
        <v>141.9892857142857</v>
      </c>
    </row>
    <row r="193" spans="1:25" ht="13" x14ac:dyDescent="0.15">
      <c r="A193" s="15">
        <v>44226</v>
      </c>
      <c r="B193" s="1">
        <f t="shared" si="31"/>
        <v>384</v>
      </c>
      <c r="D193" s="19">
        <v>0</v>
      </c>
      <c r="E193" s="19">
        <v>0</v>
      </c>
      <c r="F193" s="21">
        <f t="shared" si="7"/>
        <v>0</v>
      </c>
      <c r="G193" s="21">
        <f t="shared" si="5"/>
        <v>0.42857142857142855</v>
      </c>
      <c r="H193" s="16">
        <f t="shared" si="34"/>
        <v>57.572733553389106</v>
      </c>
      <c r="I193" s="21">
        <f t="shared" si="3"/>
        <v>113</v>
      </c>
      <c r="J193" s="22">
        <f t="shared" si="32"/>
        <v>22</v>
      </c>
      <c r="K193" s="19"/>
      <c r="L193" s="19"/>
      <c r="M193" s="19"/>
      <c r="N193" s="22"/>
      <c r="O193" s="22"/>
      <c r="P193" s="19">
        <v>607</v>
      </c>
      <c r="Q193" s="21">
        <f t="shared" si="8"/>
        <v>48548</v>
      </c>
      <c r="R193" s="21"/>
      <c r="S193" s="21">
        <f t="shared" si="37"/>
        <v>228</v>
      </c>
      <c r="T193" s="21">
        <f t="shared" si="2"/>
        <v>113.42857142857143</v>
      </c>
      <c r="V193" s="16">
        <f t="shared" si="4"/>
        <v>0.37783375314861462</v>
      </c>
      <c r="W193" s="1">
        <v>0</v>
      </c>
      <c r="X193" s="16">
        <f t="shared" si="0"/>
        <v>56.795714285714283</v>
      </c>
      <c r="Y193" s="36">
        <f t="shared" si="26"/>
        <v>141.9892857142857</v>
      </c>
    </row>
    <row r="194" spans="1:25" ht="13" x14ac:dyDescent="0.15">
      <c r="A194" s="15">
        <v>44227</v>
      </c>
      <c r="B194" s="1">
        <f t="shared" si="31"/>
        <v>385</v>
      </c>
      <c r="D194" s="19">
        <v>0</v>
      </c>
      <c r="E194" s="19">
        <v>0</v>
      </c>
      <c r="F194" s="21">
        <f t="shared" si="7"/>
        <v>0</v>
      </c>
      <c r="G194" s="21">
        <f t="shared" si="5"/>
        <v>0.2857142857142857</v>
      </c>
      <c r="H194" s="16">
        <f t="shared" si="34"/>
        <v>38.381822368926073</v>
      </c>
      <c r="I194" s="21">
        <f t="shared" si="3"/>
        <v>113</v>
      </c>
      <c r="J194" s="22">
        <f t="shared" si="32"/>
        <v>22</v>
      </c>
      <c r="K194" s="19"/>
      <c r="L194" s="19"/>
      <c r="M194" s="19"/>
      <c r="N194" s="22"/>
      <c r="O194" s="22"/>
      <c r="P194" s="25">
        <v>786</v>
      </c>
      <c r="Q194" s="21">
        <f t="shared" si="8"/>
        <v>48727</v>
      </c>
      <c r="R194" s="21"/>
      <c r="S194" s="21">
        <f t="shared" si="37"/>
        <v>179</v>
      </c>
      <c r="T194" s="21">
        <f t="shared" si="2"/>
        <v>112.28571428571429</v>
      </c>
      <c r="V194" s="16">
        <f t="shared" si="4"/>
        <v>0.2544529262086514</v>
      </c>
      <c r="W194" s="1">
        <v>0</v>
      </c>
      <c r="X194" s="16">
        <f t="shared" si="0"/>
        <v>56.795714285714283</v>
      </c>
      <c r="Y194" s="36">
        <f t="shared" si="26"/>
        <v>141.9892857142857</v>
      </c>
    </row>
    <row r="195" spans="1:25" ht="13" x14ac:dyDescent="0.15">
      <c r="A195" s="15">
        <v>44228</v>
      </c>
      <c r="B195" s="1">
        <f t="shared" si="31"/>
        <v>386</v>
      </c>
      <c r="D195" s="19">
        <v>0</v>
      </c>
      <c r="E195" s="19">
        <v>0</v>
      </c>
      <c r="F195" s="21">
        <f t="shared" si="7"/>
        <v>0</v>
      </c>
      <c r="G195" s="21">
        <f t="shared" si="5"/>
        <v>0.2857142857142857</v>
      </c>
      <c r="H195" s="16">
        <f t="shared" si="34"/>
        <v>38.381822368926073</v>
      </c>
      <c r="I195" s="21">
        <f t="shared" si="3"/>
        <v>113</v>
      </c>
      <c r="J195" s="22">
        <f t="shared" si="32"/>
        <v>22</v>
      </c>
      <c r="K195" s="19"/>
      <c r="L195" s="19"/>
      <c r="M195" s="19"/>
      <c r="N195" s="22"/>
      <c r="O195" s="22"/>
      <c r="P195" s="19">
        <v>0</v>
      </c>
      <c r="Q195" s="21">
        <f t="shared" si="8"/>
        <v>48727</v>
      </c>
      <c r="R195" s="26">
        <f t="shared" ref="R195:R306" si="38">R194+S195</f>
        <v>0</v>
      </c>
      <c r="S195" s="19">
        <v>0</v>
      </c>
      <c r="T195" s="21">
        <f t="shared" si="2"/>
        <v>112.28571428571429</v>
      </c>
      <c r="V195" s="16">
        <f t="shared" si="4"/>
        <v>0.2544529262086514</v>
      </c>
      <c r="W195" s="1">
        <v>139.09</v>
      </c>
      <c r="X195" s="16">
        <f t="shared" si="0"/>
        <v>49.57</v>
      </c>
      <c r="Y195" s="36">
        <f t="shared" si="26"/>
        <v>123.925</v>
      </c>
    </row>
    <row r="196" spans="1:25" ht="13" x14ac:dyDescent="0.15">
      <c r="A196" s="15">
        <v>44229</v>
      </c>
      <c r="B196" s="1">
        <f t="shared" si="31"/>
        <v>387</v>
      </c>
      <c r="D196" s="19">
        <v>0</v>
      </c>
      <c r="E196" s="19">
        <v>0</v>
      </c>
      <c r="F196" s="21">
        <f t="shared" si="7"/>
        <v>0</v>
      </c>
      <c r="G196" s="21">
        <f t="shared" si="5"/>
        <v>0.2857142857142857</v>
      </c>
      <c r="H196" s="16">
        <f t="shared" si="34"/>
        <v>38.381822368926073</v>
      </c>
      <c r="I196" s="21">
        <f t="shared" si="3"/>
        <v>113</v>
      </c>
      <c r="J196" s="22">
        <f t="shared" si="32"/>
        <v>22</v>
      </c>
      <c r="K196" s="19"/>
      <c r="L196" s="19"/>
      <c r="M196" s="19"/>
      <c r="N196" s="22"/>
      <c r="O196" s="22"/>
      <c r="P196" s="19">
        <v>0</v>
      </c>
      <c r="Q196" s="21">
        <f t="shared" si="8"/>
        <v>48727</v>
      </c>
      <c r="R196" s="26">
        <f t="shared" si="38"/>
        <v>0</v>
      </c>
      <c r="S196" s="21">
        <f t="shared" ref="S196:S201" si="39">P196-P195</f>
        <v>0</v>
      </c>
      <c r="T196" s="21">
        <f t="shared" si="2"/>
        <v>112.28571428571429</v>
      </c>
      <c r="V196" s="16">
        <f t="shared" si="4"/>
        <v>0.2544529262086514</v>
      </c>
      <c r="W196" s="1">
        <v>76.239999999999995</v>
      </c>
      <c r="X196" s="16">
        <f t="shared" si="0"/>
        <v>53.714285714285715</v>
      </c>
      <c r="Y196" s="36">
        <f t="shared" si="26"/>
        <v>134.28571428571428</v>
      </c>
    </row>
    <row r="197" spans="1:25" ht="13" x14ac:dyDescent="0.15">
      <c r="A197" s="15">
        <v>44230</v>
      </c>
      <c r="B197" s="1">
        <f t="shared" si="31"/>
        <v>388</v>
      </c>
      <c r="D197" s="19">
        <v>0</v>
      </c>
      <c r="E197" s="19">
        <v>0</v>
      </c>
      <c r="F197" s="21">
        <f t="shared" si="7"/>
        <v>0</v>
      </c>
      <c r="G197" s="21">
        <f t="shared" si="5"/>
        <v>0.14285714285714285</v>
      </c>
      <c r="H197" s="16">
        <f t="shared" si="34"/>
        <v>19.190911184463037</v>
      </c>
      <c r="I197" s="21">
        <f t="shared" si="3"/>
        <v>113</v>
      </c>
      <c r="J197" s="22">
        <f t="shared" si="32"/>
        <v>22</v>
      </c>
      <c r="K197" s="19"/>
      <c r="L197" s="19"/>
      <c r="M197" s="19"/>
      <c r="N197" s="22"/>
      <c r="O197" s="22"/>
      <c r="P197" s="19">
        <v>0</v>
      </c>
      <c r="Q197" s="21">
        <f t="shared" si="8"/>
        <v>48727</v>
      </c>
      <c r="R197" s="26">
        <f t="shared" si="38"/>
        <v>0</v>
      </c>
      <c r="S197" s="21">
        <f t="shared" si="39"/>
        <v>0</v>
      </c>
      <c r="T197" s="21">
        <f t="shared" si="2"/>
        <v>82.285714285714292</v>
      </c>
      <c r="V197" s="16">
        <f t="shared" si="4"/>
        <v>0.17361111111111108</v>
      </c>
      <c r="W197" s="1">
        <v>15.25</v>
      </c>
      <c r="X197" s="16">
        <f t="shared" si="0"/>
        <v>45.425714285714285</v>
      </c>
      <c r="Y197" s="36">
        <f t="shared" si="26"/>
        <v>113.56428571428572</v>
      </c>
    </row>
    <row r="198" spans="1:25" ht="13" x14ac:dyDescent="0.15">
      <c r="A198" s="15">
        <v>44231</v>
      </c>
      <c r="B198" s="1">
        <f t="shared" si="31"/>
        <v>389</v>
      </c>
      <c r="C198" s="1" t="s">
        <v>102</v>
      </c>
      <c r="D198" s="19">
        <v>1</v>
      </c>
      <c r="E198" s="19">
        <v>0</v>
      </c>
      <c r="F198" s="21">
        <f t="shared" si="7"/>
        <v>1</v>
      </c>
      <c r="G198" s="21">
        <f t="shared" si="5"/>
        <v>0.14285714285714285</v>
      </c>
      <c r="H198" s="16">
        <f t="shared" si="34"/>
        <v>19.190911184463037</v>
      </c>
      <c r="I198" s="21">
        <f t="shared" si="3"/>
        <v>114</v>
      </c>
      <c r="J198" s="22">
        <f t="shared" si="32"/>
        <v>23</v>
      </c>
      <c r="K198" s="19"/>
      <c r="L198" s="19"/>
      <c r="M198" s="19"/>
      <c r="N198" s="22"/>
      <c r="O198" s="22"/>
      <c r="P198" s="19">
        <v>398</v>
      </c>
      <c r="Q198" s="21">
        <f t="shared" si="8"/>
        <v>49125</v>
      </c>
      <c r="R198" s="26">
        <f t="shared" si="38"/>
        <v>398</v>
      </c>
      <c r="S198" s="21">
        <f t="shared" si="39"/>
        <v>398</v>
      </c>
      <c r="T198" s="21">
        <f t="shared" si="2"/>
        <v>139.14285714285714</v>
      </c>
      <c r="V198" s="16">
        <f t="shared" si="4"/>
        <v>0.10266940451745381</v>
      </c>
      <c r="W198" s="1">
        <v>31.98</v>
      </c>
      <c r="X198" s="16">
        <f t="shared" si="0"/>
        <v>43.300000000000004</v>
      </c>
      <c r="Y198" s="36">
        <f t="shared" si="26"/>
        <v>108.25000000000001</v>
      </c>
    </row>
    <row r="199" spans="1:25" ht="13" x14ac:dyDescent="0.15">
      <c r="A199" s="15">
        <v>44232</v>
      </c>
      <c r="B199" s="1">
        <f t="shared" si="31"/>
        <v>390</v>
      </c>
      <c r="D199" s="19">
        <v>0</v>
      </c>
      <c r="E199" s="19">
        <v>1</v>
      </c>
      <c r="F199" s="21">
        <f t="shared" si="7"/>
        <v>1</v>
      </c>
      <c r="G199" s="21">
        <f t="shared" si="5"/>
        <v>0.2857142857142857</v>
      </c>
      <c r="H199" s="16">
        <f t="shared" si="34"/>
        <v>38.381822368926073</v>
      </c>
      <c r="I199" s="21">
        <f t="shared" si="3"/>
        <v>115</v>
      </c>
      <c r="J199" s="22">
        <f t="shared" si="32"/>
        <v>24</v>
      </c>
      <c r="K199" s="19"/>
      <c r="L199" s="19"/>
      <c r="M199" s="19"/>
      <c r="N199" s="22"/>
      <c r="O199" s="22"/>
      <c r="P199" s="19">
        <v>1126</v>
      </c>
      <c r="Q199" s="21">
        <f t="shared" si="8"/>
        <v>49853</v>
      </c>
      <c r="R199" s="26">
        <f t="shared" si="38"/>
        <v>1126</v>
      </c>
      <c r="S199" s="21">
        <f t="shared" si="39"/>
        <v>728</v>
      </c>
      <c r="T199" s="21">
        <f t="shared" si="2"/>
        <v>219</v>
      </c>
      <c r="V199" s="16">
        <f t="shared" si="4"/>
        <v>0.13046314416177429</v>
      </c>
      <c r="W199" s="1">
        <v>47.6</v>
      </c>
      <c r="X199" s="16">
        <f t="shared" si="0"/>
        <v>44.308571428571433</v>
      </c>
      <c r="Y199" s="36">
        <f t="shared" si="26"/>
        <v>110.77142857142859</v>
      </c>
    </row>
    <row r="200" spans="1:25" ht="13" x14ac:dyDescent="0.15">
      <c r="A200" s="15">
        <v>44233</v>
      </c>
      <c r="B200" s="1">
        <f t="shared" si="31"/>
        <v>391</v>
      </c>
      <c r="D200" s="19">
        <v>0</v>
      </c>
      <c r="E200" s="19">
        <v>1</v>
      </c>
      <c r="F200" s="21">
        <f t="shared" si="7"/>
        <v>1</v>
      </c>
      <c r="G200" s="21">
        <f t="shared" si="5"/>
        <v>0.42857142857142855</v>
      </c>
      <c r="H200" s="16">
        <f t="shared" si="34"/>
        <v>57.572733553389106</v>
      </c>
      <c r="I200" s="21">
        <f t="shared" si="3"/>
        <v>116</v>
      </c>
      <c r="J200" s="22">
        <f t="shared" si="32"/>
        <v>25</v>
      </c>
      <c r="K200" s="19"/>
      <c r="L200" s="19"/>
      <c r="M200" s="19"/>
      <c r="N200" s="22"/>
      <c r="O200" s="22"/>
      <c r="P200" s="19">
        <v>1913</v>
      </c>
      <c r="Q200" s="21">
        <f t="shared" si="8"/>
        <v>50640</v>
      </c>
      <c r="R200" s="26">
        <f t="shared" si="38"/>
        <v>1913</v>
      </c>
      <c r="S200" s="21">
        <f t="shared" si="39"/>
        <v>787</v>
      </c>
      <c r="T200" s="21">
        <f t="shared" si="2"/>
        <v>298.85714285714283</v>
      </c>
      <c r="V200" s="16">
        <f t="shared" si="4"/>
        <v>0.14340344168260039</v>
      </c>
      <c r="W200" s="1">
        <v>0</v>
      </c>
      <c r="X200" s="16">
        <f t="shared" si="0"/>
        <v>44.308571428571433</v>
      </c>
      <c r="Y200" s="36">
        <f t="shared" si="26"/>
        <v>110.77142857142859</v>
      </c>
    </row>
    <row r="201" spans="1:25" ht="13" x14ac:dyDescent="0.15">
      <c r="A201" s="15">
        <v>44234</v>
      </c>
      <c r="B201" s="1">
        <f t="shared" si="31"/>
        <v>392</v>
      </c>
      <c r="D201" s="19">
        <v>0</v>
      </c>
      <c r="E201" s="19">
        <v>0</v>
      </c>
      <c r="F201" s="21">
        <f t="shared" si="7"/>
        <v>0</v>
      </c>
      <c r="G201" s="21">
        <f t="shared" si="5"/>
        <v>0.42857142857142855</v>
      </c>
      <c r="H201" s="16">
        <f t="shared" si="34"/>
        <v>57.572733553389106</v>
      </c>
      <c r="I201" s="21">
        <f t="shared" si="3"/>
        <v>116</v>
      </c>
      <c r="J201" s="22">
        <f t="shared" si="32"/>
        <v>25</v>
      </c>
      <c r="K201" s="19"/>
      <c r="L201" s="19"/>
      <c r="M201" s="19"/>
      <c r="N201" s="22"/>
      <c r="O201" s="22"/>
      <c r="P201" s="25">
        <v>2219</v>
      </c>
      <c r="Q201" s="21">
        <f t="shared" si="8"/>
        <v>50946</v>
      </c>
      <c r="R201" s="26">
        <f t="shared" si="38"/>
        <v>2219</v>
      </c>
      <c r="S201" s="21">
        <f t="shared" si="39"/>
        <v>306</v>
      </c>
      <c r="T201" s="21">
        <f t="shared" si="2"/>
        <v>317</v>
      </c>
      <c r="V201" s="16">
        <f t="shared" si="4"/>
        <v>0.13519603424966201</v>
      </c>
      <c r="W201" s="1">
        <v>0</v>
      </c>
      <c r="X201" s="16">
        <f t="shared" si="0"/>
        <v>44.308571428571433</v>
      </c>
      <c r="Y201" s="36">
        <f t="shared" si="26"/>
        <v>110.77142857142859</v>
      </c>
    </row>
    <row r="202" spans="1:25" ht="13" x14ac:dyDescent="0.15">
      <c r="A202" s="15">
        <v>44235</v>
      </c>
      <c r="B202" s="1">
        <f t="shared" si="31"/>
        <v>393</v>
      </c>
      <c r="D202" s="19">
        <v>0</v>
      </c>
      <c r="E202" s="19">
        <v>0</v>
      </c>
      <c r="F202" s="21">
        <f t="shared" si="7"/>
        <v>0</v>
      </c>
      <c r="G202" s="21">
        <f t="shared" si="5"/>
        <v>0.42857142857142855</v>
      </c>
      <c r="H202" s="16">
        <f t="shared" si="34"/>
        <v>57.572733553389106</v>
      </c>
      <c r="I202" s="21">
        <f t="shared" si="3"/>
        <v>116</v>
      </c>
      <c r="J202" s="22">
        <f t="shared" si="32"/>
        <v>25</v>
      </c>
      <c r="K202" s="19"/>
      <c r="L202" s="19"/>
      <c r="M202" s="19"/>
      <c r="N202" s="22"/>
      <c r="O202" s="22"/>
      <c r="P202" s="19">
        <v>0</v>
      </c>
      <c r="Q202" s="21">
        <f t="shared" si="8"/>
        <v>50946</v>
      </c>
      <c r="R202" s="26">
        <f t="shared" si="38"/>
        <v>2219</v>
      </c>
      <c r="S202" s="19">
        <v>0</v>
      </c>
      <c r="T202" s="21">
        <f t="shared" si="2"/>
        <v>317</v>
      </c>
      <c r="V202" s="16">
        <f t="shared" si="4"/>
        <v>0.13519603424966201</v>
      </c>
      <c r="W202" s="1">
        <v>134.26</v>
      </c>
      <c r="X202" s="16">
        <f t="shared" si="0"/>
        <v>43.618571428571428</v>
      </c>
      <c r="Y202" s="36">
        <f t="shared" si="26"/>
        <v>109.04642857142858</v>
      </c>
    </row>
    <row r="203" spans="1:25" ht="13" x14ac:dyDescent="0.15">
      <c r="A203" s="15">
        <v>44236</v>
      </c>
      <c r="B203" s="1">
        <f t="shared" si="31"/>
        <v>394</v>
      </c>
      <c r="D203" s="19">
        <v>0</v>
      </c>
      <c r="E203" s="19">
        <v>0</v>
      </c>
      <c r="F203" s="21">
        <f t="shared" si="7"/>
        <v>0</v>
      </c>
      <c r="G203" s="21">
        <f t="shared" si="5"/>
        <v>0.42857142857142855</v>
      </c>
      <c r="H203" s="16">
        <f t="shared" si="34"/>
        <v>57.572733553389106</v>
      </c>
      <c r="I203" s="21">
        <f t="shared" si="3"/>
        <v>116</v>
      </c>
      <c r="J203" s="22">
        <f t="shared" si="32"/>
        <v>25</v>
      </c>
      <c r="K203" s="19"/>
      <c r="L203" s="19"/>
      <c r="M203" s="19"/>
      <c r="N203" s="22"/>
      <c r="O203" s="22"/>
      <c r="P203" s="19">
        <v>0</v>
      </c>
      <c r="Q203" s="21">
        <f t="shared" si="8"/>
        <v>50946</v>
      </c>
      <c r="R203" s="26">
        <f t="shared" si="38"/>
        <v>2219</v>
      </c>
      <c r="S203" s="21">
        <f t="shared" ref="S203:S208" si="40">P203-P202</f>
        <v>0</v>
      </c>
      <c r="T203" s="21">
        <f t="shared" si="2"/>
        <v>317</v>
      </c>
      <c r="V203" s="16">
        <f t="shared" si="4"/>
        <v>0.13519603424966201</v>
      </c>
      <c r="W203" s="1">
        <v>21.94</v>
      </c>
      <c r="X203" s="16">
        <f t="shared" si="0"/>
        <v>35.861428571428569</v>
      </c>
      <c r="Y203" s="36">
        <f t="shared" si="26"/>
        <v>89.653571428571425</v>
      </c>
    </row>
    <row r="204" spans="1:25" ht="13" x14ac:dyDescent="0.15">
      <c r="A204" s="15">
        <v>44237</v>
      </c>
      <c r="B204" s="1">
        <f t="shared" si="31"/>
        <v>395</v>
      </c>
      <c r="D204" s="19">
        <v>0</v>
      </c>
      <c r="E204" s="19">
        <v>2</v>
      </c>
      <c r="F204" s="21">
        <f t="shared" si="7"/>
        <v>2</v>
      </c>
      <c r="G204" s="21">
        <f t="shared" si="5"/>
        <v>0.7142857142857143</v>
      </c>
      <c r="H204" s="16">
        <f t="shared" si="34"/>
        <v>95.954555922315194</v>
      </c>
      <c r="I204" s="21">
        <f t="shared" si="3"/>
        <v>118</v>
      </c>
      <c r="J204" s="22">
        <f t="shared" si="32"/>
        <v>27</v>
      </c>
      <c r="K204" s="19"/>
      <c r="L204" s="19"/>
      <c r="M204" s="19"/>
      <c r="N204" s="22"/>
      <c r="O204" s="22"/>
      <c r="P204" s="19">
        <v>831</v>
      </c>
      <c r="Q204" s="21">
        <f t="shared" si="8"/>
        <v>51777</v>
      </c>
      <c r="R204" s="26">
        <f t="shared" si="38"/>
        <v>3050</v>
      </c>
      <c r="S204" s="21">
        <f t="shared" si="40"/>
        <v>831</v>
      </c>
      <c r="T204" s="21">
        <f t="shared" si="2"/>
        <v>435.71428571428572</v>
      </c>
      <c r="V204" s="16">
        <f t="shared" si="4"/>
        <v>0.16393442622950818</v>
      </c>
      <c r="W204" s="1">
        <v>23.43</v>
      </c>
      <c r="X204" s="16">
        <f t="shared" si="0"/>
        <v>37.029999999999994</v>
      </c>
      <c r="Y204" s="36">
        <f t="shared" ref="Y204:Y267" si="41">X204*2.5</f>
        <v>92.574999999999989</v>
      </c>
    </row>
    <row r="205" spans="1:25" ht="13" x14ac:dyDescent="0.15">
      <c r="A205" s="15">
        <v>44238</v>
      </c>
      <c r="B205" s="1">
        <f t="shared" si="31"/>
        <v>396</v>
      </c>
      <c r="D205" s="19">
        <v>0</v>
      </c>
      <c r="E205" s="19">
        <v>0</v>
      </c>
      <c r="F205" s="21">
        <f t="shared" si="7"/>
        <v>0</v>
      </c>
      <c r="G205" s="21">
        <f t="shared" si="5"/>
        <v>0.5714285714285714</v>
      </c>
      <c r="H205" s="16">
        <f t="shared" si="34"/>
        <v>76.763644737852147</v>
      </c>
      <c r="I205" s="21">
        <f t="shared" si="3"/>
        <v>118</v>
      </c>
      <c r="J205" s="22">
        <f t="shared" si="32"/>
        <v>27</v>
      </c>
      <c r="K205" s="19"/>
      <c r="L205" s="19"/>
      <c r="M205" s="19"/>
      <c r="N205" s="22"/>
      <c r="O205" s="22"/>
      <c r="P205" s="19">
        <v>1542</v>
      </c>
      <c r="Q205" s="21">
        <f t="shared" si="8"/>
        <v>52488</v>
      </c>
      <c r="R205" s="26">
        <f t="shared" si="38"/>
        <v>3761</v>
      </c>
      <c r="S205" s="21">
        <f t="shared" si="40"/>
        <v>711</v>
      </c>
      <c r="T205" s="21">
        <f t="shared" si="2"/>
        <v>480.42857142857144</v>
      </c>
      <c r="V205" s="16">
        <f t="shared" si="4"/>
        <v>0.11894142134998512</v>
      </c>
      <c r="W205" s="1">
        <v>30.5</v>
      </c>
      <c r="X205" s="16">
        <f t="shared" si="0"/>
        <v>36.818571428571431</v>
      </c>
      <c r="Y205" s="36">
        <f t="shared" si="41"/>
        <v>92.046428571428578</v>
      </c>
    </row>
    <row r="206" spans="1:25" ht="13" x14ac:dyDescent="0.15">
      <c r="A206" s="15">
        <v>44239</v>
      </c>
      <c r="B206" s="1">
        <f t="shared" si="31"/>
        <v>397</v>
      </c>
      <c r="D206" s="19">
        <v>0</v>
      </c>
      <c r="E206" s="19">
        <v>0</v>
      </c>
      <c r="F206" s="21">
        <f t="shared" si="7"/>
        <v>0</v>
      </c>
      <c r="G206" s="21">
        <f t="shared" si="5"/>
        <v>0.42857142857142855</v>
      </c>
      <c r="H206" s="16">
        <f t="shared" si="34"/>
        <v>57.572733553389106</v>
      </c>
      <c r="I206" s="21">
        <f t="shared" si="3"/>
        <v>118</v>
      </c>
      <c r="J206" s="22">
        <f t="shared" si="32"/>
        <v>27</v>
      </c>
      <c r="K206" s="19"/>
      <c r="L206" s="19"/>
      <c r="M206" s="19"/>
      <c r="N206" s="22"/>
      <c r="O206" s="22"/>
      <c r="P206" s="19">
        <v>1542</v>
      </c>
      <c r="Q206" s="21">
        <f t="shared" si="8"/>
        <v>52488</v>
      </c>
      <c r="R206" s="26">
        <f t="shared" si="38"/>
        <v>3761</v>
      </c>
      <c r="S206" s="21">
        <f t="shared" si="40"/>
        <v>0</v>
      </c>
      <c r="T206" s="21">
        <f t="shared" si="2"/>
        <v>376.42857142857144</v>
      </c>
      <c r="V206" s="16">
        <f t="shared" si="4"/>
        <v>0.11385199240986717</v>
      </c>
      <c r="W206" s="1">
        <v>27.52</v>
      </c>
      <c r="X206" s="16">
        <f t="shared" si="0"/>
        <v>33.950000000000003</v>
      </c>
      <c r="Y206" s="36">
        <f t="shared" si="41"/>
        <v>84.875</v>
      </c>
    </row>
    <row r="207" spans="1:25" ht="13" x14ac:dyDescent="0.15">
      <c r="A207" s="15">
        <v>44240</v>
      </c>
      <c r="B207" s="1">
        <f t="shared" si="31"/>
        <v>398</v>
      </c>
      <c r="D207" s="19">
        <v>0</v>
      </c>
      <c r="E207" s="19">
        <v>0</v>
      </c>
      <c r="F207" s="21">
        <f t="shared" si="7"/>
        <v>0</v>
      </c>
      <c r="G207" s="21">
        <f t="shared" si="5"/>
        <v>0.2857142857142857</v>
      </c>
      <c r="H207" s="16">
        <f t="shared" si="34"/>
        <v>38.381822368926073</v>
      </c>
      <c r="I207" s="21">
        <f t="shared" si="3"/>
        <v>118</v>
      </c>
      <c r="J207" s="22">
        <f t="shared" si="32"/>
        <v>27</v>
      </c>
      <c r="K207" s="19"/>
      <c r="L207" s="19"/>
      <c r="M207" s="19"/>
      <c r="N207" s="22"/>
      <c r="O207" s="22"/>
      <c r="P207" s="19">
        <v>2380</v>
      </c>
      <c r="Q207" s="21">
        <f t="shared" si="8"/>
        <v>53326</v>
      </c>
      <c r="R207" s="26">
        <f t="shared" si="38"/>
        <v>4599</v>
      </c>
      <c r="S207" s="21">
        <f t="shared" si="40"/>
        <v>838</v>
      </c>
      <c r="T207" s="21">
        <f t="shared" si="2"/>
        <v>383.71428571428572</v>
      </c>
      <c r="V207" s="16">
        <f t="shared" si="4"/>
        <v>7.4460163812360383E-2</v>
      </c>
      <c r="W207" s="1">
        <v>0</v>
      </c>
      <c r="X207" s="16">
        <f t="shared" si="0"/>
        <v>33.950000000000003</v>
      </c>
      <c r="Y207" s="36">
        <f t="shared" si="41"/>
        <v>84.875</v>
      </c>
    </row>
    <row r="208" spans="1:25" ht="13" x14ac:dyDescent="0.15">
      <c r="A208" s="15">
        <v>44241</v>
      </c>
      <c r="B208" s="1">
        <f t="shared" si="31"/>
        <v>399</v>
      </c>
      <c r="D208" s="19">
        <v>0</v>
      </c>
      <c r="E208" s="19">
        <v>0</v>
      </c>
      <c r="F208" s="21">
        <f t="shared" si="7"/>
        <v>0</v>
      </c>
      <c r="G208" s="21">
        <f t="shared" si="5"/>
        <v>0.2857142857142857</v>
      </c>
      <c r="H208" s="16">
        <f t="shared" si="34"/>
        <v>38.381822368926073</v>
      </c>
      <c r="I208" s="21">
        <f t="shared" si="3"/>
        <v>118</v>
      </c>
      <c r="J208" s="22">
        <f t="shared" si="32"/>
        <v>27</v>
      </c>
      <c r="K208" s="19"/>
      <c r="L208" s="19"/>
      <c r="M208" s="19"/>
      <c r="N208" s="22"/>
      <c r="O208" s="22"/>
      <c r="P208" s="25">
        <v>3149</v>
      </c>
      <c r="Q208" s="21">
        <f t="shared" si="8"/>
        <v>54095</v>
      </c>
      <c r="R208" s="26">
        <f t="shared" si="38"/>
        <v>5368</v>
      </c>
      <c r="S208" s="21">
        <f t="shared" si="40"/>
        <v>769</v>
      </c>
      <c r="T208" s="21">
        <f t="shared" si="2"/>
        <v>449.85714285714283</v>
      </c>
      <c r="V208" s="16">
        <f t="shared" si="4"/>
        <v>6.351222610352493E-2</v>
      </c>
      <c r="W208" s="1">
        <v>0</v>
      </c>
      <c r="X208" s="16">
        <f t="shared" si="0"/>
        <v>33.950000000000003</v>
      </c>
      <c r="Y208" s="36">
        <f t="shared" si="41"/>
        <v>84.875</v>
      </c>
    </row>
    <row r="209" spans="1:25" ht="13" x14ac:dyDescent="0.15">
      <c r="A209" s="15">
        <v>44242</v>
      </c>
      <c r="B209" s="1">
        <f t="shared" si="31"/>
        <v>400</v>
      </c>
      <c r="D209" s="19">
        <v>0</v>
      </c>
      <c r="E209" s="19">
        <v>0</v>
      </c>
      <c r="F209" s="21">
        <f t="shared" si="7"/>
        <v>0</v>
      </c>
      <c r="G209" s="21">
        <f t="shared" si="5"/>
        <v>0.2857142857142857</v>
      </c>
      <c r="H209" s="16">
        <f t="shared" si="34"/>
        <v>38.381822368926073</v>
      </c>
      <c r="I209" s="21">
        <f t="shared" si="3"/>
        <v>118</v>
      </c>
      <c r="J209" s="22">
        <f t="shared" si="32"/>
        <v>27</v>
      </c>
      <c r="K209" s="19"/>
      <c r="L209" s="19"/>
      <c r="M209" s="19"/>
      <c r="N209" s="22"/>
      <c r="O209" s="22"/>
      <c r="P209" s="19">
        <v>0</v>
      </c>
      <c r="Q209" s="21">
        <f t="shared" si="8"/>
        <v>54095</v>
      </c>
      <c r="R209" s="26">
        <f t="shared" si="38"/>
        <v>5368</v>
      </c>
      <c r="S209" s="19">
        <v>0</v>
      </c>
      <c r="T209" s="21">
        <f t="shared" si="2"/>
        <v>449.85714285714283</v>
      </c>
      <c r="V209" s="16">
        <f t="shared" si="4"/>
        <v>6.351222610352493E-2</v>
      </c>
      <c r="W209" s="1">
        <v>82.19</v>
      </c>
      <c r="X209" s="16">
        <f t="shared" si="0"/>
        <v>26.511428571428571</v>
      </c>
      <c r="Y209" s="36">
        <f t="shared" si="41"/>
        <v>66.278571428571425</v>
      </c>
    </row>
    <row r="210" spans="1:25" ht="13" x14ac:dyDescent="0.15">
      <c r="A210" s="15">
        <v>44243</v>
      </c>
      <c r="B210" s="1">
        <f t="shared" si="31"/>
        <v>401</v>
      </c>
      <c r="D210" s="19">
        <v>1</v>
      </c>
      <c r="E210" s="19">
        <v>0</v>
      </c>
      <c r="F210" s="21">
        <f t="shared" si="7"/>
        <v>1</v>
      </c>
      <c r="G210" s="21">
        <f t="shared" si="5"/>
        <v>0.42857142857142855</v>
      </c>
      <c r="H210" s="16">
        <f t="shared" si="34"/>
        <v>57.572733553389106</v>
      </c>
      <c r="I210" s="21">
        <f t="shared" si="3"/>
        <v>119</v>
      </c>
      <c r="J210" s="22">
        <f t="shared" si="32"/>
        <v>28</v>
      </c>
      <c r="K210" s="19"/>
      <c r="L210" s="19"/>
      <c r="M210" s="19"/>
      <c r="N210" s="22"/>
      <c r="O210" s="22"/>
      <c r="P210" s="19">
        <v>814</v>
      </c>
      <c r="Q210" s="21">
        <f t="shared" si="8"/>
        <v>54909</v>
      </c>
      <c r="R210" s="26">
        <f t="shared" si="38"/>
        <v>6182</v>
      </c>
      <c r="S210" s="21">
        <f t="shared" ref="S210:S215" si="42">P210-P209</f>
        <v>814</v>
      </c>
      <c r="T210" s="21">
        <f t="shared" si="2"/>
        <v>566.14285714285711</v>
      </c>
      <c r="V210" s="16">
        <f t="shared" si="4"/>
        <v>7.5700227100681305E-2</v>
      </c>
      <c r="W210" s="1">
        <v>19.71</v>
      </c>
      <c r="X210" s="16">
        <f t="shared" si="0"/>
        <v>26.192857142857143</v>
      </c>
      <c r="Y210" s="36">
        <f t="shared" si="41"/>
        <v>65.482142857142861</v>
      </c>
    </row>
    <row r="211" spans="1:25" ht="13" x14ac:dyDescent="0.15">
      <c r="A211" s="15">
        <v>44244</v>
      </c>
      <c r="B211" s="1">
        <f t="shared" si="31"/>
        <v>402</v>
      </c>
      <c r="D211" s="19">
        <v>1</v>
      </c>
      <c r="E211" s="19">
        <v>0</v>
      </c>
      <c r="F211" s="21">
        <f t="shared" si="7"/>
        <v>1</v>
      </c>
      <c r="G211" s="21">
        <f t="shared" si="5"/>
        <v>0.2857142857142857</v>
      </c>
      <c r="H211" s="16">
        <f t="shared" si="34"/>
        <v>38.381822368926073</v>
      </c>
      <c r="I211" s="21">
        <f t="shared" si="3"/>
        <v>120</v>
      </c>
      <c r="J211" s="22">
        <f t="shared" si="32"/>
        <v>29</v>
      </c>
      <c r="K211" s="19"/>
      <c r="L211" s="19"/>
      <c r="M211" s="19"/>
      <c r="N211" s="22"/>
      <c r="O211" s="22"/>
      <c r="P211" s="19">
        <v>1511</v>
      </c>
      <c r="Q211" s="21">
        <f t="shared" si="8"/>
        <v>55606</v>
      </c>
      <c r="R211" s="26">
        <f t="shared" si="38"/>
        <v>6879</v>
      </c>
      <c r="S211" s="21">
        <f t="shared" si="42"/>
        <v>697</v>
      </c>
      <c r="T211" s="21">
        <f t="shared" si="2"/>
        <v>547</v>
      </c>
      <c r="V211" s="16">
        <f t="shared" si="4"/>
        <v>5.2232958997127182E-2</v>
      </c>
      <c r="W211" s="1">
        <v>10.79</v>
      </c>
      <c r="X211" s="16">
        <f t="shared" si="0"/>
        <v>24.387142857142855</v>
      </c>
      <c r="Y211" s="36">
        <f t="shared" si="41"/>
        <v>60.967857142857142</v>
      </c>
    </row>
    <row r="212" spans="1:25" ht="13" x14ac:dyDescent="0.15">
      <c r="A212" s="15">
        <v>44245</v>
      </c>
      <c r="B212" s="1">
        <f t="shared" si="31"/>
        <v>403</v>
      </c>
      <c r="D212" s="19">
        <v>0</v>
      </c>
      <c r="E212" s="19">
        <v>0</v>
      </c>
      <c r="F212" s="21">
        <f t="shared" si="7"/>
        <v>0</v>
      </c>
      <c r="G212" s="21">
        <f t="shared" si="5"/>
        <v>0.2857142857142857</v>
      </c>
      <c r="H212" s="16">
        <f t="shared" si="34"/>
        <v>38.381822368926073</v>
      </c>
      <c r="I212" s="21">
        <f t="shared" si="3"/>
        <v>120</v>
      </c>
      <c r="J212" s="22">
        <f t="shared" si="32"/>
        <v>29</v>
      </c>
      <c r="K212" s="19"/>
      <c r="L212" s="19"/>
      <c r="M212" s="19"/>
      <c r="N212" s="22"/>
      <c r="O212" s="22"/>
      <c r="P212" s="19">
        <v>1511</v>
      </c>
      <c r="Q212" s="21">
        <f t="shared" si="8"/>
        <v>55606</v>
      </c>
      <c r="R212" s="26">
        <f t="shared" si="38"/>
        <v>6879</v>
      </c>
      <c r="S212" s="21">
        <f t="shared" si="42"/>
        <v>0</v>
      </c>
      <c r="T212" s="21">
        <f t="shared" si="2"/>
        <v>445.42857142857144</v>
      </c>
      <c r="V212" s="16">
        <f t="shared" si="4"/>
        <v>6.4143681847338027E-2</v>
      </c>
      <c r="W212" s="1">
        <v>6.69</v>
      </c>
      <c r="X212" s="16">
        <f t="shared" si="0"/>
        <v>20.985714285714284</v>
      </c>
      <c r="Y212" s="36">
        <f t="shared" si="41"/>
        <v>52.464285714285708</v>
      </c>
    </row>
    <row r="213" spans="1:25" ht="13" x14ac:dyDescent="0.15">
      <c r="A213" s="15">
        <v>44246</v>
      </c>
      <c r="B213" s="1">
        <f t="shared" si="31"/>
        <v>404</v>
      </c>
      <c r="D213" s="19">
        <v>0</v>
      </c>
      <c r="E213" s="19">
        <v>0</v>
      </c>
      <c r="F213" s="21">
        <f t="shared" si="7"/>
        <v>0</v>
      </c>
      <c r="G213" s="21">
        <f t="shared" si="5"/>
        <v>0.2857142857142857</v>
      </c>
      <c r="H213" s="16">
        <f t="shared" si="34"/>
        <v>38.381822368926073</v>
      </c>
      <c r="I213" s="21">
        <f t="shared" si="3"/>
        <v>120</v>
      </c>
      <c r="J213" s="22">
        <f t="shared" si="32"/>
        <v>29</v>
      </c>
      <c r="K213" s="19"/>
      <c r="L213" s="19"/>
      <c r="M213" s="19"/>
      <c r="N213" s="22"/>
      <c r="O213" s="22"/>
      <c r="P213" s="19">
        <v>1511</v>
      </c>
      <c r="Q213" s="21">
        <f t="shared" si="8"/>
        <v>55606</v>
      </c>
      <c r="R213" s="26">
        <f t="shared" si="38"/>
        <v>6879</v>
      </c>
      <c r="S213" s="21">
        <f t="shared" si="42"/>
        <v>0</v>
      </c>
      <c r="T213" s="21">
        <f t="shared" si="2"/>
        <v>445.42857142857144</v>
      </c>
      <c r="V213" s="16">
        <f t="shared" si="4"/>
        <v>6.4143681847338027E-2</v>
      </c>
      <c r="W213" s="1">
        <v>32.729999999999997</v>
      </c>
      <c r="X213" s="16">
        <f t="shared" si="0"/>
        <v>21.729999999999997</v>
      </c>
      <c r="Y213" s="36">
        <f t="shared" si="41"/>
        <v>54.324999999999989</v>
      </c>
    </row>
    <row r="214" spans="1:25" ht="13" x14ac:dyDescent="0.15">
      <c r="A214" s="15">
        <v>44247</v>
      </c>
      <c r="B214" s="1">
        <f t="shared" si="31"/>
        <v>405</v>
      </c>
      <c r="D214" s="19">
        <v>0</v>
      </c>
      <c r="E214" s="19">
        <v>0</v>
      </c>
      <c r="F214" s="21">
        <f t="shared" si="7"/>
        <v>0</v>
      </c>
      <c r="G214" s="21">
        <f t="shared" si="5"/>
        <v>0.2857142857142857</v>
      </c>
      <c r="H214" s="16">
        <f t="shared" si="34"/>
        <v>38.381822368926073</v>
      </c>
      <c r="I214" s="21">
        <f t="shared" si="3"/>
        <v>120</v>
      </c>
      <c r="J214" s="22">
        <f t="shared" si="32"/>
        <v>29</v>
      </c>
      <c r="K214" s="19"/>
      <c r="L214" s="19"/>
      <c r="M214" s="19"/>
      <c r="N214" s="22"/>
      <c r="O214" s="22"/>
      <c r="P214" s="19">
        <v>2377</v>
      </c>
      <c r="Q214" s="21">
        <f t="shared" si="8"/>
        <v>56472</v>
      </c>
      <c r="R214" s="26">
        <f t="shared" si="38"/>
        <v>7745</v>
      </c>
      <c r="S214" s="21">
        <f t="shared" si="42"/>
        <v>866</v>
      </c>
      <c r="T214" s="21">
        <f t="shared" si="2"/>
        <v>449.42857142857144</v>
      </c>
      <c r="V214" s="16">
        <f t="shared" si="4"/>
        <v>6.3572790845518104E-2</v>
      </c>
      <c r="W214" s="1">
        <v>0</v>
      </c>
      <c r="X214" s="16">
        <f t="shared" si="0"/>
        <v>21.729999999999997</v>
      </c>
      <c r="Y214" s="36">
        <f t="shared" si="41"/>
        <v>54.324999999999989</v>
      </c>
    </row>
    <row r="215" spans="1:25" ht="13" x14ac:dyDescent="0.15">
      <c r="A215" s="15">
        <v>44248</v>
      </c>
      <c r="B215" s="1">
        <f t="shared" si="31"/>
        <v>406</v>
      </c>
      <c r="D215" s="1">
        <v>0</v>
      </c>
      <c r="E215" s="1">
        <v>0</v>
      </c>
      <c r="F215" s="21">
        <f t="shared" si="7"/>
        <v>0</v>
      </c>
      <c r="G215" s="21">
        <f t="shared" si="5"/>
        <v>0.2857142857142857</v>
      </c>
      <c r="H215" s="16">
        <f t="shared" si="34"/>
        <v>38.381822368926073</v>
      </c>
      <c r="I215" s="21">
        <f t="shared" si="3"/>
        <v>120</v>
      </c>
      <c r="J215" s="22">
        <f t="shared" si="32"/>
        <v>29</v>
      </c>
      <c r="K215" s="19"/>
      <c r="L215" s="19"/>
      <c r="M215" s="19"/>
      <c r="N215" s="22"/>
      <c r="O215" s="22"/>
      <c r="P215" s="19">
        <v>3085</v>
      </c>
      <c r="Q215" s="21">
        <f t="shared" si="8"/>
        <v>57180</v>
      </c>
      <c r="R215" s="26">
        <f t="shared" si="38"/>
        <v>8453</v>
      </c>
      <c r="S215" s="21">
        <f t="shared" si="42"/>
        <v>708</v>
      </c>
      <c r="T215" s="21">
        <f t="shared" si="2"/>
        <v>440.71428571428572</v>
      </c>
      <c r="V215" s="16">
        <f t="shared" si="4"/>
        <v>6.4829821717990274E-2</v>
      </c>
      <c r="W215" s="1">
        <v>0</v>
      </c>
      <c r="X215" s="16">
        <f t="shared" si="0"/>
        <v>21.729999999999997</v>
      </c>
      <c r="Y215" s="36">
        <f t="shared" si="41"/>
        <v>54.324999999999989</v>
      </c>
    </row>
    <row r="216" spans="1:25" ht="13" x14ac:dyDescent="0.15">
      <c r="A216" s="15">
        <v>44249</v>
      </c>
      <c r="B216" s="1">
        <f t="shared" si="31"/>
        <v>407</v>
      </c>
      <c r="D216" s="1">
        <v>0</v>
      </c>
      <c r="E216" s="1">
        <v>0</v>
      </c>
      <c r="F216" s="21">
        <f t="shared" si="7"/>
        <v>0</v>
      </c>
      <c r="G216" s="21">
        <f t="shared" si="5"/>
        <v>0.2857142857142857</v>
      </c>
      <c r="H216" s="16">
        <f t="shared" si="34"/>
        <v>38.381822368926073</v>
      </c>
      <c r="I216" s="21">
        <f t="shared" si="3"/>
        <v>120</v>
      </c>
      <c r="J216" s="22">
        <f t="shared" si="32"/>
        <v>29</v>
      </c>
      <c r="K216" s="19"/>
      <c r="L216" s="19"/>
      <c r="M216" s="19"/>
      <c r="N216" s="22"/>
      <c r="O216" s="22"/>
      <c r="P216" s="19">
        <v>0</v>
      </c>
      <c r="Q216" s="21">
        <f t="shared" si="8"/>
        <v>57180</v>
      </c>
      <c r="R216" s="26">
        <f t="shared" si="38"/>
        <v>8453</v>
      </c>
      <c r="S216" s="19">
        <v>0</v>
      </c>
      <c r="T216" s="21">
        <f t="shared" si="2"/>
        <v>440.71428571428572</v>
      </c>
      <c r="V216" s="16">
        <f t="shared" si="4"/>
        <v>6.4829821717990274E-2</v>
      </c>
      <c r="W216" s="1">
        <v>58.02</v>
      </c>
      <c r="X216" s="16">
        <f t="shared" si="0"/>
        <v>18.277142857142856</v>
      </c>
      <c r="Y216" s="36">
        <f t="shared" si="41"/>
        <v>45.692857142857136</v>
      </c>
    </row>
    <row r="217" spans="1:25" ht="13" x14ac:dyDescent="0.15">
      <c r="A217" s="15">
        <v>44250</v>
      </c>
      <c r="B217" s="1">
        <f t="shared" si="31"/>
        <v>408</v>
      </c>
      <c r="D217" s="1">
        <v>0</v>
      </c>
      <c r="E217" s="1">
        <v>0</v>
      </c>
      <c r="F217" s="21">
        <f t="shared" si="7"/>
        <v>0</v>
      </c>
      <c r="G217" s="21">
        <f t="shared" si="5"/>
        <v>0.14285714285714285</v>
      </c>
      <c r="H217" s="16">
        <f t="shared" si="34"/>
        <v>19.190911184463037</v>
      </c>
      <c r="I217" s="21">
        <f t="shared" si="3"/>
        <v>120</v>
      </c>
      <c r="J217" s="22">
        <f t="shared" si="32"/>
        <v>29</v>
      </c>
      <c r="K217" s="19"/>
      <c r="L217" s="19"/>
      <c r="M217" s="19"/>
      <c r="N217" s="22"/>
      <c r="O217" s="22"/>
      <c r="P217" s="19">
        <v>0</v>
      </c>
      <c r="Q217" s="21">
        <f t="shared" si="8"/>
        <v>57180</v>
      </c>
      <c r="R217" s="26">
        <f t="shared" si="38"/>
        <v>8453</v>
      </c>
      <c r="S217" s="21">
        <f t="shared" ref="S217:S222" si="43">P217-P216</f>
        <v>0</v>
      </c>
      <c r="T217" s="21">
        <f t="shared" si="2"/>
        <v>324.42857142857144</v>
      </c>
      <c r="V217" s="16">
        <f t="shared" si="4"/>
        <v>4.4033465433729629E-2</v>
      </c>
      <c r="W217" s="1">
        <v>45.75</v>
      </c>
      <c r="X217" s="16">
        <f t="shared" si="0"/>
        <v>21.997142857142855</v>
      </c>
      <c r="Y217" s="36">
        <f t="shared" si="41"/>
        <v>54.992857142857133</v>
      </c>
    </row>
    <row r="218" spans="1:25" ht="13" x14ac:dyDescent="0.15">
      <c r="A218" s="15">
        <v>44251</v>
      </c>
      <c r="B218" s="1">
        <f t="shared" si="31"/>
        <v>409</v>
      </c>
      <c r="D218" s="1">
        <v>0</v>
      </c>
      <c r="E218" s="1">
        <v>1</v>
      </c>
      <c r="F218" s="21">
        <f t="shared" si="7"/>
        <v>1</v>
      </c>
      <c r="G218" s="21">
        <f t="shared" si="5"/>
        <v>0.14285714285714285</v>
      </c>
      <c r="H218" s="16">
        <f t="shared" si="34"/>
        <v>19.190911184463037</v>
      </c>
      <c r="I218" s="21">
        <f t="shared" si="3"/>
        <v>121</v>
      </c>
      <c r="J218" s="22">
        <f t="shared" si="32"/>
        <v>30</v>
      </c>
      <c r="K218" s="19"/>
      <c r="L218" s="19"/>
      <c r="M218" s="19"/>
      <c r="N218" s="22"/>
      <c r="O218" s="22"/>
      <c r="P218" s="19">
        <v>1632</v>
      </c>
      <c r="Q218" s="21">
        <f t="shared" si="8"/>
        <v>58812</v>
      </c>
      <c r="R218" s="26">
        <f t="shared" si="38"/>
        <v>10085</v>
      </c>
      <c r="S218" s="21">
        <f t="shared" si="43"/>
        <v>1632</v>
      </c>
      <c r="T218" s="21">
        <f t="shared" si="2"/>
        <v>458</v>
      </c>
      <c r="V218" s="16">
        <f t="shared" si="4"/>
        <v>3.1191515907673113E-2</v>
      </c>
      <c r="W218" s="1">
        <v>43.89</v>
      </c>
      <c r="X218" s="16">
        <f t="shared" si="0"/>
        <v>26.725714285714282</v>
      </c>
      <c r="Y218" s="36">
        <f t="shared" si="41"/>
        <v>66.814285714285703</v>
      </c>
    </row>
    <row r="219" spans="1:25" ht="13" x14ac:dyDescent="0.15">
      <c r="A219" s="15">
        <v>44252</v>
      </c>
      <c r="B219" s="1">
        <f t="shared" si="31"/>
        <v>410</v>
      </c>
      <c r="D219" s="1">
        <v>0</v>
      </c>
      <c r="E219" s="1">
        <v>0</v>
      </c>
      <c r="F219" s="21">
        <f t="shared" si="7"/>
        <v>0</v>
      </c>
      <c r="G219" s="21">
        <f t="shared" si="5"/>
        <v>0.14285714285714285</v>
      </c>
      <c r="H219" s="16">
        <f t="shared" si="34"/>
        <v>19.190911184463037</v>
      </c>
      <c r="I219" s="21">
        <f t="shared" si="3"/>
        <v>121</v>
      </c>
      <c r="J219" s="22">
        <f t="shared" si="32"/>
        <v>30</v>
      </c>
      <c r="K219" s="19"/>
      <c r="L219" s="19"/>
      <c r="M219" s="19"/>
      <c r="N219" s="22"/>
      <c r="O219" s="22"/>
      <c r="P219" s="19">
        <v>1632</v>
      </c>
      <c r="Q219" s="21">
        <f t="shared" si="8"/>
        <v>58812</v>
      </c>
      <c r="R219" s="26">
        <f t="shared" si="38"/>
        <v>10085</v>
      </c>
      <c r="S219" s="21">
        <f t="shared" si="43"/>
        <v>0</v>
      </c>
      <c r="T219" s="21">
        <f t="shared" si="2"/>
        <v>458</v>
      </c>
      <c r="V219" s="16">
        <f t="shared" si="4"/>
        <v>3.1191515907673113E-2</v>
      </c>
      <c r="W219" s="1">
        <v>23.8</v>
      </c>
      <c r="X219" s="16">
        <f t="shared" si="0"/>
        <v>29.169999999999998</v>
      </c>
      <c r="Y219" s="36">
        <f t="shared" si="41"/>
        <v>72.924999999999997</v>
      </c>
    </row>
    <row r="220" spans="1:25" ht="13" x14ac:dyDescent="0.15">
      <c r="A220" s="15">
        <v>44253</v>
      </c>
      <c r="B220" s="1">
        <f t="shared" si="31"/>
        <v>411</v>
      </c>
      <c r="D220" s="1">
        <v>0</v>
      </c>
      <c r="E220" s="1">
        <v>0</v>
      </c>
      <c r="F220" s="21">
        <f t="shared" si="7"/>
        <v>0</v>
      </c>
      <c r="G220" s="21">
        <f t="shared" si="5"/>
        <v>0.14285714285714285</v>
      </c>
      <c r="H220" s="16">
        <f t="shared" si="34"/>
        <v>19.190911184463037</v>
      </c>
      <c r="I220" s="21">
        <f t="shared" si="3"/>
        <v>121</v>
      </c>
      <c r="J220" s="22">
        <f t="shared" si="32"/>
        <v>30</v>
      </c>
      <c r="K220" s="19"/>
      <c r="L220" s="19"/>
      <c r="M220" s="19"/>
      <c r="N220" s="22"/>
      <c r="O220" s="22"/>
      <c r="P220" s="19">
        <v>1632</v>
      </c>
      <c r="Q220" s="21">
        <f t="shared" si="8"/>
        <v>58812</v>
      </c>
      <c r="R220" s="26">
        <f t="shared" si="38"/>
        <v>10085</v>
      </c>
      <c r="S220" s="21">
        <f t="shared" si="43"/>
        <v>0</v>
      </c>
      <c r="T220" s="21">
        <f t="shared" si="2"/>
        <v>458</v>
      </c>
      <c r="V220" s="16">
        <f t="shared" si="4"/>
        <v>3.1191515907673113E-2</v>
      </c>
      <c r="W220" s="1">
        <v>10.039999999999999</v>
      </c>
      <c r="X220" s="16">
        <f t="shared" si="0"/>
        <v>25.928571428571434</v>
      </c>
      <c r="Y220" s="36">
        <f t="shared" si="41"/>
        <v>64.821428571428584</v>
      </c>
    </row>
    <row r="221" spans="1:25" ht="13" x14ac:dyDescent="0.15">
      <c r="A221" s="15">
        <v>44254</v>
      </c>
      <c r="B221" s="1">
        <f t="shared" si="31"/>
        <v>412</v>
      </c>
      <c r="D221" s="1">
        <v>0</v>
      </c>
      <c r="E221" s="1">
        <v>0</v>
      </c>
      <c r="F221" s="21">
        <f t="shared" si="7"/>
        <v>0</v>
      </c>
      <c r="G221" s="21">
        <f t="shared" si="5"/>
        <v>0.14285714285714285</v>
      </c>
      <c r="H221" s="16">
        <f t="shared" si="34"/>
        <v>19.190911184463037</v>
      </c>
      <c r="I221" s="21">
        <f t="shared" si="3"/>
        <v>121</v>
      </c>
      <c r="J221" s="22">
        <f t="shared" si="32"/>
        <v>30</v>
      </c>
      <c r="K221" s="19"/>
      <c r="L221" s="19"/>
      <c r="M221" s="19"/>
      <c r="N221" s="22"/>
      <c r="O221" s="22"/>
      <c r="P221" s="19">
        <v>2460</v>
      </c>
      <c r="Q221" s="21">
        <f t="shared" si="8"/>
        <v>59640</v>
      </c>
      <c r="R221" s="26">
        <f t="shared" si="38"/>
        <v>10913</v>
      </c>
      <c r="S221" s="21">
        <f t="shared" si="43"/>
        <v>828</v>
      </c>
      <c r="T221" s="21">
        <f t="shared" si="2"/>
        <v>452.57142857142856</v>
      </c>
      <c r="V221" s="16">
        <f t="shared" si="4"/>
        <v>3.1565656565656561E-2</v>
      </c>
      <c r="W221" s="1">
        <v>0</v>
      </c>
      <c r="X221" s="16">
        <f t="shared" si="0"/>
        <v>25.928571428571434</v>
      </c>
      <c r="Y221" s="36">
        <f t="shared" si="41"/>
        <v>64.821428571428584</v>
      </c>
    </row>
    <row r="222" spans="1:25" ht="13" x14ac:dyDescent="0.15">
      <c r="A222" s="15">
        <v>44255</v>
      </c>
      <c r="B222" s="1">
        <f t="shared" si="31"/>
        <v>413</v>
      </c>
      <c r="D222" s="1">
        <v>0</v>
      </c>
      <c r="E222" s="1">
        <v>0</v>
      </c>
      <c r="F222" s="21">
        <f t="shared" si="7"/>
        <v>0</v>
      </c>
      <c r="G222" s="21">
        <f t="shared" si="5"/>
        <v>0.14285714285714285</v>
      </c>
      <c r="H222" s="16">
        <f t="shared" si="34"/>
        <v>19.190911184463037</v>
      </c>
      <c r="I222" s="21">
        <f t="shared" si="3"/>
        <v>121</v>
      </c>
      <c r="J222" s="22">
        <f t="shared" si="32"/>
        <v>30</v>
      </c>
      <c r="K222" s="19"/>
      <c r="L222" s="19"/>
      <c r="M222" s="19"/>
      <c r="N222" s="22"/>
      <c r="O222" s="22"/>
      <c r="P222" s="19">
        <v>3315</v>
      </c>
      <c r="Q222" s="21">
        <f t="shared" si="8"/>
        <v>60495</v>
      </c>
      <c r="R222" s="26">
        <f t="shared" si="38"/>
        <v>11768</v>
      </c>
      <c r="S222" s="21">
        <f t="shared" si="43"/>
        <v>855</v>
      </c>
      <c r="T222" s="21">
        <f t="shared" si="2"/>
        <v>473.57142857142856</v>
      </c>
      <c r="V222" s="16">
        <f t="shared" si="4"/>
        <v>3.0165912518853696E-2</v>
      </c>
      <c r="W222" s="1">
        <v>0</v>
      </c>
      <c r="X222" s="16">
        <f t="shared" si="0"/>
        <v>25.928571428571434</v>
      </c>
      <c r="Y222" s="36">
        <f t="shared" si="41"/>
        <v>64.821428571428584</v>
      </c>
    </row>
    <row r="223" spans="1:25" ht="13" x14ac:dyDescent="0.15">
      <c r="A223" s="15">
        <v>44256</v>
      </c>
      <c r="B223" s="1">
        <f t="shared" si="31"/>
        <v>414</v>
      </c>
      <c r="D223" s="1">
        <v>0</v>
      </c>
      <c r="E223" s="1">
        <v>0</v>
      </c>
      <c r="F223" s="21">
        <f t="shared" si="7"/>
        <v>0</v>
      </c>
      <c r="G223" s="21">
        <f t="shared" si="5"/>
        <v>0.14285714285714285</v>
      </c>
      <c r="H223" s="16">
        <f t="shared" si="34"/>
        <v>19.190911184463037</v>
      </c>
      <c r="I223" s="21">
        <f t="shared" si="3"/>
        <v>121</v>
      </c>
      <c r="J223" s="22">
        <f t="shared" si="32"/>
        <v>30</v>
      </c>
      <c r="K223" s="19"/>
      <c r="L223" s="19"/>
      <c r="M223" s="19"/>
      <c r="N223" s="22"/>
      <c r="O223" s="22"/>
      <c r="P223" s="19">
        <v>0</v>
      </c>
      <c r="Q223" s="21">
        <f t="shared" si="8"/>
        <v>60495</v>
      </c>
      <c r="R223" s="26">
        <f t="shared" si="38"/>
        <v>11768</v>
      </c>
      <c r="S223" s="19">
        <v>0</v>
      </c>
      <c r="T223" s="21">
        <f t="shared" si="2"/>
        <v>473.57142857142856</v>
      </c>
      <c r="V223" s="16">
        <f t="shared" si="4"/>
        <v>3.0165912518853696E-2</v>
      </c>
      <c r="W223" s="1">
        <v>68.8</v>
      </c>
      <c r="X223" s="16">
        <f t="shared" si="0"/>
        <v>27.468571428571426</v>
      </c>
      <c r="Y223" s="36">
        <f t="shared" si="41"/>
        <v>68.671428571428564</v>
      </c>
    </row>
    <row r="224" spans="1:25" ht="13" x14ac:dyDescent="0.15">
      <c r="A224" s="15">
        <v>44257</v>
      </c>
      <c r="B224" s="1">
        <f t="shared" si="31"/>
        <v>415</v>
      </c>
      <c r="D224" s="1">
        <v>0</v>
      </c>
      <c r="E224" s="1">
        <v>0</v>
      </c>
      <c r="F224" s="21">
        <f t="shared" si="7"/>
        <v>0</v>
      </c>
      <c r="G224" s="21">
        <f t="shared" si="5"/>
        <v>0.14285714285714285</v>
      </c>
      <c r="H224" s="16">
        <f t="shared" si="34"/>
        <v>19.190911184463037</v>
      </c>
      <c r="I224" s="21">
        <f t="shared" si="3"/>
        <v>121</v>
      </c>
      <c r="J224" s="22">
        <f t="shared" si="32"/>
        <v>30</v>
      </c>
      <c r="K224" s="19"/>
      <c r="L224" s="19"/>
      <c r="M224" s="19"/>
      <c r="N224" s="22"/>
      <c r="O224" s="22"/>
      <c r="P224" s="19">
        <v>867</v>
      </c>
      <c r="Q224" s="21">
        <f t="shared" si="8"/>
        <v>61362</v>
      </c>
      <c r="R224" s="26">
        <f t="shared" si="38"/>
        <v>12635</v>
      </c>
      <c r="S224" s="21">
        <f t="shared" ref="S224:S229" si="44">P224-P223</f>
        <v>867</v>
      </c>
      <c r="T224" s="21">
        <f t="shared" si="2"/>
        <v>597.42857142857144</v>
      </c>
      <c r="V224" s="16">
        <f t="shared" si="4"/>
        <v>2.3912003825920611E-2</v>
      </c>
      <c r="W224" s="1">
        <v>7.81</v>
      </c>
      <c r="X224" s="16">
        <f t="shared" si="0"/>
        <v>22.048571428571424</v>
      </c>
      <c r="Y224" s="36">
        <f t="shared" si="41"/>
        <v>55.121428571428559</v>
      </c>
    </row>
    <row r="225" spans="1:25" ht="13" x14ac:dyDescent="0.15">
      <c r="A225" s="15">
        <v>44258</v>
      </c>
      <c r="B225" s="1">
        <f t="shared" si="31"/>
        <v>416</v>
      </c>
      <c r="D225" s="1">
        <v>0</v>
      </c>
      <c r="E225" s="1">
        <v>0</v>
      </c>
      <c r="F225" s="21">
        <f t="shared" si="7"/>
        <v>0</v>
      </c>
      <c r="G225" s="21">
        <f t="shared" si="5"/>
        <v>0</v>
      </c>
      <c r="H225" s="16">
        <f t="shared" si="34"/>
        <v>0</v>
      </c>
      <c r="I225" s="21">
        <f t="shared" si="3"/>
        <v>121</v>
      </c>
      <c r="J225" s="22">
        <f t="shared" si="32"/>
        <v>30</v>
      </c>
      <c r="K225" s="19"/>
      <c r="L225" s="19"/>
      <c r="M225" s="19"/>
      <c r="N225" s="22"/>
      <c r="O225" s="22"/>
      <c r="P225" s="19">
        <v>867</v>
      </c>
      <c r="Q225" s="21">
        <f t="shared" si="8"/>
        <v>61362</v>
      </c>
      <c r="R225" s="26">
        <f t="shared" si="38"/>
        <v>12635</v>
      </c>
      <c r="S225" s="21">
        <f t="shared" si="44"/>
        <v>0</v>
      </c>
      <c r="T225" s="21">
        <f t="shared" si="2"/>
        <v>364.28571428571428</v>
      </c>
      <c r="V225" s="16">
        <f t="shared" si="4"/>
        <v>0</v>
      </c>
      <c r="W225" s="1">
        <v>7.81</v>
      </c>
      <c r="X225" s="16">
        <f t="shared" si="0"/>
        <v>16.894285714285715</v>
      </c>
      <c r="Y225" s="36">
        <f t="shared" si="41"/>
        <v>42.235714285714288</v>
      </c>
    </row>
    <row r="226" spans="1:25" ht="13" x14ac:dyDescent="0.15">
      <c r="A226" s="15">
        <v>44259</v>
      </c>
      <c r="B226" s="1">
        <f t="shared" si="31"/>
        <v>417</v>
      </c>
      <c r="D226" s="1">
        <v>0</v>
      </c>
      <c r="E226" s="1">
        <v>0</v>
      </c>
      <c r="F226" s="21">
        <f t="shared" si="7"/>
        <v>0</v>
      </c>
      <c r="G226" s="21">
        <f t="shared" si="5"/>
        <v>0</v>
      </c>
      <c r="H226" s="16">
        <f t="shared" si="34"/>
        <v>0</v>
      </c>
      <c r="I226" s="21">
        <f t="shared" si="3"/>
        <v>121</v>
      </c>
      <c r="J226" s="22">
        <f t="shared" si="32"/>
        <v>30</v>
      </c>
      <c r="K226" s="19"/>
      <c r="L226" s="19"/>
      <c r="M226" s="19"/>
      <c r="N226" s="22"/>
      <c r="O226" s="22"/>
      <c r="P226" s="19">
        <v>1640</v>
      </c>
      <c r="Q226" s="21">
        <f t="shared" si="8"/>
        <v>62135</v>
      </c>
      <c r="R226" s="26">
        <f t="shared" si="38"/>
        <v>13408</v>
      </c>
      <c r="S226" s="21">
        <f t="shared" si="44"/>
        <v>773</v>
      </c>
      <c r="T226" s="21">
        <f t="shared" si="2"/>
        <v>474.71428571428572</v>
      </c>
      <c r="V226" s="16">
        <f t="shared" si="4"/>
        <v>0</v>
      </c>
      <c r="W226" s="1">
        <v>16.739999999999998</v>
      </c>
      <c r="X226" s="16">
        <f t="shared" si="0"/>
        <v>15.885714285714286</v>
      </c>
      <c r="Y226" s="36">
        <f t="shared" si="41"/>
        <v>39.714285714285715</v>
      </c>
    </row>
    <row r="227" spans="1:25" ht="13" x14ac:dyDescent="0.15">
      <c r="A227" s="15">
        <v>44260</v>
      </c>
      <c r="B227" s="1">
        <f t="shared" si="31"/>
        <v>418</v>
      </c>
      <c r="D227" s="1">
        <v>1</v>
      </c>
      <c r="E227" s="1">
        <v>0</v>
      </c>
      <c r="F227" s="21">
        <f t="shared" si="7"/>
        <v>1</v>
      </c>
      <c r="G227" s="21">
        <f t="shared" si="5"/>
        <v>0.14285714285714285</v>
      </c>
      <c r="H227" s="16">
        <f t="shared" si="34"/>
        <v>19.190911184463037</v>
      </c>
      <c r="I227" s="21">
        <f t="shared" si="3"/>
        <v>122</v>
      </c>
      <c r="J227" s="22">
        <f t="shared" si="32"/>
        <v>31</v>
      </c>
      <c r="K227" s="19"/>
      <c r="L227" s="19"/>
      <c r="M227" s="19"/>
      <c r="N227" s="22"/>
      <c r="O227" s="22"/>
      <c r="P227" s="19">
        <v>2525</v>
      </c>
      <c r="Q227" s="21">
        <f t="shared" si="8"/>
        <v>63020</v>
      </c>
      <c r="R227" s="26">
        <f t="shared" si="38"/>
        <v>14293</v>
      </c>
      <c r="S227" s="21">
        <f t="shared" si="44"/>
        <v>885</v>
      </c>
      <c r="T227" s="21">
        <f t="shared" si="2"/>
        <v>601.14285714285711</v>
      </c>
      <c r="V227" s="16">
        <f t="shared" si="4"/>
        <v>2.3764258555133078E-2</v>
      </c>
      <c r="W227" s="1">
        <v>18.600000000000001</v>
      </c>
      <c r="X227" s="16">
        <f t="shared" si="0"/>
        <v>17.108571428571427</v>
      </c>
      <c r="Y227" s="36">
        <f t="shared" si="41"/>
        <v>42.771428571428565</v>
      </c>
    </row>
    <row r="228" spans="1:25" ht="13" x14ac:dyDescent="0.15">
      <c r="A228" s="15">
        <v>44261</v>
      </c>
      <c r="B228" s="1">
        <f t="shared" si="31"/>
        <v>419</v>
      </c>
      <c r="D228" s="1">
        <v>2</v>
      </c>
      <c r="E228" s="1">
        <v>1</v>
      </c>
      <c r="F228" s="21">
        <f t="shared" si="7"/>
        <v>3</v>
      </c>
      <c r="G228" s="21">
        <f t="shared" si="5"/>
        <v>0.5714285714285714</v>
      </c>
      <c r="H228" s="16">
        <f t="shared" si="34"/>
        <v>76.763644737852147</v>
      </c>
      <c r="I228" s="21">
        <f t="shared" si="3"/>
        <v>125</v>
      </c>
      <c r="J228" s="22">
        <f t="shared" si="32"/>
        <v>34</v>
      </c>
      <c r="K228" s="19"/>
      <c r="L228" s="19"/>
      <c r="M228" s="19"/>
      <c r="N228" s="22"/>
      <c r="O228" s="22"/>
      <c r="P228" s="19">
        <v>3283</v>
      </c>
      <c r="Q228" s="21">
        <f t="shared" si="8"/>
        <v>63778</v>
      </c>
      <c r="R228" s="26">
        <f t="shared" si="38"/>
        <v>15051</v>
      </c>
      <c r="S228" s="21">
        <f t="shared" si="44"/>
        <v>758</v>
      </c>
      <c r="T228" s="21">
        <f t="shared" si="2"/>
        <v>591.14285714285711</v>
      </c>
      <c r="V228" s="16">
        <f t="shared" si="4"/>
        <v>9.6665055582406956E-2</v>
      </c>
      <c r="W228" s="1">
        <v>0</v>
      </c>
      <c r="X228" s="16">
        <f t="shared" si="0"/>
        <v>17.108571428571427</v>
      </c>
      <c r="Y228" s="36">
        <f t="shared" si="41"/>
        <v>42.771428571428565</v>
      </c>
    </row>
    <row r="229" spans="1:25" ht="13" x14ac:dyDescent="0.15">
      <c r="A229" s="15">
        <v>44262</v>
      </c>
      <c r="B229" s="1">
        <f t="shared" si="31"/>
        <v>420</v>
      </c>
      <c r="D229" s="1">
        <v>0</v>
      </c>
      <c r="E229" s="1">
        <v>0</v>
      </c>
      <c r="F229" s="21">
        <f t="shared" si="7"/>
        <v>0</v>
      </c>
      <c r="G229" s="21">
        <f t="shared" si="5"/>
        <v>0.5714285714285714</v>
      </c>
      <c r="H229" s="16">
        <f t="shared" si="34"/>
        <v>76.763644737852147</v>
      </c>
      <c r="I229" s="21">
        <f t="shared" si="3"/>
        <v>125</v>
      </c>
      <c r="J229" s="22">
        <f t="shared" si="32"/>
        <v>34</v>
      </c>
      <c r="K229" s="19"/>
      <c r="L229" s="19"/>
      <c r="M229" s="19"/>
      <c r="N229" s="22"/>
      <c r="O229" s="22"/>
      <c r="P229" s="19">
        <v>3426</v>
      </c>
      <c r="Q229" s="21">
        <f t="shared" si="8"/>
        <v>63921</v>
      </c>
      <c r="R229" s="26">
        <f t="shared" si="38"/>
        <v>15194</v>
      </c>
      <c r="S229" s="21">
        <f t="shared" si="44"/>
        <v>143</v>
      </c>
      <c r="T229" s="21">
        <f t="shared" si="2"/>
        <v>489.42857142857144</v>
      </c>
      <c r="V229" s="16">
        <f t="shared" si="4"/>
        <v>0.11675423234092233</v>
      </c>
      <c r="W229" s="1">
        <v>0</v>
      </c>
      <c r="X229" s="16">
        <f t="shared" si="0"/>
        <v>17.108571428571427</v>
      </c>
      <c r="Y229" s="36">
        <f t="shared" si="41"/>
        <v>42.771428571428565</v>
      </c>
    </row>
    <row r="230" spans="1:25" ht="13" x14ac:dyDescent="0.15">
      <c r="A230" s="15">
        <v>44263</v>
      </c>
      <c r="B230" s="1">
        <f t="shared" si="31"/>
        <v>421</v>
      </c>
      <c r="D230" s="1">
        <v>0</v>
      </c>
      <c r="E230" s="1">
        <v>0</v>
      </c>
      <c r="F230" s="21">
        <f t="shared" si="7"/>
        <v>0</v>
      </c>
      <c r="G230" s="21">
        <f t="shared" si="5"/>
        <v>0.5714285714285714</v>
      </c>
      <c r="H230" s="16">
        <f t="shared" si="34"/>
        <v>76.763644737852147</v>
      </c>
      <c r="I230" s="21">
        <f t="shared" si="3"/>
        <v>125</v>
      </c>
      <c r="J230" s="22">
        <f t="shared" si="32"/>
        <v>34</v>
      </c>
      <c r="K230" s="19"/>
      <c r="L230" s="19"/>
      <c r="M230" s="19"/>
      <c r="N230" s="22"/>
      <c r="O230" s="22"/>
      <c r="P230" s="19">
        <v>0</v>
      </c>
      <c r="Q230" s="21">
        <f t="shared" si="8"/>
        <v>63921</v>
      </c>
      <c r="R230" s="26">
        <f t="shared" si="38"/>
        <v>15194</v>
      </c>
      <c r="S230" s="19">
        <v>0</v>
      </c>
      <c r="T230" s="21">
        <f t="shared" si="2"/>
        <v>489.42857142857144</v>
      </c>
      <c r="V230" s="16">
        <f t="shared" si="4"/>
        <v>0.11675423234092233</v>
      </c>
      <c r="W230" s="1">
        <v>45.75</v>
      </c>
      <c r="X230" s="16">
        <f t="shared" si="0"/>
        <v>13.815714285714288</v>
      </c>
      <c r="Y230" s="36">
        <f t="shared" si="41"/>
        <v>34.539285714285718</v>
      </c>
    </row>
    <row r="231" spans="1:25" ht="13" x14ac:dyDescent="0.15">
      <c r="A231" s="15">
        <v>44264</v>
      </c>
      <c r="B231" s="1">
        <f t="shared" si="31"/>
        <v>422</v>
      </c>
      <c r="D231" s="1">
        <v>0</v>
      </c>
      <c r="E231" s="1">
        <v>0</v>
      </c>
      <c r="F231" s="21">
        <f t="shared" si="7"/>
        <v>0</v>
      </c>
      <c r="G231" s="21">
        <f t="shared" si="5"/>
        <v>0.5714285714285714</v>
      </c>
      <c r="H231" s="16">
        <f t="shared" si="34"/>
        <v>76.763644737852147</v>
      </c>
      <c r="I231" s="21">
        <f t="shared" si="3"/>
        <v>125</v>
      </c>
      <c r="J231" s="22">
        <f t="shared" si="32"/>
        <v>34</v>
      </c>
      <c r="K231" s="19"/>
      <c r="L231" s="19"/>
      <c r="M231" s="19"/>
      <c r="N231" s="22"/>
      <c r="O231" s="22"/>
      <c r="P231" s="19">
        <v>0</v>
      </c>
      <c r="Q231" s="21">
        <f t="shared" si="8"/>
        <v>63921</v>
      </c>
      <c r="R231" s="26">
        <f t="shared" si="38"/>
        <v>15194</v>
      </c>
      <c r="S231" s="21">
        <f t="shared" ref="S231:S236" si="45">P231-P230</f>
        <v>0</v>
      </c>
      <c r="T231" s="21">
        <f t="shared" si="2"/>
        <v>365.57142857142856</v>
      </c>
      <c r="V231" s="16">
        <f t="shared" si="4"/>
        <v>0.15631105900742476</v>
      </c>
      <c r="W231" s="1">
        <v>14.13</v>
      </c>
      <c r="X231" s="16">
        <f t="shared" si="0"/>
        <v>14.718571428571428</v>
      </c>
      <c r="Y231" s="36">
        <f t="shared" si="41"/>
        <v>36.796428571428571</v>
      </c>
    </row>
    <row r="232" spans="1:25" ht="13" x14ac:dyDescent="0.15">
      <c r="A232" s="15">
        <v>44265</v>
      </c>
      <c r="B232" s="1">
        <f t="shared" si="31"/>
        <v>423</v>
      </c>
      <c r="D232" s="1">
        <v>0</v>
      </c>
      <c r="E232" s="1">
        <v>0</v>
      </c>
      <c r="F232" s="21">
        <f t="shared" si="7"/>
        <v>0</v>
      </c>
      <c r="G232" s="21">
        <f t="shared" si="5"/>
        <v>0.5714285714285714</v>
      </c>
      <c r="H232" s="16">
        <f t="shared" si="34"/>
        <v>76.763644737852147</v>
      </c>
      <c r="I232" s="21">
        <f t="shared" si="3"/>
        <v>125</v>
      </c>
      <c r="J232" s="22">
        <f t="shared" si="32"/>
        <v>34</v>
      </c>
      <c r="K232" s="19"/>
      <c r="L232" s="19"/>
      <c r="M232" s="19"/>
      <c r="N232" s="22"/>
      <c r="O232" s="22"/>
      <c r="P232" s="19">
        <v>859</v>
      </c>
      <c r="Q232" s="21">
        <f t="shared" si="8"/>
        <v>64780</v>
      </c>
      <c r="R232" s="26">
        <f t="shared" si="38"/>
        <v>16053</v>
      </c>
      <c r="S232" s="21">
        <f t="shared" si="45"/>
        <v>859</v>
      </c>
      <c r="T232" s="21">
        <f t="shared" si="2"/>
        <v>488.28571428571428</v>
      </c>
      <c r="V232" s="16">
        <f t="shared" si="4"/>
        <v>0.11702750146284377</v>
      </c>
      <c r="W232" s="1">
        <v>6.69</v>
      </c>
      <c r="X232" s="16">
        <f t="shared" si="0"/>
        <v>14.558571428571428</v>
      </c>
      <c r="Y232" s="36">
        <f t="shared" si="41"/>
        <v>36.396428571428572</v>
      </c>
    </row>
    <row r="233" spans="1:25" ht="13" x14ac:dyDescent="0.15">
      <c r="A233" s="15">
        <v>44266</v>
      </c>
      <c r="B233" s="1">
        <f t="shared" si="31"/>
        <v>424</v>
      </c>
      <c r="D233" s="1">
        <v>1</v>
      </c>
      <c r="E233" s="1">
        <v>0</v>
      </c>
      <c r="F233" s="21">
        <f t="shared" si="7"/>
        <v>1</v>
      </c>
      <c r="G233" s="21">
        <f t="shared" si="5"/>
        <v>0.7142857142857143</v>
      </c>
      <c r="H233" s="16">
        <f t="shared" ref="H233:H296" si="46">G233*250000/(1861)</f>
        <v>95.954555922315194</v>
      </c>
      <c r="I233" s="21">
        <f t="shared" si="3"/>
        <v>126</v>
      </c>
      <c r="J233" s="22">
        <f t="shared" si="32"/>
        <v>35</v>
      </c>
      <c r="K233" s="19"/>
      <c r="L233" s="19"/>
      <c r="M233" s="19"/>
      <c r="N233" s="22"/>
      <c r="O233" s="22"/>
      <c r="P233" s="19">
        <v>1623</v>
      </c>
      <c r="Q233" s="21">
        <f t="shared" si="8"/>
        <v>65544</v>
      </c>
      <c r="R233" s="26">
        <f t="shared" si="38"/>
        <v>16817</v>
      </c>
      <c r="S233" s="21">
        <f t="shared" si="45"/>
        <v>764</v>
      </c>
      <c r="T233" s="21">
        <f t="shared" si="2"/>
        <v>487</v>
      </c>
      <c r="V233" s="16">
        <f t="shared" si="4"/>
        <v>0.14667057788207685</v>
      </c>
      <c r="W233" s="1">
        <v>9.3000000000000007</v>
      </c>
      <c r="X233" s="16">
        <f t="shared" si="0"/>
        <v>13.495714285714284</v>
      </c>
      <c r="Y233" s="36">
        <f t="shared" si="41"/>
        <v>33.739285714285707</v>
      </c>
    </row>
    <row r="234" spans="1:25" ht="13" x14ac:dyDescent="0.15">
      <c r="A234" s="15">
        <v>44267</v>
      </c>
      <c r="B234" s="1">
        <f t="shared" si="31"/>
        <v>425</v>
      </c>
      <c r="D234" s="1">
        <v>0</v>
      </c>
      <c r="E234" s="1">
        <v>1</v>
      </c>
      <c r="F234" s="21">
        <f t="shared" si="7"/>
        <v>1</v>
      </c>
      <c r="G234" s="21">
        <f t="shared" si="5"/>
        <v>0.7142857142857143</v>
      </c>
      <c r="H234" s="16">
        <f t="shared" si="46"/>
        <v>95.954555922315194</v>
      </c>
      <c r="I234" s="21">
        <f t="shared" si="3"/>
        <v>127</v>
      </c>
      <c r="J234" s="22">
        <f t="shared" si="32"/>
        <v>36</v>
      </c>
      <c r="K234" s="19"/>
      <c r="L234" s="19"/>
      <c r="M234" s="19"/>
      <c r="N234" s="22"/>
      <c r="O234" s="22"/>
      <c r="P234" s="19">
        <v>2492</v>
      </c>
      <c r="Q234" s="21">
        <f t="shared" si="8"/>
        <v>66413</v>
      </c>
      <c r="R234" s="26">
        <f t="shared" si="38"/>
        <v>17686</v>
      </c>
      <c r="S234" s="21">
        <f t="shared" si="45"/>
        <v>869</v>
      </c>
      <c r="T234" s="21">
        <f t="shared" si="2"/>
        <v>484.71428571428572</v>
      </c>
      <c r="V234" s="16">
        <f t="shared" si="4"/>
        <v>0.14736221632773355</v>
      </c>
      <c r="W234" s="1">
        <v>30.5</v>
      </c>
      <c r="X234" s="16">
        <f t="shared" si="0"/>
        <v>15.195714285714287</v>
      </c>
      <c r="Y234" s="36">
        <f t="shared" si="41"/>
        <v>37.989285714285714</v>
      </c>
    </row>
    <row r="235" spans="1:25" ht="13" x14ac:dyDescent="0.15">
      <c r="A235" s="15">
        <v>44268</v>
      </c>
      <c r="B235" s="1">
        <f t="shared" si="31"/>
        <v>426</v>
      </c>
      <c r="D235" s="1">
        <v>0</v>
      </c>
      <c r="E235" s="1">
        <v>0</v>
      </c>
      <c r="F235" s="21">
        <f t="shared" si="7"/>
        <v>0</v>
      </c>
      <c r="G235" s="21">
        <f t="shared" si="5"/>
        <v>0.2857142857142857</v>
      </c>
      <c r="H235" s="16">
        <f t="shared" si="46"/>
        <v>38.381822368926073</v>
      </c>
      <c r="I235" s="21">
        <f t="shared" si="3"/>
        <v>127</v>
      </c>
      <c r="J235" s="22">
        <f t="shared" si="32"/>
        <v>36</v>
      </c>
      <c r="K235" s="19"/>
      <c r="L235" s="19"/>
      <c r="M235" s="19"/>
      <c r="N235" s="22"/>
      <c r="O235" s="22"/>
      <c r="P235" s="19">
        <v>3229</v>
      </c>
      <c r="Q235" s="21">
        <f t="shared" si="8"/>
        <v>67150</v>
      </c>
      <c r="R235" s="26">
        <f t="shared" si="38"/>
        <v>18423</v>
      </c>
      <c r="S235" s="21">
        <f t="shared" si="45"/>
        <v>737</v>
      </c>
      <c r="T235" s="21">
        <f t="shared" si="2"/>
        <v>481.71428571428572</v>
      </c>
      <c r="V235" s="16">
        <f t="shared" si="4"/>
        <v>5.931198102016607E-2</v>
      </c>
      <c r="W235" s="1">
        <v>0</v>
      </c>
      <c r="X235" s="16">
        <f t="shared" si="0"/>
        <v>15.195714285714287</v>
      </c>
      <c r="Y235" s="36">
        <f t="shared" si="41"/>
        <v>37.989285714285714</v>
      </c>
    </row>
    <row r="236" spans="1:25" ht="13" x14ac:dyDescent="0.15">
      <c r="A236" s="15">
        <v>44269</v>
      </c>
      <c r="B236" s="1">
        <f t="shared" si="31"/>
        <v>427</v>
      </c>
      <c r="D236" s="1">
        <v>0</v>
      </c>
      <c r="E236" s="1">
        <v>0</v>
      </c>
      <c r="F236" s="21">
        <f t="shared" si="7"/>
        <v>0</v>
      </c>
      <c r="G236" s="21">
        <f t="shared" si="5"/>
        <v>0.2857142857142857</v>
      </c>
      <c r="H236" s="16">
        <f t="shared" si="46"/>
        <v>38.381822368926073</v>
      </c>
      <c r="I236" s="21">
        <f t="shared" si="3"/>
        <v>127</v>
      </c>
      <c r="J236" s="22">
        <f t="shared" si="32"/>
        <v>36</v>
      </c>
      <c r="K236" s="19"/>
      <c r="L236" s="19"/>
      <c r="M236" s="19"/>
      <c r="N236" s="22"/>
      <c r="O236" s="22"/>
      <c r="P236" s="25">
        <v>3347</v>
      </c>
      <c r="Q236" s="21">
        <f t="shared" si="8"/>
        <v>67268</v>
      </c>
      <c r="R236" s="26">
        <f t="shared" si="38"/>
        <v>18541</v>
      </c>
      <c r="S236" s="21">
        <f t="shared" si="45"/>
        <v>118</v>
      </c>
      <c r="T236" s="21">
        <f t="shared" si="2"/>
        <v>478.14285714285717</v>
      </c>
      <c r="V236" s="16">
        <f t="shared" si="4"/>
        <v>5.975500448162533E-2</v>
      </c>
      <c r="W236" s="1">
        <v>0</v>
      </c>
      <c r="X236" s="16">
        <f t="shared" si="0"/>
        <v>15.195714285714287</v>
      </c>
      <c r="Y236" s="36">
        <f t="shared" si="41"/>
        <v>37.989285714285714</v>
      </c>
    </row>
    <row r="237" spans="1:25" ht="13" x14ac:dyDescent="0.15">
      <c r="A237" s="15">
        <v>44270</v>
      </c>
      <c r="B237" s="1">
        <f t="shared" si="31"/>
        <v>428</v>
      </c>
      <c r="D237" s="1">
        <v>0</v>
      </c>
      <c r="E237" s="1">
        <v>0</v>
      </c>
      <c r="F237" s="21">
        <f t="shared" si="7"/>
        <v>0</v>
      </c>
      <c r="G237" s="21">
        <f t="shared" si="5"/>
        <v>0.2857142857142857</v>
      </c>
      <c r="H237" s="16">
        <f t="shared" si="46"/>
        <v>38.381822368926073</v>
      </c>
      <c r="I237" s="21">
        <f t="shared" si="3"/>
        <v>127</v>
      </c>
      <c r="J237" s="22">
        <f t="shared" si="32"/>
        <v>36</v>
      </c>
      <c r="K237" s="19"/>
      <c r="L237" s="19"/>
      <c r="M237" s="19"/>
      <c r="N237" s="22"/>
      <c r="O237" s="22"/>
      <c r="P237" s="19">
        <v>0</v>
      </c>
      <c r="Q237" s="21">
        <f t="shared" si="8"/>
        <v>67268</v>
      </c>
      <c r="R237" s="26">
        <f t="shared" si="38"/>
        <v>18541</v>
      </c>
      <c r="S237" s="19">
        <v>0</v>
      </c>
      <c r="T237" s="21">
        <f t="shared" si="2"/>
        <v>478.14285714285717</v>
      </c>
      <c r="V237" s="16">
        <f t="shared" si="4"/>
        <v>5.975500448162533E-2</v>
      </c>
      <c r="W237" s="1">
        <v>44.26</v>
      </c>
      <c r="X237" s="16">
        <f t="shared" si="0"/>
        <v>14.982857142857142</v>
      </c>
      <c r="Y237" s="36">
        <f t="shared" si="41"/>
        <v>37.457142857142856</v>
      </c>
    </row>
    <row r="238" spans="1:25" ht="13" x14ac:dyDescent="0.15">
      <c r="A238" s="15">
        <v>44271</v>
      </c>
      <c r="B238" s="1">
        <f t="shared" si="31"/>
        <v>429</v>
      </c>
      <c r="D238" s="1">
        <v>0</v>
      </c>
      <c r="E238" s="1">
        <v>0</v>
      </c>
      <c r="F238" s="21">
        <f t="shared" si="7"/>
        <v>0</v>
      </c>
      <c r="G238" s="21">
        <f t="shared" si="5"/>
        <v>0.2857142857142857</v>
      </c>
      <c r="H238" s="16">
        <f t="shared" si="46"/>
        <v>38.381822368926073</v>
      </c>
      <c r="I238" s="21">
        <f t="shared" si="3"/>
        <v>127</v>
      </c>
      <c r="J238" s="22">
        <f t="shared" si="32"/>
        <v>36</v>
      </c>
      <c r="K238" s="19"/>
      <c r="L238" s="19"/>
      <c r="M238" s="19"/>
      <c r="N238" s="22"/>
      <c r="O238" s="22"/>
      <c r="P238" s="19">
        <v>0</v>
      </c>
      <c r="Q238" s="21">
        <f t="shared" si="8"/>
        <v>67268</v>
      </c>
      <c r="R238" s="26">
        <f t="shared" si="38"/>
        <v>18541</v>
      </c>
      <c r="S238" s="21">
        <f t="shared" ref="S238:S243" si="47">P238-P237</f>
        <v>0</v>
      </c>
      <c r="T238" s="21">
        <f t="shared" si="2"/>
        <v>478.14285714285717</v>
      </c>
      <c r="V238" s="16">
        <f t="shared" si="4"/>
        <v>5.975500448162533E-2</v>
      </c>
      <c r="W238" s="1">
        <v>8.18</v>
      </c>
      <c r="X238" s="16">
        <f t="shared" si="0"/>
        <v>14.132857142857144</v>
      </c>
      <c r="Y238" s="36">
        <f t="shared" si="41"/>
        <v>35.332142857142863</v>
      </c>
    </row>
    <row r="239" spans="1:25" ht="13" x14ac:dyDescent="0.15">
      <c r="A239" s="15">
        <v>44272</v>
      </c>
      <c r="B239" s="1">
        <f t="shared" si="31"/>
        <v>430</v>
      </c>
      <c r="D239" s="1">
        <v>0</v>
      </c>
      <c r="E239" s="1">
        <v>2</v>
      </c>
      <c r="F239" s="21">
        <f t="shared" si="7"/>
        <v>2</v>
      </c>
      <c r="G239" s="21">
        <f t="shared" si="5"/>
        <v>0.5714285714285714</v>
      </c>
      <c r="H239" s="16">
        <f t="shared" si="46"/>
        <v>76.763644737852147</v>
      </c>
      <c r="I239" s="21">
        <f t="shared" si="3"/>
        <v>129</v>
      </c>
      <c r="J239" s="22">
        <f t="shared" si="32"/>
        <v>38</v>
      </c>
      <c r="K239" s="19"/>
      <c r="L239" s="19"/>
      <c r="M239" s="19"/>
      <c r="N239" s="22"/>
      <c r="O239" s="22"/>
      <c r="P239" s="19">
        <v>1589</v>
      </c>
      <c r="Q239" s="21">
        <f t="shared" si="8"/>
        <v>68857</v>
      </c>
      <c r="R239" s="26">
        <f t="shared" si="38"/>
        <v>20130</v>
      </c>
      <c r="S239" s="21">
        <f t="shared" si="47"/>
        <v>1589</v>
      </c>
      <c r="T239" s="21">
        <f t="shared" si="2"/>
        <v>582.42857142857144</v>
      </c>
      <c r="V239" s="16">
        <f t="shared" si="4"/>
        <v>9.811135638950208E-2</v>
      </c>
      <c r="W239" s="1">
        <v>5.95</v>
      </c>
      <c r="X239" s="16">
        <f t="shared" si="0"/>
        <v>14.027142857142859</v>
      </c>
      <c r="Y239" s="36">
        <f t="shared" si="41"/>
        <v>35.06785714285715</v>
      </c>
    </row>
    <row r="240" spans="1:25" ht="13" x14ac:dyDescent="0.15">
      <c r="A240" s="15">
        <v>44273</v>
      </c>
      <c r="B240" s="1">
        <f t="shared" si="31"/>
        <v>431</v>
      </c>
      <c r="D240" s="1">
        <v>0</v>
      </c>
      <c r="E240" s="1">
        <v>0</v>
      </c>
      <c r="F240" s="21">
        <f t="shared" si="7"/>
        <v>0</v>
      </c>
      <c r="G240" s="21">
        <f t="shared" si="5"/>
        <v>0.42857142857142855</v>
      </c>
      <c r="H240" s="16">
        <f t="shared" si="46"/>
        <v>57.572733553389106</v>
      </c>
      <c r="I240" s="21">
        <f t="shared" si="3"/>
        <v>129</v>
      </c>
      <c r="J240" s="22">
        <f t="shared" si="32"/>
        <v>38</v>
      </c>
      <c r="K240" s="19"/>
      <c r="L240" s="19"/>
      <c r="M240" s="19"/>
      <c r="N240" s="22"/>
      <c r="O240" s="22"/>
      <c r="P240" s="19">
        <v>1589</v>
      </c>
      <c r="Q240" s="21">
        <f t="shared" si="8"/>
        <v>68857</v>
      </c>
      <c r="R240" s="26">
        <f t="shared" si="38"/>
        <v>20130</v>
      </c>
      <c r="S240" s="21">
        <f t="shared" si="47"/>
        <v>0</v>
      </c>
      <c r="T240" s="21">
        <f t="shared" si="2"/>
        <v>473.28571428571428</v>
      </c>
      <c r="V240" s="16">
        <f t="shared" si="4"/>
        <v>9.0552369453667375E-2</v>
      </c>
      <c r="W240" s="1">
        <v>25.29</v>
      </c>
      <c r="X240" s="16">
        <f t="shared" si="0"/>
        <v>16.311428571428571</v>
      </c>
      <c r="Y240" s="36">
        <f t="shared" si="41"/>
        <v>40.778571428571425</v>
      </c>
    </row>
    <row r="241" spans="1:25" ht="13" x14ac:dyDescent="0.15">
      <c r="A241" s="15">
        <v>44274</v>
      </c>
      <c r="B241" s="1">
        <f t="shared" si="31"/>
        <v>432</v>
      </c>
      <c r="D241" s="1">
        <v>0</v>
      </c>
      <c r="E241" s="1">
        <v>0</v>
      </c>
      <c r="F241" s="21">
        <f t="shared" si="7"/>
        <v>0</v>
      </c>
      <c r="G241" s="21">
        <f t="shared" si="5"/>
        <v>0.2857142857142857</v>
      </c>
      <c r="H241" s="16">
        <f t="shared" si="46"/>
        <v>38.381822368926073</v>
      </c>
      <c r="I241" s="21">
        <f t="shared" si="3"/>
        <v>129</v>
      </c>
      <c r="J241" s="22">
        <f t="shared" si="32"/>
        <v>38</v>
      </c>
      <c r="K241" s="19"/>
      <c r="L241" s="19"/>
      <c r="M241" s="19"/>
      <c r="N241" s="22"/>
      <c r="O241" s="22"/>
      <c r="P241" s="19">
        <v>2437</v>
      </c>
      <c r="Q241" s="21">
        <f t="shared" si="8"/>
        <v>69705</v>
      </c>
      <c r="R241" s="26">
        <f t="shared" si="38"/>
        <v>20978</v>
      </c>
      <c r="S241" s="21">
        <f t="shared" si="47"/>
        <v>848</v>
      </c>
      <c r="T241" s="21">
        <f t="shared" si="2"/>
        <v>470.28571428571428</v>
      </c>
      <c r="V241" s="16">
        <f t="shared" si="4"/>
        <v>6.0753341433778855E-2</v>
      </c>
      <c r="W241" s="1">
        <v>20.83</v>
      </c>
      <c r="X241" s="16">
        <f t="shared" si="0"/>
        <v>14.930000000000001</v>
      </c>
      <c r="Y241" s="36">
        <f t="shared" si="41"/>
        <v>37.325000000000003</v>
      </c>
    </row>
    <row r="242" spans="1:25" ht="13" x14ac:dyDescent="0.15">
      <c r="A242" s="15">
        <v>44275</v>
      </c>
      <c r="B242" s="1">
        <f t="shared" si="31"/>
        <v>433</v>
      </c>
      <c r="D242" s="1">
        <v>0</v>
      </c>
      <c r="E242" s="1">
        <v>0</v>
      </c>
      <c r="F242" s="21">
        <f t="shared" si="7"/>
        <v>0</v>
      </c>
      <c r="G242" s="21">
        <f t="shared" si="5"/>
        <v>0.2857142857142857</v>
      </c>
      <c r="H242" s="16">
        <f t="shared" si="46"/>
        <v>38.381822368926073</v>
      </c>
      <c r="I242" s="21">
        <f t="shared" si="3"/>
        <v>129</v>
      </c>
      <c r="J242" s="22">
        <f t="shared" si="32"/>
        <v>38</v>
      </c>
      <c r="K242" s="19"/>
      <c r="L242" s="19"/>
      <c r="M242" s="19"/>
      <c r="N242" s="22"/>
      <c r="O242" s="22"/>
      <c r="P242" s="19">
        <v>2437</v>
      </c>
      <c r="Q242" s="21">
        <f t="shared" si="8"/>
        <v>69705</v>
      </c>
      <c r="R242" s="26">
        <f t="shared" si="38"/>
        <v>20978</v>
      </c>
      <c r="S242" s="21">
        <f t="shared" si="47"/>
        <v>0</v>
      </c>
      <c r="T242" s="21">
        <f t="shared" si="2"/>
        <v>365</v>
      </c>
      <c r="V242" s="16">
        <f t="shared" si="4"/>
        <v>7.8277886497064575E-2</v>
      </c>
      <c r="W242" s="1">
        <v>0</v>
      </c>
      <c r="X242" s="16">
        <f t="shared" si="0"/>
        <v>14.930000000000001</v>
      </c>
      <c r="Y242" s="36">
        <f t="shared" si="41"/>
        <v>37.325000000000003</v>
      </c>
    </row>
    <row r="243" spans="1:25" ht="13" x14ac:dyDescent="0.15">
      <c r="A243" s="15">
        <v>44276</v>
      </c>
      <c r="B243" s="1">
        <f t="shared" si="31"/>
        <v>434</v>
      </c>
      <c r="D243" s="1">
        <v>0</v>
      </c>
      <c r="E243" s="1">
        <v>0</v>
      </c>
      <c r="F243" s="21">
        <f t="shared" si="7"/>
        <v>0</v>
      </c>
      <c r="G243" s="21">
        <f t="shared" si="5"/>
        <v>0.2857142857142857</v>
      </c>
      <c r="H243" s="16">
        <f t="shared" si="46"/>
        <v>38.381822368926073</v>
      </c>
      <c r="I243" s="21">
        <f t="shared" si="3"/>
        <v>129</v>
      </c>
      <c r="J243" s="22">
        <f t="shared" si="32"/>
        <v>38</v>
      </c>
      <c r="K243" s="19"/>
      <c r="L243" s="19"/>
      <c r="M243" s="19"/>
      <c r="N243" s="22"/>
      <c r="O243" s="22"/>
      <c r="P243" s="25">
        <v>3337</v>
      </c>
      <c r="Q243" s="21">
        <f t="shared" si="8"/>
        <v>70605</v>
      </c>
      <c r="R243" s="26">
        <f t="shared" si="38"/>
        <v>21878</v>
      </c>
      <c r="S243" s="21">
        <f t="shared" si="47"/>
        <v>900</v>
      </c>
      <c r="T243" s="21">
        <f t="shared" si="2"/>
        <v>476.71428571428572</v>
      </c>
      <c r="V243" s="16">
        <f t="shared" si="4"/>
        <v>5.9934072520227741E-2</v>
      </c>
      <c r="W243" s="1">
        <v>0</v>
      </c>
      <c r="X243" s="16">
        <f t="shared" si="0"/>
        <v>14.930000000000001</v>
      </c>
      <c r="Y243" s="36">
        <f t="shared" si="41"/>
        <v>37.325000000000003</v>
      </c>
    </row>
    <row r="244" spans="1:25" ht="13" x14ac:dyDescent="0.15">
      <c r="A244" s="15">
        <v>44277</v>
      </c>
      <c r="B244" s="1">
        <f t="shared" si="31"/>
        <v>435</v>
      </c>
      <c r="D244" s="1">
        <v>0</v>
      </c>
      <c r="E244" s="1">
        <v>0</v>
      </c>
      <c r="F244" s="21">
        <f t="shared" si="7"/>
        <v>0</v>
      </c>
      <c r="G244" s="21">
        <f t="shared" si="5"/>
        <v>0.2857142857142857</v>
      </c>
      <c r="H244" s="16">
        <f t="shared" si="46"/>
        <v>38.381822368926073</v>
      </c>
      <c r="I244" s="21">
        <f t="shared" si="3"/>
        <v>129</v>
      </c>
      <c r="J244" s="22">
        <f t="shared" si="32"/>
        <v>38</v>
      </c>
      <c r="K244" s="19"/>
      <c r="L244" s="19"/>
      <c r="M244" s="19"/>
      <c r="N244" s="22"/>
      <c r="O244" s="22"/>
      <c r="P244" s="19">
        <v>0</v>
      </c>
      <c r="Q244" s="21">
        <f t="shared" si="8"/>
        <v>70605</v>
      </c>
      <c r="R244" s="26">
        <f t="shared" si="38"/>
        <v>21878</v>
      </c>
      <c r="S244" s="19">
        <v>0</v>
      </c>
      <c r="T244" s="21">
        <f t="shared" si="2"/>
        <v>476.71428571428572</v>
      </c>
      <c r="V244" s="16">
        <f t="shared" si="4"/>
        <v>5.9934072520227741E-2</v>
      </c>
      <c r="W244" s="1">
        <v>54.67</v>
      </c>
      <c r="X244" s="16">
        <f t="shared" si="0"/>
        <v>16.417142857142856</v>
      </c>
      <c r="Y244" s="36">
        <f t="shared" si="41"/>
        <v>41.042857142857144</v>
      </c>
    </row>
    <row r="245" spans="1:25" ht="13" x14ac:dyDescent="0.15">
      <c r="A245" s="15">
        <v>44278</v>
      </c>
      <c r="B245" s="1">
        <f t="shared" si="31"/>
        <v>436</v>
      </c>
      <c r="D245" s="1">
        <v>0</v>
      </c>
      <c r="E245" s="1">
        <v>0</v>
      </c>
      <c r="F245" s="21">
        <f t="shared" si="7"/>
        <v>0</v>
      </c>
      <c r="G245" s="21">
        <f t="shared" si="5"/>
        <v>0.2857142857142857</v>
      </c>
      <c r="H245" s="16">
        <f t="shared" si="46"/>
        <v>38.381822368926073</v>
      </c>
      <c r="I245" s="21">
        <f t="shared" si="3"/>
        <v>129</v>
      </c>
      <c r="J245" s="22">
        <f t="shared" si="32"/>
        <v>38</v>
      </c>
      <c r="K245" s="19"/>
      <c r="L245" s="19"/>
      <c r="M245" s="19"/>
      <c r="N245" s="22"/>
      <c r="O245" s="22"/>
      <c r="P245" s="19">
        <v>0</v>
      </c>
      <c r="Q245" s="21">
        <f t="shared" si="8"/>
        <v>70605</v>
      </c>
      <c r="R245" s="26">
        <f t="shared" si="38"/>
        <v>21878</v>
      </c>
      <c r="S245" s="21">
        <f t="shared" ref="S245:S250" si="48">P245-P244</f>
        <v>0</v>
      </c>
      <c r="T245" s="21">
        <f t="shared" si="2"/>
        <v>476.71428571428572</v>
      </c>
      <c r="V245" s="16">
        <f t="shared" si="4"/>
        <v>5.9934072520227741E-2</v>
      </c>
      <c r="W245" s="1">
        <v>11.16</v>
      </c>
      <c r="X245" s="16">
        <f t="shared" si="0"/>
        <v>16.842857142857142</v>
      </c>
      <c r="Y245" s="36">
        <f t="shared" si="41"/>
        <v>42.107142857142854</v>
      </c>
    </row>
    <row r="246" spans="1:25" ht="13" x14ac:dyDescent="0.15">
      <c r="A246" s="15">
        <v>44279</v>
      </c>
      <c r="B246" s="1">
        <f t="shared" si="31"/>
        <v>437</v>
      </c>
      <c r="D246" s="1">
        <v>1</v>
      </c>
      <c r="E246" s="1">
        <v>0</v>
      </c>
      <c r="F246" s="21">
        <f t="shared" si="7"/>
        <v>1</v>
      </c>
      <c r="G246" s="21">
        <f t="shared" si="5"/>
        <v>0.14285714285714285</v>
      </c>
      <c r="H246" s="16">
        <f t="shared" si="46"/>
        <v>19.190911184463037</v>
      </c>
      <c r="I246" s="21">
        <f t="shared" si="3"/>
        <v>130</v>
      </c>
      <c r="J246" s="22">
        <f t="shared" si="32"/>
        <v>39</v>
      </c>
      <c r="K246" s="19"/>
      <c r="L246" s="19"/>
      <c r="M246" s="19"/>
      <c r="N246" s="22"/>
      <c r="O246" s="22"/>
      <c r="P246" s="19">
        <v>1562</v>
      </c>
      <c r="Q246" s="21">
        <f t="shared" si="8"/>
        <v>72167</v>
      </c>
      <c r="R246" s="26">
        <f t="shared" si="38"/>
        <v>23440</v>
      </c>
      <c r="S246" s="21">
        <f t="shared" si="48"/>
        <v>1562</v>
      </c>
      <c r="T246" s="21">
        <f t="shared" si="2"/>
        <v>472.85714285714283</v>
      </c>
      <c r="V246" s="16">
        <f t="shared" si="4"/>
        <v>3.0211480362537763E-2</v>
      </c>
      <c r="W246" s="1">
        <v>39.049999999999997</v>
      </c>
      <c r="X246" s="16">
        <f t="shared" si="0"/>
        <v>21.571428571428573</v>
      </c>
      <c r="Y246" s="36">
        <f t="shared" si="41"/>
        <v>53.928571428571431</v>
      </c>
    </row>
    <row r="247" spans="1:25" ht="13" x14ac:dyDescent="0.15">
      <c r="A247" s="15">
        <v>44280</v>
      </c>
      <c r="B247" s="1">
        <f t="shared" si="31"/>
        <v>438</v>
      </c>
      <c r="D247" s="1">
        <v>0</v>
      </c>
      <c r="E247" s="1">
        <v>2</v>
      </c>
      <c r="F247" s="21">
        <f t="shared" si="7"/>
        <v>2</v>
      </c>
      <c r="G247" s="21">
        <f t="shared" si="5"/>
        <v>0.42857142857142855</v>
      </c>
      <c r="H247" s="16">
        <f t="shared" si="46"/>
        <v>57.572733553389106</v>
      </c>
      <c r="I247" s="21">
        <f t="shared" si="3"/>
        <v>132</v>
      </c>
      <c r="J247" s="22">
        <f t="shared" si="32"/>
        <v>41</v>
      </c>
      <c r="K247" s="19"/>
      <c r="L247" s="19"/>
      <c r="M247" s="19"/>
      <c r="N247" s="22"/>
      <c r="O247" s="22"/>
      <c r="P247" s="19">
        <v>3146</v>
      </c>
      <c r="Q247" s="21">
        <f t="shared" si="8"/>
        <v>73751</v>
      </c>
      <c r="R247" s="26">
        <f t="shared" si="38"/>
        <v>25024</v>
      </c>
      <c r="S247" s="21">
        <f t="shared" si="48"/>
        <v>1584</v>
      </c>
      <c r="T247" s="21">
        <f t="shared" si="2"/>
        <v>699.14285714285711</v>
      </c>
      <c r="V247" s="16">
        <f t="shared" si="4"/>
        <v>6.1299550469963222E-2</v>
      </c>
      <c r="W247" s="1">
        <v>20.079999999999998</v>
      </c>
      <c r="X247" s="16">
        <f t="shared" si="0"/>
        <v>20.827142857142857</v>
      </c>
      <c r="Y247" s="36">
        <f t="shared" si="41"/>
        <v>52.067857142857143</v>
      </c>
    </row>
    <row r="248" spans="1:25" ht="13" x14ac:dyDescent="0.15">
      <c r="A248" s="15">
        <v>44281</v>
      </c>
      <c r="B248" s="1">
        <f t="shared" si="31"/>
        <v>439</v>
      </c>
      <c r="D248" s="1">
        <v>0</v>
      </c>
      <c r="E248" s="1">
        <v>0</v>
      </c>
      <c r="F248" s="21">
        <f t="shared" si="7"/>
        <v>0</v>
      </c>
      <c r="G248" s="21">
        <f t="shared" si="5"/>
        <v>0.42857142857142855</v>
      </c>
      <c r="H248" s="16">
        <f t="shared" si="46"/>
        <v>57.572733553389106</v>
      </c>
      <c r="I248" s="21">
        <f t="shared" si="3"/>
        <v>132</v>
      </c>
      <c r="J248" s="22">
        <f t="shared" si="32"/>
        <v>41</v>
      </c>
      <c r="K248" s="19"/>
      <c r="L248" s="19"/>
      <c r="M248" s="19"/>
      <c r="N248" s="22"/>
      <c r="O248" s="22"/>
      <c r="P248" s="19">
        <v>3146</v>
      </c>
      <c r="Q248" s="21">
        <f t="shared" si="8"/>
        <v>73751</v>
      </c>
      <c r="R248" s="26">
        <f t="shared" si="38"/>
        <v>25024</v>
      </c>
      <c r="S248" s="21">
        <f t="shared" si="48"/>
        <v>0</v>
      </c>
      <c r="T248" s="21">
        <f t="shared" si="2"/>
        <v>578</v>
      </c>
      <c r="V248" s="16">
        <f t="shared" si="4"/>
        <v>7.4147305981216008E-2</v>
      </c>
      <c r="W248" s="1">
        <v>23.8</v>
      </c>
      <c r="X248" s="16">
        <f t="shared" si="0"/>
        <v>21.251428571428569</v>
      </c>
      <c r="Y248" s="36">
        <f t="shared" si="41"/>
        <v>53.128571428571419</v>
      </c>
    </row>
    <row r="249" spans="1:25" ht="13" x14ac:dyDescent="0.15">
      <c r="A249" s="15">
        <v>44282</v>
      </c>
      <c r="B249" s="1">
        <f t="shared" si="31"/>
        <v>440</v>
      </c>
      <c r="D249" s="1">
        <v>0</v>
      </c>
      <c r="E249" s="1">
        <v>0</v>
      </c>
      <c r="F249" s="21">
        <f t="shared" si="7"/>
        <v>0</v>
      </c>
      <c r="G249" s="21">
        <f t="shared" si="5"/>
        <v>0.42857142857142855</v>
      </c>
      <c r="H249" s="16">
        <f t="shared" si="46"/>
        <v>57.572733553389106</v>
      </c>
      <c r="I249" s="21">
        <f t="shared" si="3"/>
        <v>132</v>
      </c>
      <c r="J249" s="22">
        <f t="shared" si="32"/>
        <v>41</v>
      </c>
      <c r="K249" s="19"/>
      <c r="L249" s="19"/>
      <c r="M249" s="19"/>
      <c r="N249" s="22"/>
      <c r="O249" s="22"/>
      <c r="P249" s="19">
        <v>3146</v>
      </c>
      <c r="Q249" s="21">
        <f t="shared" si="8"/>
        <v>73751</v>
      </c>
      <c r="R249" s="26">
        <f t="shared" si="38"/>
        <v>25024</v>
      </c>
      <c r="S249" s="21">
        <f t="shared" si="48"/>
        <v>0</v>
      </c>
      <c r="T249" s="21">
        <f t="shared" si="2"/>
        <v>578</v>
      </c>
      <c r="V249" s="16">
        <f t="shared" si="4"/>
        <v>7.4147305981216008E-2</v>
      </c>
      <c r="W249" s="1">
        <v>0</v>
      </c>
      <c r="X249" s="16">
        <f t="shared" si="0"/>
        <v>21.251428571428569</v>
      </c>
      <c r="Y249" s="36">
        <f t="shared" si="41"/>
        <v>53.128571428571419</v>
      </c>
    </row>
    <row r="250" spans="1:25" ht="13" x14ac:dyDescent="0.15">
      <c r="A250" s="15">
        <v>44283</v>
      </c>
      <c r="B250" s="1">
        <f t="shared" si="31"/>
        <v>441</v>
      </c>
      <c r="D250" s="1">
        <v>0</v>
      </c>
      <c r="E250" s="1">
        <v>0</v>
      </c>
      <c r="F250" s="21">
        <f t="shared" si="7"/>
        <v>0</v>
      </c>
      <c r="G250" s="21">
        <f t="shared" si="5"/>
        <v>0.42857142857142855</v>
      </c>
      <c r="H250" s="16">
        <f t="shared" si="46"/>
        <v>57.572733553389106</v>
      </c>
      <c r="I250" s="21">
        <f t="shared" si="3"/>
        <v>132</v>
      </c>
      <c r="J250" s="22">
        <f t="shared" si="32"/>
        <v>41</v>
      </c>
      <c r="K250" s="19"/>
      <c r="L250" s="19"/>
      <c r="M250" s="19"/>
      <c r="N250" s="22"/>
      <c r="O250" s="22"/>
      <c r="P250" s="25">
        <v>3394</v>
      </c>
      <c r="Q250" s="21">
        <f t="shared" si="8"/>
        <v>73999</v>
      </c>
      <c r="R250" s="26">
        <f t="shared" si="38"/>
        <v>25272</v>
      </c>
      <c r="S250" s="21">
        <f t="shared" si="48"/>
        <v>248</v>
      </c>
      <c r="T250" s="21">
        <f t="shared" si="2"/>
        <v>484.85714285714283</v>
      </c>
      <c r="V250" s="16">
        <f t="shared" si="4"/>
        <v>8.8391278727165595E-2</v>
      </c>
      <c r="W250" s="1">
        <v>0</v>
      </c>
      <c r="X250" s="16">
        <f t="shared" si="0"/>
        <v>21.251428571428569</v>
      </c>
      <c r="Y250" s="36">
        <f t="shared" si="41"/>
        <v>53.128571428571419</v>
      </c>
    </row>
    <row r="251" spans="1:25" ht="13" x14ac:dyDescent="0.15">
      <c r="A251" s="15">
        <v>44284</v>
      </c>
      <c r="B251" s="1">
        <f t="shared" si="31"/>
        <v>442</v>
      </c>
      <c r="D251" s="1">
        <v>0</v>
      </c>
      <c r="E251" s="1">
        <v>0</v>
      </c>
      <c r="F251" s="21">
        <f t="shared" si="7"/>
        <v>0</v>
      </c>
      <c r="G251" s="21">
        <f t="shared" si="5"/>
        <v>0.42857142857142855</v>
      </c>
      <c r="H251" s="16">
        <f t="shared" si="46"/>
        <v>57.572733553389106</v>
      </c>
      <c r="I251" s="21">
        <f t="shared" si="3"/>
        <v>132</v>
      </c>
      <c r="J251" s="22">
        <f t="shared" si="32"/>
        <v>41</v>
      </c>
      <c r="K251" s="19"/>
      <c r="L251" s="19"/>
      <c r="M251" s="19"/>
      <c r="N251" s="22"/>
      <c r="O251" s="22"/>
      <c r="P251" s="19">
        <v>0</v>
      </c>
      <c r="Q251" s="21">
        <f t="shared" si="8"/>
        <v>73999</v>
      </c>
      <c r="R251" s="26">
        <f t="shared" si="38"/>
        <v>25272</v>
      </c>
      <c r="S251" s="19">
        <v>0</v>
      </c>
      <c r="T251" s="21">
        <f t="shared" si="2"/>
        <v>484.85714285714283</v>
      </c>
      <c r="V251" s="16">
        <f t="shared" si="4"/>
        <v>8.8391278727165595E-2</v>
      </c>
      <c r="W251" s="1">
        <v>63.22</v>
      </c>
      <c r="X251" s="16">
        <f t="shared" si="0"/>
        <v>22.472857142857144</v>
      </c>
      <c r="Y251" s="36">
        <f t="shared" si="41"/>
        <v>56.182142857142864</v>
      </c>
    </row>
    <row r="252" spans="1:25" ht="13" x14ac:dyDescent="0.15">
      <c r="A252" s="15">
        <v>44285</v>
      </c>
      <c r="B252" s="1">
        <f t="shared" si="31"/>
        <v>443</v>
      </c>
      <c r="D252" s="1">
        <v>0</v>
      </c>
      <c r="E252" s="1">
        <v>0</v>
      </c>
      <c r="F252" s="21">
        <f t="shared" si="7"/>
        <v>0</v>
      </c>
      <c r="G252" s="21">
        <f t="shared" si="5"/>
        <v>0.42857142857142855</v>
      </c>
      <c r="H252" s="16">
        <f t="shared" si="46"/>
        <v>57.572733553389106</v>
      </c>
      <c r="I252" s="21">
        <f t="shared" si="3"/>
        <v>132</v>
      </c>
      <c r="J252" s="22">
        <f t="shared" si="32"/>
        <v>41</v>
      </c>
      <c r="K252" s="19"/>
      <c r="L252" s="19"/>
      <c r="M252" s="19"/>
      <c r="N252" s="22"/>
      <c r="O252" s="22"/>
      <c r="P252" s="19">
        <v>0</v>
      </c>
      <c r="Q252" s="21">
        <f t="shared" si="8"/>
        <v>73999</v>
      </c>
      <c r="R252" s="26">
        <f t="shared" si="38"/>
        <v>25272</v>
      </c>
      <c r="S252" s="21">
        <f t="shared" ref="S252:S257" si="49">P252-P251</f>
        <v>0</v>
      </c>
      <c r="T252" s="21">
        <f t="shared" si="2"/>
        <v>484.85714285714283</v>
      </c>
      <c r="V252" s="16">
        <f t="shared" si="4"/>
        <v>8.8391278727165595E-2</v>
      </c>
      <c r="W252" s="1">
        <v>21.94</v>
      </c>
      <c r="X252" s="16">
        <f t="shared" si="0"/>
        <v>24.01285714285714</v>
      </c>
      <c r="Y252" s="36">
        <f t="shared" si="41"/>
        <v>60.032142857142851</v>
      </c>
    </row>
    <row r="253" spans="1:25" ht="13" x14ac:dyDescent="0.15">
      <c r="A253" s="15">
        <v>44286</v>
      </c>
      <c r="B253" s="1">
        <f t="shared" si="31"/>
        <v>444</v>
      </c>
      <c r="D253" s="1">
        <v>0</v>
      </c>
      <c r="E253" s="1">
        <v>1</v>
      </c>
      <c r="F253" s="21">
        <f t="shared" si="7"/>
        <v>1</v>
      </c>
      <c r="G253" s="21">
        <f t="shared" si="5"/>
        <v>0.42857142857142855</v>
      </c>
      <c r="H253" s="16">
        <f t="shared" si="46"/>
        <v>57.572733553389106</v>
      </c>
      <c r="I253" s="21">
        <f t="shared" si="3"/>
        <v>133</v>
      </c>
      <c r="J253" s="22">
        <f t="shared" si="32"/>
        <v>42</v>
      </c>
      <c r="K253" s="19"/>
      <c r="L253" s="19"/>
      <c r="M253" s="19"/>
      <c r="N253" s="22"/>
      <c r="O253" s="22"/>
      <c r="P253" s="19">
        <v>1585</v>
      </c>
      <c r="Q253" s="21">
        <f t="shared" si="8"/>
        <v>75584</v>
      </c>
      <c r="R253" s="26">
        <f t="shared" si="38"/>
        <v>26857</v>
      </c>
      <c r="S253" s="21">
        <f t="shared" si="49"/>
        <v>1585</v>
      </c>
      <c r="T253" s="21">
        <f t="shared" si="2"/>
        <v>488.14285714285717</v>
      </c>
      <c r="V253" s="16">
        <f t="shared" si="4"/>
        <v>8.7796312554872691E-2</v>
      </c>
      <c r="W253" s="1">
        <v>12.27</v>
      </c>
      <c r="X253" s="16">
        <f t="shared" si="0"/>
        <v>20.187142857142856</v>
      </c>
      <c r="Y253" s="36">
        <f t="shared" si="41"/>
        <v>50.467857142857142</v>
      </c>
    </row>
    <row r="254" spans="1:25" ht="13" x14ac:dyDescent="0.15">
      <c r="A254" s="15">
        <v>44287</v>
      </c>
      <c r="B254" s="1">
        <f t="shared" si="31"/>
        <v>445</v>
      </c>
      <c r="D254" s="1">
        <v>0</v>
      </c>
      <c r="E254" s="1">
        <v>0</v>
      </c>
      <c r="F254" s="21">
        <f t="shared" si="7"/>
        <v>0</v>
      </c>
      <c r="G254" s="21">
        <f t="shared" si="5"/>
        <v>0.14285714285714285</v>
      </c>
      <c r="H254" s="16">
        <f t="shared" si="46"/>
        <v>19.190911184463037</v>
      </c>
      <c r="I254" s="21">
        <f t="shared" si="3"/>
        <v>133</v>
      </c>
      <c r="J254" s="22">
        <f t="shared" si="32"/>
        <v>42</v>
      </c>
      <c r="K254" s="19"/>
      <c r="L254" s="19"/>
      <c r="M254" s="19"/>
      <c r="N254" s="22"/>
      <c r="O254" s="22"/>
      <c r="P254" s="19">
        <v>1585</v>
      </c>
      <c r="Q254" s="21">
        <f t="shared" si="8"/>
        <v>75584</v>
      </c>
      <c r="R254" s="26">
        <f t="shared" si="38"/>
        <v>26857</v>
      </c>
      <c r="S254" s="21">
        <f t="shared" si="49"/>
        <v>0</v>
      </c>
      <c r="T254" s="21">
        <f t="shared" si="2"/>
        <v>261.85714285714283</v>
      </c>
      <c r="V254" s="16">
        <f t="shared" si="4"/>
        <v>5.4555373704309879E-2</v>
      </c>
      <c r="W254" s="1">
        <v>31.61</v>
      </c>
      <c r="X254" s="16">
        <f t="shared" si="0"/>
        <v>21.834285714285709</v>
      </c>
      <c r="Y254" s="36">
        <f t="shared" si="41"/>
        <v>54.585714285714275</v>
      </c>
    </row>
    <row r="255" spans="1:25" ht="13" x14ac:dyDescent="0.15">
      <c r="A255" s="15">
        <v>44288</v>
      </c>
      <c r="B255" s="1">
        <f t="shared" si="31"/>
        <v>446</v>
      </c>
      <c r="D255" s="1">
        <v>0</v>
      </c>
      <c r="E255" s="1">
        <v>0</v>
      </c>
      <c r="F255" s="21">
        <f t="shared" si="7"/>
        <v>0</v>
      </c>
      <c r="G255" s="21">
        <f t="shared" si="5"/>
        <v>0.14285714285714285</v>
      </c>
      <c r="H255" s="16">
        <f t="shared" si="46"/>
        <v>19.190911184463037</v>
      </c>
      <c r="I255" s="21">
        <f t="shared" si="3"/>
        <v>133</v>
      </c>
      <c r="J255" s="22">
        <f t="shared" si="32"/>
        <v>42</v>
      </c>
      <c r="K255" s="19"/>
      <c r="L255" s="19"/>
      <c r="M255" s="19"/>
      <c r="N255" s="22"/>
      <c r="O255" s="22"/>
      <c r="P255" s="19">
        <v>2439</v>
      </c>
      <c r="Q255" s="21">
        <f t="shared" si="8"/>
        <v>76438</v>
      </c>
      <c r="R255" s="26">
        <f t="shared" si="38"/>
        <v>27711</v>
      </c>
      <c r="S255" s="21">
        <f t="shared" si="49"/>
        <v>854</v>
      </c>
      <c r="T255" s="21">
        <f t="shared" si="2"/>
        <v>383.85714285714283</v>
      </c>
      <c r="V255" s="16">
        <f t="shared" si="4"/>
        <v>3.7216226274655755E-2</v>
      </c>
      <c r="W255" s="1">
        <v>22.31</v>
      </c>
      <c r="X255" s="16">
        <f t="shared" si="0"/>
        <v>21.62142857142857</v>
      </c>
      <c r="Y255" s="36">
        <f t="shared" si="41"/>
        <v>54.053571428571423</v>
      </c>
    </row>
    <row r="256" spans="1:25" ht="13" x14ac:dyDescent="0.15">
      <c r="A256" s="15">
        <v>44289</v>
      </c>
      <c r="B256" s="1">
        <f t="shared" si="31"/>
        <v>447</v>
      </c>
      <c r="D256" s="1">
        <v>0</v>
      </c>
      <c r="E256" s="1">
        <v>0</v>
      </c>
      <c r="F256" s="21">
        <f t="shared" si="7"/>
        <v>0</v>
      </c>
      <c r="G256" s="21">
        <f t="shared" si="5"/>
        <v>0.14285714285714285</v>
      </c>
      <c r="H256" s="16">
        <f t="shared" si="46"/>
        <v>19.190911184463037</v>
      </c>
      <c r="I256" s="21">
        <f t="shared" si="3"/>
        <v>133</v>
      </c>
      <c r="J256" s="22">
        <f t="shared" si="32"/>
        <v>42</v>
      </c>
      <c r="K256" s="19"/>
      <c r="L256" s="19"/>
      <c r="M256" s="19"/>
      <c r="N256" s="22"/>
      <c r="O256" s="22"/>
      <c r="P256" s="19">
        <v>3170</v>
      </c>
      <c r="Q256" s="21">
        <f t="shared" si="8"/>
        <v>77169</v>
      </c>
      <c r="R256" s="26">
        <f t="shared" si="38"/>
        <v>28442</v>
      </c>
      <c r="S256" s="21">
        <f t="shared" si="49"/>
        <v>731</v>
      </c>
      <c r="T256" s="21">
        <f t="shared" si="2"/>
        <v>488.28571428571428</v>
      </c>
      <c r="V256" s="16">
        <f t="shared" si="4"/>
        <v>2.9256875365710942E-2</v>
      </c>
      <c r="W256" s="1">
        <v>0</v>
      </c>
      <c r="X256" s="16">
        <f t="shared" si="0"/>
        <v>21.62142857142857</v>
      </c>
      <c r="Y256" s="36">
        <f t="shared" si="41"/>
        <v>54.053571428571423</v>
      </c>
    </row>
    <row r="257" spans="1:25" ht="13" x14ac:dyDescent="0.15">
      <c r="A257" s="15">
        <v>44290</v>
      </c>
      <c r="B257" s="1">
        <f t="shared" si="31"/>
        <v>448</v>
      </c>
      <c r="D257" s="1">
        <v>0</v>
      </c>
      <c r="E257" s="1">
        <v>0</v>
      </c>
      <c r="F257" s="21">
        <f t="shared" si="7"/>
        <v>0</v>
      </c>
      <c r="G257" s="21">
        <f t="shared" si="5"/>
        <v>0.14285714285714285</v>
      </c>
      <c r="H257" s="16">
        <f t="shared" si="46"/>
        <v>19.190911184463037</v>
      </c>
      <c r="I257" s="21">
        <f t="shared" si="3"/>
        <v>133</v>
      </c>
      <c r="J257" s="22">
        <f t="shared" si="32"/>
        <v>42</v>
      </c>
      <c r="K257" s="19"/>
      <c r="L257" s="19"/>
      <c r="M257" s="19"/>
      <c r="N257" s="22"/>
      <c r="O257" s="22"/>
      <c r="P257" s="25">
        <v>3350</v>
      </c>
      <c r="Q257" s="21">
        <f t="shared" si="8"/>
        <v>77349</v>
      </c>
      <c r="R257" s="26">
        <f t="shared" si="38"/>
        <v>28622</v>
      </c>
      <c r="S257" s="21">
        <f t="shared" si="49"/>
        <v>180</v>
      </c>
      <c r="T257" s="21">
        <f t="shared" si="2"/>
        <v>478.57142857142856</v>
      </c>
      <c r="V257" s="16">
        <f t="shared" si="4"/>
        <v>2.9850746268656716E-2</v>
      </c>
      <c r="W257" s="1">
        <v>0</v>
      </c>
      <c r="X257" s="16">
        <f t="shared" si="0"/>
        <v>21.62142857142857</v>
      </c>
      <c r="Y257" s="36">
        <f t="shared" si="41"/>
        <v>54.053571428571423</v>
      </c>
    </row>
    <row r="258" spans="1:25" ht="13" x14ac:dyDescent="0.15">
      <c r="A258" s="15">
        <v>44291</v>
      </c>
      <c r="B258" s="1">
        <f t="shared" si="31"/>
        <v>449</v>
      </c>
      <c r="D258" s="1">
        <v>0</v>
      </c>
      <c r="E258" s="1">
        <v>0</v>
      </c>
      <c r="F258" s="21">
        <f t="shared" si="7"/>
        <v>0</v>
      </c>
      <c r="G258" s="21">
        <f t="shared" si="5"/>
        <v>0.14285714285714285</v>
      </c>
      <c r="H258" s="16">
        <f t="shared" si="46"/>
        <v>19.190911184463037</v>
      </c>
      <c r="I258" s="21">
        <f t="shared" si="3"/>
        <v>133</v>
      </c>
      <c r="J258" s="22">
        <f t="shared" si="32"/>
        <v>42</v>
      </c>
      <c r="K258" s="19"/>
      <c r="L258" s="19"/>
      <c r="M258" s="19"/>
      <c r="N258" s="22"/>
      <c r="O258" s="22"/>
      <c r="P258" s="19">
        <v>0</v>
      </c>
      <c r="Q258" s="21">
        <f t="shared" si="8"/>
        <v>77349</v>
      </c>
      <c r="R258" s="26">
        <f t="shared" si="38"/>
        <v>28622</v>
      </c>
      <c r="S258" s="19">
        <v>0</v>
      </c>
      <c r="T258" s="21">
        <f t="shared" si="2"/>
        <v>478.57142857142856</v>
      </c>
      <c r="V258" s="16">
        <f t="shared" si="4"/>
        <v>2.9850746268656716E-2</v>
      </c>
      <c r="W258" s="1">
        <v>44.26</v>
      </c>
      <c r="X258" s="16">
        <f t="shared" si="0"/>
        <v>18.912857142857142</v>
      </c>
      <c r="Y258" s="36">
        <f t="shared" si="41"/>
        <v>47.282142857142858</v>
      </c>
    </row>
    <row r="259" spans="1:25" ht="13" x14ac:dyDescent="0.15">
      <c r="A259" s="15">
        <v>44292</v>
      </c>
      <c r="B259" s="1">
        <f t="shared" si="31"/>
        <v>450</v>
      </c>
      <c r="D259" s="1">
        <v>0</v>
      </c>
      <c r="E259" s="1">
        <v>0</v>
      </c>
      <c r="F259" s="21">
        <f t="shared" si="7"/>
        <v>0</v>
      </c>
      <c r="G259" s="21">
        <f t="shared" si="5"/>
        <v>0.14285714285714285</v>
      </c>
      <c r="H259" s="16">
        <f t="shared" si="46"/>
        <v>19.190911184463037</v>
      </c>
      <c r="I259" s="21">
        <f t="shared" si="3"/>
        <v>133</v>
      </c>
      <c r="J259" s="22">
        <f t="shared" si="32"/>
        <v>42</v>
      </c>
      <c r="K259" s="19"/>
      <c r="L259" s="19"/>
      <c r="M259" s="19"/>
      <c r="N259" s="22"/>
      <c r="O259" s="22"/>
      <c r="P259" s="19">
        <v>836</v>
      </c>
      <c r="Q259" s="21">
        <f t="shared" si="8"/>
        <v>78185</v>
      </c>
      <c r="R259" s="26">
        <f t="shared" si="38"/>
        <v>29458</v>
      </c>
      <c r="S259" s="21">
        <f t="shared" ref="S259:S264" si="50">P259-P258</f>
        <v>836</v>
      </c>
      <c r="T259" s="21">
        <f t="shared" si="2"/>
        <v>598</v>
      </c>
      <c r="V259" s="16">
        <f t="shared" si="4"/>
        <v>2.3889154323936932E-2</v>
      </c>
      <c r="W259" s="1">
        <v>17.850000000000001</v>
      </c>
      <c r="X259" s="16">
        <f t="shared" si="0"/>
        <v>18.328571428571426</v>
      </c>
      <c r="Y259" s="36">
        <f t="shared" si="41"/>
        <v>45.821428571428562</v>
      </c>
    </row>
    <row r="260" spans="1:25" ht="13" x14ac:dyDescent="0.15">
      <c r="A260" s="15">
        <v>44293</v>
      </c>
      <c r="B260" s="1">
        <f t="shared" si="31"/>
        <v>451</v>
      </c>
      <c r="D260" s="1">
        <v>0</v>
      </c>
      <c r="E260" s="1">
        <v>1</v>
      </c>
      <c r="F260" s="21">
        <f t="shared" si="7"/>
        <v>1</v>
      </c>
      <c r="G260" s="21">
        <f t="shared" si="5"/>
        <v>0.14285714285714285</v>
      </c>
      <c r="H260" s="16">
        <f t="shared" si="46"/>
        <v>19.190911184463037</v>
      </c>
      <c r="I260" s="21">
        <f t="shared" si="3"/>
        <v>134</v>
      </c>
      <c r="J260" s="22">
        <f t="shared" si="32"/>
        <v>43</v>
      </c>
      <c r="K260" s="19"/>
      <c r="L260" s="19"/>
      <c r="M260" s="19"/>
      <c r="N260" s="22"/>
      <c r="O260" s="22"/>
      <c r="P260" s="19">
        <v>1589</v>
      </c>
      <c r="Q260" s="21">
        <f t="shared" si="8"/>
        <v>78938</v>
      </c>
      <c r="R260" s="26">
        <f t="shared" si="38"/>
        <v>30211</v>
      </c>
      <c r="S260" s="21">
        <f t="shared" si="50"/>
        <v>753</v>
      </c>
      <c r="T260" s="21">
        <f t="shared" si="2"/>
        <v>479.14285714285717</v>
      </c>
      <c r="V260" s="16">
        <f t="shared" si="4"/>
        <v>2.9815146094215862E-2</v>
      </c>
      <c r="W260" s="1">
        <v>11.9</v>
      </c>
      <c r="X260" s="16">
        <f t="shared" si="0"/>
        <v>18.275714285714287</v>
      </c>
      <c r="Y260" s="36">
        <f t="shared" si="41"/>
        <v>45.689285714285717</v>
      </c>
    </row>
    <row r="261" spans="1:25" ht="13" x14ac:dyDescent="0.15">
      <c r="A261" s="15">
        <v>44294</v>
      </c>
      <c r="B261" s="1">
        <f t="shared" si="31"/>
        <v>452</v>
      </c>
      <c r="D261" s="1">
        <v>0</v>
      </c>
      <c r="E261" s="1">
        <v>0</v>
      </c>
      <c r="F261" s="21">
        <f t="shared" si="7"/>
        <v>0</v>
      </c>
      <c r="G261" s="21">
        <f t="shared" si="5"/>
        <v>0.14285714285714285</v>
      </c>
      <c r="H261" s="16">
        <f t="shared" si="46"/>
        <v>19.190911184463037</v>
      </c>
      <c r="I261" s="21">
        <f t="shared" si="3"/>
        <v>134</v>
      </c>
      <c r="J261" s="22">
        <f t="shared" si="32"/>
        <v>43</v>
      </c>
      <c r="K261" s="19"/>
      <c r="L261" s="19"/>
      <c r="M261" s="19"/>
      <c r="N261" s="22"/>
      <c r="O261" s="22"/>
      <c r="P261" s="19">
        <v>1589</v>
      </c>
      <c r="Q261" s="21">
        <f t="shared" si="8"/>
        <v>78938</v>
      </c>
      <c r="R261" s="26">
        <f t="shared" si="38"/>
        <v>30211</v>
      </c>
      <c r="S261" s="21">
        <f t="shared" si="50"/>
        <v>0</v>
      </c>
      <c r="T261" s="21">
        <f t="shared" si="2"/>
        <v>479.14285714285717</v>
      </c>
      <c r="V261" s="16">
        <f t="shared" si="4"/>
        <v>2.9815146094215862E-2</v>
      </c>
      <c r="W261" s="1">
        <v>13.02</v>
      </c>
      <c r="X261" s="16">
        <f t="shared" si="0"/>
        <v>15.62</v>
      </c>
      <c r="Y261" s="36">
        <f t="shared" si="41"/>
        <v>39.049999999999997</v>
      </c>
    </row>
    <row r="262" spans="1:25" ht="13" x14ac:dyDescent="0.15">
      <c r="A262" s="15">
        <v>44295</v>
      </c>
      <c r="B262" s="1">
        <f t="shared" si="31"/>
        <v>453</v>
      </c>
      <c r="D262" s="1">
        <v>0</v>
      </c>
      <c r="E262" s="1">
        <v>0</v>
      </c>
      <c r="F262" s="21">
        <f t="shared" si="7"/>
        <v>0</v>
      </c>
      <c r="G262" s="21">
        <f t="shared" si="5"/>
        <v>0.14285714285714285</v>
      </c>
      <c r="H262" s="16">
        <f t="shared" si="46"/>
        <v>19.190911184463037</v>
      </c>
      <c r="I262" s="21">
        <f t="shared" si="3"/>
        <v>134</v>
      </c>
      <c r="J262" s="22">
        <f t="shared" si="32"/>
        <v>43</v>
      </c>
      <c r="K262" s="19"/>
      <c r="L262" s="19"/>
      <c r="M262" s="19"/>
      <c r="N262" s="22"/>
      <c r="O262" s="22"/>
      <c r="P262" s="19">
        <v>2449</v>
      </c>
      <c r="Q262" s="21">
        <f t="shared" si="8"/>
        <v>79798</v>
      </c>
      <c r="R262" s="26">
        <f t="shared" si="38"/>
        <v>31071</v>
      </c>
      <c r="S262" s="21">
        <f t="shared" si="50"/>
        <v>860</v>
      </c>
      <c r="T262" s="21">
        <f t="shared" si="2"/>
        <v>480</v>
      </c>
      <c r="V262" s="16">
        <f t="shared" si="4"/>
        <v>2.976190476190476E-2</v>
      </c>
      <c r="W262" s="1">
        <v>24.55</v>
      </c>
      <c r="X262" s="16">
        <f t="shared" si="0"/>
        <v>15.94</v>
      </c>
      <c r="Y262" s="36">
        <f t="shared" si="41"/>
        <v>39.85</v>
      </c>
    </row>
    <row r="263" spans="1:25" ht="13" x14ac:dyDescent="0.15">
      <c r="A263" s="15">
        <v>44296</v>
      </c>
      <c r="B263" s="1">
        <f t="shared" si="31"/>
        <v>454</v>
      </c>
      <c r="D263" s="1">
        <v>0</v>
      </c>
      <c r="E263" s="1">
        <v>0</v>
      </c>
      <c r="F263" s="21">
        <f t="shared" si="7"/>
        <v>0</v>
      </c>
      <c r="G263" s="21">
        <f t="shared" si="5"/>
        <v>0.14285714285714285</v>
      </c>
      <c r="H263" s="16">
        <f t="shared" si="46"/>
        <v>19.190911184463037</v>
      </c>
      <c r="I263" s="21">
        <f t="shared" si="3"/>
        <v>134</v>
      </c>
      <c r="J263" s="22">
        <f t="shared" si="32"/>
        <v>43</v>
      </c>
      <c r="K263" s="19"/>
      <c r="L263" s="19"/>
      <c r="M263" s="19"/>
      <c r="N263" s="22"/>
      <c r="O263" s="22"/>
      <c r="P263" s="19">
        <v>3177</v>
      </c>
      <c r="Q263" s="21">
        <f t="shared" si="8"/>
        <v>80526</v>
      </c>
      <c r="R263" s="26">
        <f t="shared" si="38"/>
        <v>31799</v>
      </c>
      <c r="S263" s="21">
        <f t="shared" si="50"/>
        <v>728</v>
      </c>
      <c r="T263" s="21">
        <f t="shared" si="2"/>
        <v>479.57142857142856</v>
      </c>
      <c r="V263" s="16">
        <f t="shared" si="4"/>
        <v>2.978850163836759E-2</v>
      </c>
      <c r="W263" s="1">
        <v>0</v>
      </c>
      <c r="X263" s="16">
        <f t="shared" si="0"/>
        <v>15.94</v>
      </c>
      <c r="Y263" s="36">
        <f t="shared" si="41"/>
        <v>39.85</v>
      </c>
    </row>
    <row r="264" spans="1:25" ht="13" x14ac:dyDescent="0.15">
      <c r="A264" s="15">
        <v>44297</v>
      </c>
      <c r="B264" s="1">
        <f t="shared" si="31"/>
        <v>455</v>
      </c>
      <c r="D264" s="1">
        <v>0</v>
      </c>
      <c r="E264" s="1">
        <v>0</v>
      </c>
      <c r="F264" s="21">
        <f t="shared" si="7"/>
        <v>0</v>
      </c>
      <c r="G264" s="21">
        <f t="shared" si="5"/>
        <v>0.14285714285714285</v>
      </c>
      <c r="H264" s="16">
        <f t="shared" si="46"/>
        <v>19.190911184463037</v>
      </c>
      <c r="I264" s="21">
        <f t="shared" si="3"/>
        <v>134</v>
      </c>
      <c r="J264" s="22">
        <f t="shared" si="32"/>
        <v>43</v>
      </c>
      <c r="K264" s="19"/>
      <c r="L264" s="19"/>
      <c r="M264" s="19"/>
      <c r="N264" s="22"/>
      <c r="O264" s="22"/>
      <c r="P264" s="25">
        <v>3177</v>
      </c>
      <c r="Q264" s="21">
        <f t="shared" si="8"/>
        <v>80526</v>
      </c>
      <c r="R264" s="26">
        <f t="shared" si="38"/>
        <v>31799</v>
      </c>
      <c r="S264" s="21">
        <f t="shared" si="50"/>
        <v>0</v>
      </c>
      <c r="T264" s="21">
        <f t="shared" si="2"/>
        <v>453.85714285714283</v>
      </c>
      <c r="V264" s="16">
        <f t="shared" si="4"/>
        <v>3.147623544224111E-2</v>
      </c>
      <c r="W264" s="1">
        <v>0</v>
      </c>
      <c r="X264" s="16">
        <f t="shared" si="0"/>
        <v>15.94</v>
      </c>
      <c r="Y264" s="36">
        <f t="shared" si="41"/>
        <v>39.85</v>
      </c>
    </row>
    <row r="265" spans="1:25" ht="13" x14ac:dyDescent="0.15">
      <c r="A265" s="15">
        <v>44298</v>
      </c>
      <c r="B265" s="1">
        <f t="shared" si="31"/>
        <v>456</v>
      </c>
      <c r="D265" s="1">
        <v>0</v>
      </c>
      <c r="E265" s="1">
        <v>0</v>
      </c>
      <c r="F265" s="21">
        <f t="shared" si="7"/>
        <v>0</v>
      </c>
      <c r="G265" s="21">
        <f t="shared" si="5"/>
        <v>0.14285714285714285</v>
      </c>
      <c r="H265" s="16">
        <f t="shared" si="46"/>
        <v>19.190911184463037</v>
      </c>
      <c r="I265" s="21">
        <f t="shared" si="3"/>
        <v>134</v>
      </c>
      <c r="J265" s="22">
        <f t="shared" si="32"/>
        <v>43</v>
      </c>
      <c r="K265" s="19"/>
      <c r="L265" s="19"/>
      <c r="M265" s="19"/>
      <c r="N265" s="22"/>
      <c r="O265" s="22"/>
      <c r="P265" s="19">
        <v>0</v>
      </c>
      <c r="Q265" s="21">
        <f t="shared" si="8"/>
        <v>80526</v>
      </c>
      <c r="R265" s="26">
        <f t="shared" si="38"/>
        <v>31799</v>
      </c>
      <c r="S265" s="19">
        <v>0</v>
      </c>
      <c r="T265" s="21">
        <f t="shared" si="2"/>
        <v>453.85714285714283</v>
      </c>
      <c r="V265" s="16">
        <f t="shared" si="4"/>
        <v>3.147623544224111E-2</v>
      </c>
      <c r="W265" s="1">
        <v>38.31</v>
      </c>
      <c r="X265" s="16">
        <f t="shared" si="0"/>
        <v>15.09</v>
      </c>
      <c r="Y265" s="36">
        <f t="shared" si="41"/>
        <v>37.725000000000001</v>
      </c>
    </row>
    <row r="266" spans="1:25" ht="13" x14ac:dyDescent="0.15">
      <c r="A266" s="15">
        <v>44299</v>
      </c>
      <c r="B266" s="1">
        <f t="shared" si="31"/>
        <v>457</v>
      </c>
      <c r="D266" s="1">
        <v>0</v>
      </c>
      <c r="E266" s="1">
        <v>0</v>
      </c>
      <c r="F266" s="21">
        <f t="shared" si="7"/>
        <v>0</v>
      </c>
      <c r="G266" s="21">
        <f t="shared" si="5"/>
        <v>0.14285714285714285</v>
      </c>
      <c r="H266" s="16">
        <f t="shared" si="46"/>
        <v>19.190911184463037</v>
      </c>
      <c r="I266" s="21">
        <f t="shared" si="3"/>
        <v>134</v>
      </c>
      <c r="J266" s="22">
        <f t="shared" si="32"/>
        <v>43</v>
      </c>
      <c r="K266" s="19"/>
      <c r="L266" s="19"/>
      <c r="M266" s="19"/>
      <c r="N266" s="22"/>
      <c r="O266" s="22"/>
      <c r="P266" s="19">
        <v>833</v>
      </c>
      <c r="Q266" s="21">
        <f t="shared" si="8"/>
        <v>81359</v>
      </c>
      <c r="R266" s="26">
        <f t="shared" si="38"/>
        <v>32632</v>
      </c>
      <c r="S266" s="21">
        <f t="shared" ref="S266:S271" si="51">P266-P265</f>
        <v>833</v>
      </c>
      <c r="T266" s="21">
        <f t="shared" si="2"/>
        <v>453.42857142857144</v>
      </c>
      <c r="V266" s="16">
        <f t="shared" si="4"/>
        <v>3.1505986137366097E-2</v>
      </c>
      <c r="W266" s="1">
        <v>18.600000000000001</v>
      </c>
      <c r="X266" s="16">
        <f t="shared" si="0"/>
        <v>15.197142857142856</v>
      </c>
      <c r="Y266" s="36">
        <f t="shared" si="41"/>
        <v>37.99285714285714</v>
      </c>
    </row>
    <row r="267" spans="1:25" ht="13" x14ac:dyDescent="0.15">
      <c r="A267" s="15">
        <v>44300</v>
      </c>
      <c r="B267" s="1">
        <f t="shared" si="31"/>
        <v>458</v>
      </c>
      <c r="D267" s="1">
        <v>0</v>
      </c>
      <c r="E267" s="1">
        <v>0</v>
      </c>
      <c r="F267" s="21">
        <f t="shared" si="7"/>
        <v>0</v>
      </c>
      <c r="G267" s="21">
        <f t="shared" si="5"/>
        <v>0</v>
      </c>
      <c r="H267" s="16">
        <f t="shared" si="46"/>
        <v>0</v>
      </c>
      <c r="I267" s="21">
        <f t="shared" si="3"/>
        <v>134</v>
      </c>
      <c r="J267" s="22">
        <f t="shared" si="32"/>
        <v>43</v>
      </c>
      <c r="K267" s="19"/>
      <c r="L267" s="19"/>
      <c r="M267" s="19"/>
      <c r="N267" s="22"/>
      <c r="O267" s="22"/>
      <c r="P267" s="19">
        <v>1588</v>
      </c>
      <c r="Q267" s="21">
        <f t="shared" si="8"/>
        <v>82114</v>
      </c>
      <c r="R267" s="26">
        <f t="shared" si="38"/>
        <v>33387</v>
      </c>
      <c r="S267" s="21">
        <f t="shared" si="51"/>
        <v>755</v>
      </c>
      <c r="T267" s="21">
        <f t="shared" si="2"/>
        <v>453.71428571428572</v>
      </c>
      <c r="V267" s="16">
        <f t="shared" si="4"/>
        <v>0</v>
      </c>
      <c r="W267" s="1">
        <v>26.03</v>
      </c>
      <c r="X267" s="16">
        <f t="shared" si="0"/>
        <v>17.215714285714284</v>
      </c>
      <c r="Y267" s="36">
        <f t="shared" si="41"/>
        <v>43.039285714285711</v>
      </c>
    </row>
    <row r="268" spans="1:25" ht="13" x14ac:dyDescent="0.15">
      <c r="A268" s="15">
        <v>44301</v>
      </c>
      <c r="B268" s="1">
        <f t="shared" si="31"/>
        <v>459</v>
      </c>
      <c r="D268" s="1">
        <v>0</v>
      </c>
      <c r="E268" s="1">
        <v>0</v>
      </c>
      <c r="F268" s="21">
        <f t="shared" si="7"/>
        <v>0</v>
      </c>
      <c r="G268" s="21">
        <f t="shared" si="5"/>
        <v>0</v>
      </c>
      <c r="H268" s="16">
        <f t="shared" si="46"/>
        <v>0</v>
      </c>
      <c r="I268" s="21">
        <f t="shared" si="3"/>
        <v>134</v>
      </c>
      <c r="J268" s="22">
        <f t="shared" si="32"/>
        <v>43</v>
      </c>
      <c r="K268" s="19"/>
      <c r="L268" s="19"/>
      <c r="M268" s="19"/>
      <c r="N268" s="22"/>
      <c r="O268" s="22"/>
      <c r="P268" s="19">
        <v>1588</v>
      </c>
      <c r="Q268" s="21">
        <f t="shared" si="8"/>
        <v>82114</v>
      </c>
      <c r="R268" s="26">
        <f t="shared" si="38"/>
        <v>33387</v>
      </c>
      <c r="S268" s="21">
        <f t="shared" si="51"/>
        <v>0</v>
      </c>
      <c r="T268" s="21">
        <f t="shared" si="2"/>
        <v>453.71428571428572</v>
      </c>
      <c r="V268" s="16">
        <f t="shared" si="4"/>
        <v>0</v>
      </c>
      <c r="W268" s="1">
        <v>14.88</v>
      </c>
      <c r="X268" s="16">
        <f t="shared" si="0"/>
        <v>17.481428571428573</v>
      </c>
      <c r="Y268" s="36">
        <f t="shared" ref="Y268:Y313" si="52">X268*2.5</f>
        <v>43.703571428571436</v>
      </c>
    </row>
    <row r="269" spans="1:25" ht="13" x14ac:dyDescent="0.15">
      <c r="A269" s="15">
        <v>44302</v>
      </c>
      <c r="B269" s="1">
        <f t="shared" si="31"/>
        <v>460</v>
      </c>
      <c r="D269" s="1">
        <v>2</v>
      </c>
      <c r="E269" s="1">
        <v>0</v>
      </c>
      <c r="F269" s="21">
        <f t="shared" si="7"/>
        <v>2</v>
      </c>
      <c r="G269" s="21">
        <f t="shared" si="5"/>
        <v>0.2857142857142857</v>
      </c>
      <c r="H269" s="16">
        <f t="shared" si="46"/>
        <v>38.381822368926073</v>
      </c>
      <c r="I269" s="21">
        <f t="shared" si="3"/>
        <v>136</v>
      </c>
      <c r="J269" s="22">
        <f t="shared" si="32"/>
        <v>45</v>
      </c>
      <c r="K269" s="19"/>
      <c r="L269" s="19"/>
      <c r="M269" s="19"/>
      <c r="N269" s="22"/>
      <c r="O269" s="22"/>
      <c r="P269" s="19">
        <v>2456</v>
      </c>
      <c r="Q269" s="21">
        <f t="shared" si="8"/>
        <v>82982</v>
      </c>
      <c r="R269" s="26">
        <f t="shared" si="38"/>
        <v>34255</v>
      </c>
      <c r="S269" s="21">
        <f t="shared" si="51"/>
        <v>868</v>
      </c>
      <c r="T269" s="21">
        <f t="shared" si="2"/>
        <v>454.85714285714283</v>
      </c>
      <c r="V269" s="16">
        <f t="shared" si="4"/>
        <v>6.2814070351758788E-2</v>
      </c>
      <c r="W269" s="1">
        <v>18.600000000000001</v>
      </c>
      <c r="X269" s="16">
        <f t="shared" si="0"/>
        <v>16.631428571428568</v>
      </c>
      <c r="Y269" s="36">
        <f t="shared" si="52"/>
        <v>41.578571428571422</v>
      </c>
    </row>
    <row r="270" spans="1:25" ht="13" x14ac:dyDescent="0.15">
      <c r="A270" s="15">
        <v>44303</v>
      </c>
      <c r="B270" s="1">
        <f t="shared" si="31"/>
        <v>461</v>
      </c>
      <c r="D270" s="1">
        <v>0</v>
      </c>
      <c r="E270" s="1">
        <v>0</v>
      </c>
      <c r="F270" s="21">
        <f t="shared" si="7"/>
        <v>0</v>
      </c>
      <c r="G270" s="21">
        <f t="shared" si="5"/>
        <v>0.2857142857142857</v>
      </c>
      <c r="H270" s="16">
        <f t="shared" si="46"/>
        <v>38.381822368926073</v>
      </c>
      <c r="I270" s="21">
        <f t="shared" si="3"/>
        <v>136</v>
      </c>
      <c r="J270" s="22">
        <f t="shared" si="32"/>
        <v>45</v>
      </c>
      <c r="K270" s="19"/>
      <c r="L270" s="19"/>
      <c r="M270" s="19"/>
      <c r="N270" s="22"/>
      <c r="O270" s="22"/>
      <c r="P270" s="19">
        <v>3180</v>
      </c>
      <c r="Q270" s="21">
        <f t="shared" si="8"/>
        <v>83706</v>
      </c>
      <c r="R270" s="26">
        <f t="shared" si="38"/>
        <v>34979</v>
      </c>
      <c r="S270" s="21">
        <f t="shared" si="51"/>
        <v>724</v>
      </c>
      <c r="T270" s="21">
        <f t="shared" si="2"/>
        <v>454.28571428571428</v>
      </c>
      <c r="V270" s="16">
        <f t="shared" si="4"/>
        <v>6.2893081761006289E-2</v>
      </c>
      <c r="W270" s="1">
        <v>0</v>
      </c>
      <c r="X270" s="16">
        <f t="shared" si="0"/>
        <v>16.631428571428568</v>
      </c>
      <c r="Y270" s="36">
        <f t="shared" si="52"/>
        <v>41.578571428571422</v>
      </c>
    </row>
    <row r="271" spans="1:25" ht="13" x14ac:dyDescent="0.15">
      <c r="A271" s="15">
        <v>44304</v>
      </c>
      <c r="B271" s="1">
        <f t="shared" si="31"/>
        <v>462</v>
      </c>
      <c r="D271" s="1">
        <v>0</v>
      </c>
      <c r="E271" s="1">
        <v>0</v>
      </c>
      <c r="F271" s="21">
        <f t="shared" si="7"/>
        <v>0</v>
      </c>
      <c r="G271" s="21">
        <f t="shared" si="5"/>
        <v>0.2857142857142857</v>
      </c>
      <c r="H271" s="16">
        <f t="shared" si="46"/>
        <v>38.381822368926073</v>
      </c>
      <c r="I271" s="21">
        <f t="shared" si="3"/>
        <v>136</v>
      </c>
      <c r="J271" s="22">
        <f t="shared" si="32"/>
        <v>45</v>
      </c>
      <c r="K271" s="19"/>
      <c r="L271" s="19"/>
      <c r="M271" s="19"/>
      <c r="N271" s="22"/>
      <c r="O271" s="22"/>
      <c r="P271" s="25">
        <v>3478</v>
      </c>
      <c r="Q271" s="21">
        <f t="shared" si="8"/>
        <v>84004</v>
      </c>
      <c r="R271" s="26">
        <f t="shared" si="38"/>
        <v>35277</v>
      </c>
      <c r="S271" s="21">
        <f t="shared" si="51"/>
        <v>298</v>
      </c>
      <c r="T271" s="21">
        <f t="shared" si="2"/>
        <v>496.85714285714283</v>
      </c>
      <c r="V271" s="16">
        <f t="shared" si="4"/>
        <v>5.7504312823461759E-2</v>
      </c>
      <c r="W271" s="1">
        <v>0</v>
      </c>
      <c r="X271" s="16">
        <f t="shared" si="0"/>
        <v>16.631428571428568</v>
      </c>
      <c r="Y271" s="36">
        <f t="shared" si="52"/>
        <v>41.578571428571422</v>
      </c>
    </row>
    <row r="272" spans="1:25" ht="13" x14ac:dyDescent="0.15">
      <c r="A272" s="15">
        <v>44305</v>
      </c>
      <c r="B272" s="1">
        <f t="shared" si="31"/>
        <v>463</v>
      </c>
      <c r="D272" s="1">
        <v>0</v>
      </c>
      <c r="E272" s="1">
        <v>0</v>
      </c>
      <c r="F272" s="21">
        <f t="shared" si="7"/>
        <v>0</v>
      </c>
      <c r="G272" s="21">
        <f t="shared" si="5"/>
        <v>0.2857142857142857</v>
      </c>
      <c r="H272" s="16">
        <f t="shared" si="46"/>
        <v>38.381822368926073</v>
      </c>
      <c r="I272" s="21">
        <f t="shared" si="3"/>
        <v>136</v>
      </c>
      <c r="J272" s="22">
        <f t="shared" si="32"/>
        <v>45</v>
      </c>
      <c r="K272" s="19"/>
      <c r="L272" s="19"/>
      <c r="M272" s="19"/>
      <c r="N272" s="22"/>
      <c r="O272" s="22"/>
      <c r="P272" s="19">
        <v>0</v>
      </c>
      <c r="Q272" s="21">
        <f t="shared" si="8"/>
        <v>84004</v>
      </c>
      <c r="R272" s="26">
        <f t="shared" si="38"/>
        <v>35277</v>
      </c>
      <c r="S272" s="19">
        <v>0</v>
      </c>
      <c r="T272" s="21">
        <f t="shared" si="2"/>
        <v>496.85714285714283</v>
      </c>
      <c r="V272" s="16">
        <f t="shared" si="4"/>
        <v>5.7504312823461759E-2</v>
      </c>
      <c r="W272" s="1">
        <v>31.24</v>
      </c>
      <c r="X272" s="16">
        <f t="shared" si="0"/>
        <v>15.621428571428572</v>
      </c>
      <c r="Y272" s="36">
        <f t="shared" si="52"/>
        <v>39.053571428571431</v>
      </c>
    </row>
    <row r="273" spans="1:25" ht="13" x14ac:dyDescent="0.15">
      <c r="A273" s="15">
        <v>44306</v>
      </c>
      <c r="B273" s="1">
        <f t="shared" si="31"/>
        <v>464</v>
      </c>
      <c r="D273" s="1">
        <v>0</v>
      </c>
      <c r="E273" s="1">
        <v>0</v>
      </c>
      <c r="F273" s="21">
        <f t="shared" si="7"/>
        <v>0</v>
      </c>
      <c r="G273" s="21">
        <f t="shared" si="5"/>
        <v>0.2857142857142857</v>
      </c>
      <c r="H273" s="16">
        <f t="shared" si="46"/>
        <v>38.381822368926073</v>
      </c>
      <c r="I273" s="21">
        <f t="shared" si="3"/>
        <v>136</v>
      </c>
      <c r="J273" s="22">
        <f t="shared" si="32"/>
        <v>45</v>
      </c>
      <c r="K273" s="19"/>
      <c r="L273" s="19"/>
      <c r="M273" s="19"/>
      <c r="N273" s="22"/>
      <c r="O273" s="22"/>
      <c r="P273" s="19">
        <v>853</v>
      </c>
      <c r="Q273" s="21">
        <f t="shared" si="8"/>
        <v>84857</v>
      </c>
      <c r="R273" s="26">
        <f t="shared" si="38"/>
        <v>36130</v>
      </c>
      <c r="S273" s="21">
        <f t="shared" ref="S273:S278" si="53">P273-P272</f>
        <v>853</v>
      </c>
      <c r="T273" s="21">
        <f t="shared" si="2"/>
        <v>499.71428571428572</v>
      </c>
      <c r="V273" s="16">
        <f t="shared" si="4"/>
        <v>5.7175528873642079E-2</v>
      </c>
      <c r="W273" s="1">
        <v>10.79</v>
      </c>
      <c r="X273" s="16">
        <f t="shared" si="0"/>
        <v>14.505714285714285</v>
      </c>
      <c r="Y273" s="36">
        <f t="shared" si="52"/>
        <v>36.264285714285712</v>
      </c>
    </row>
    <row r="274" spans="1:25" ht="13" x14ac:dyDescent="0.15">
      <c r="A274" s="15">
        <v>44307</v>
      </c>
      <c r="B274" s="1">
        <f t="shared" si="31"/>
        <v>465</v>
      </c>
      <c r="D274" s="1">
        <v>0</v>
      </c>
      <c r="E274" s="1">
        <v>0</v>
      </c>
      <c r="F274" s="21">
        <f t="shared" si="7"/>
        <v>0</v>
      </c>
      <c r="G274" s="21">
        <f t="shared" si="5"/>
        <v>0.2857142857142857</v>
      </c>
      <c r="H274" s="16">
        <f t="shared" si="46"/>
        <v>38.381822368926073</v>
      </c>
      <c r="I274" s="21">
        <f t="shared" si="3"/>
        <v>136</v>
      </c>
      <c r="J274" s="22">
        <f t="shared" si="32"/>
        <v>45</v>
      </c>
      <c r="K274" s="19"/>
      <c r="L274" s="19"/>
      <c r="M274" s="19"/>
      <c r="N274" s="22"/>
      <c r="O274" s="22"/>
      <c r="P274" s="19">
        <v>1607</v>
      </c>
      <c r="Q274" s="21">
        <f t="shared" si="8"/>
        <v>85611</v>
      </c>
      <c r="R274" s="26">
        <f t="shared" si="38"/>
        <v>36884</v>
      </c>
      <c r="S274" s="21">
        <f t="shared" si="53"/>
        <v>754</v>
      </c>
      <c r="T274" s="21">
        <f t="shared" si="2"/>
        <v>499.57142857142856</v>
      </c>
      <c r="V274" s="16">
        <f t="shared" si="4"/>
        <v>5.7191878753217039E-2</v>
      </c>
      <c r="W274" s="1">
        <v>15.62</v>
      </c>
      <c r="X274" s="16">
        <f t="shared" si="0"/>
        <v>13.018571428571429</v>
      </c>
      <c r="Y274" s="36">
        <f t="shared" si="52"/>
        <v>32.546428571428571</v>
      </c>
    </row>
    <row r="275" spans="1:25" ht="13" x14ac:dyDescent="0.15">
      <c r="A275" s="15">
        <v>44308</v>
      </c>
      <c r="B275" s="1">
        <f t="shared" si="31"/>
        <v>466</v>
      </c>
      <c r="D275" s="1">
        <v>0</v>
      </c>
      <c r="E275" s="1">
        <v>0</v>
      </c>
      <c r="F275" s="21">
        <f t="shared" si="7"/>
        <v>0</v>
      </c>
      <c r="G275" s="21">
        <f t="shared" si="5"/>
        <v>0.2857142857142857</v>
      </c>
      <c r="H275" s="16">
        <f t="shared" si="46"/>
        <v>38.381822368926073</v>
      </c>
      <c r="I275" s="21">
        <f t="shared" si="3"/>
        <v>136</v>
      </c>
      <c r="J275" s="22">
        <f t="shared" si="32"/>
        <v>45</v>
      </c>
      <c r="K275" s="19"/>
      <c r="L275" s="19"/>
      <c r="M275" s="19"/>
      <c r="N275" s="22"/>
      <c r="O275" s="22"/>
      <c r="P275" s="19">
        <v>1607</v>
      </c>
      <c r="Q275" s="21">
        <f t="shared" si="8"/>
        <v>85611</v>
      </c>
      <c r="R275" s="26">
        <f t="shared" si="38"/>
        <v>36884</v>
      </c>
      <c r="S275" s="21">
        <f t="shared" si="53"/>
        <v>0</v>
      </c>
      <c r="T275" s="21">
        <f t="shared" si="2"/>
        <v>499.57142857142856</v>
      </c>
      <c r="V275" s="16">
        <f t="shared" si="4"/>
        <v>5.7191878753217039E-2</v>
      </c>
      <c r="W275" s="1">
        <v>8.5500000000000007</v>
      </c>
      <c r="X275" s="16">
        <f t="shared" si="0"/>
        <v>12.114285714285714</v>
      </c>
      <c r="Y275" s="36">
        <f t="shared" si="52"/>
        <v>30.285714285714285</v>
      </c>
    </row>
    <row r="276" spans="1:25" ht="13" x14ac:dyDescent="0.15">
      <c r="A276" s="15">
        <v>44309</v>
      </c>
      <c r="B276" s="1">
        <f t="shared" si="31"/>
        <v>467</v>
      </c>
      <c r="D276" s="1">
        <v>0</v>
      </c>
      <c r="E276" s="1">
        <v>0</v>
      </c>
      <c r="F276" s="21">
        <f t="shared" si="7"/>
        <v>0</v>
      </c>
      <c r="G276" s="21">
        <f t="shared" si="5"/>
        <v>0</v>
      </c>
      <c r="H276" s="16">
        <f t="shared" si="46"/>
        <v>0</v>
      </c>
      <c r="I276" s="21">
        <f t="shared" si="3"/>
        <v>136</v>
      </c>
      <c r="J276" s="22">
        <f t="shared" si="32"/>
        <v>45</v>
      </c>
      <c r="K276" s="19"/>
      <c r="L276" s="19"/>
      <c r="M276" s="19"/>
      <c r="N276" s="22"/>
      <c r="O276" s="22"/>
      <c r="P276" s="19">
        <v>2472</v>
      </c>
      <c r="Q276" s="21">
        <f t="shared" si="8"/>
        <v>86476</v>
      </c>
      <c r="R276" s="26">
        <f t="shared" si="38"/>
        <v>37749</v>
      </c>
      <c r="S276" s="21">
        <f t="shared" si="53"/>
        <v>865</v>
      </c>
      <c r="T276" s="21">
        <f t="shared" si="2"/>
        <v>499.14285714285717</v>
      </c>
      <c r="V276" s="16">
        <f t="shared" si="4"/>
        <v>0</v>
      </c>
      <c r="W276" s="1">
        <v>16.36</v>
      </c>
      <c r="X276" s="16">
        <f t="shared" si="0"/>
        <v>11.794285714285715</v>
      </c>
      <c r="Y276" s="36">
        <f t="shared" si="52"/>
        <v>29.485714285714288</v>
      </c>
    </row>
    <row r="277" spans="1:25" ht="13" x14ac:dyDescent="0.15">
      <c r="A277" s="15">
        <v>44310</v>
      </c>
      <c r="B277" s="1">
        <f t="shared" si="31"/>
        <v>468</v>
      </c>
      <c r="D277" s="1">
        <v>0</v>
      </c>
      <c r="E277" s="1">
        <v>0</v>
      </c>
      <c r="F277" s="21">
        <f t="shared" si="7"/>
        <v>0</v>
      </c>
      <c r="G277" s="21">
        <f t="shared" si="5"/>
        <v>0</v>
      </c>
      <c r="H277" s="16">
        <f t="shared" si="46"/>
        <v>0</v>
      </c>
      <c r="I277" s="21">
        <f t="shared" si="3"/>
        <v>136</v>
      </c>
      <c r="J277" s="22">
        <f t="shared" si="32"/>
        <v>45</v>
      </c>
      <c r="K277" s="19">
        <f t="shared" ref="K277:K306" si="54">SUM(F271:F277)</f>
        <v>0</v>
      </c>
      <c r="L277" s="19"/>
      <c r="M277" s="19"/>
      <c r="N277" s="22"/>
      <c r="O277" s="22"/>
      <c r="P277" s="19">
        <v>3210</v>
      </c>
      <c r="Q277" s="21">
        <f t="shared" si="8"/>
        <v>87214</v>
      </c>
      <c r="R277" s="26">
        <f t="shared" si="38"/>
        <v>38487</v>
      </c>
      <c r="S277" s="21">
        <f t="shared" si="53"/>
        <v>738</v>
      </c>
      <c r="T277" s="21">
        <f t="shared" si="2"/>
        <v>501.14285714285717</v>
      </c>
      <c r="U277" s="16">
        <f t="shared" ref="U277:U306" si="55">SUM(S271:S277)</f>
        <v>3508</v>
      </c>
      <c r="V277" s="16">
        <f t="shared" si="4"/>
        <v>0</v>
      </c>
      <c r="W277" s="1">
        <v>0</v>
      </c>
      <c r="X277" s="16">
        <f t="shared" si="0"/>
        <v>11.794285714285715</v>
      </c>
      <c r="Y277" s="36">
        <f t="shared" si="52"/>
        <v>29.485714285714288</v>
      </c>
    </row>
    <row r="278" spans="1:25" ht="13" x14ac:dyDescent="0.15">
      <c r="A278" s="15">
        <v>44311</v>
      </c>
      <c r="B278" s="1">
        <f t="shared" si="31"/>
        <v>469</v>
      </c>
      <c r="D278" s="1">
        <v>0</v>
      </c>
      <c r="E278" s="1">
        <v>1</v>
      </c>
      <c r="F278" s="21">
        <f t="shared" si="7"/>
        <v>1</v>
      </c>
      <c r="G278" s="21">
        <f t="shared" si="5"/>
        <v>0.14285714285714285</v>
      </c>
      <c r="H278" s="16">
        <f t="shared" si="46"/>
        <v>19.190911184463037</v>
      </c>
      <c r="I278" s="21">
        <f t="shared" si="3"/>
        <v>137</v>
      </c>
      <c r="J278" s="22">
        <f t="shared" si="32"/>
        <v>46</v>
      </c>
      <c r="K278" s="19">
        <f t="shared" si="54"/>
        <v>1</v>
      </c>
      <c r="L278" s="19"/>
      <c r="M278" s="19"/>
      <c r="N278" s="22"/>
      <c r="O278" s="22"/>
      <c r="P278" s="25">
        <v>3529</v>
      </c>
      <c r="Q278" s="21">
        <f t="shared" si="8"/>
        <v>87533</v>
      </c>
      <c r="R278" s="26">
        <f t="shared" si="38"/>
        <v>38806</v>
      </c>
      <c r="S278" s="21">
        <f t="shared" si="53"/>
        <v>319</v>
      </c>
      <c r="T278" s="21">
        <f t="shared" si="2"/>
        <v>504.14285714285717</v>
      </c>
      <c r="U278" s="16">
        <f t="shared" si="55"/>
        <v>3529</v>
      </c>
      <c r="V278" s="16">
        <f t="shared" si="4"/>
        <v>2.8336639274582031E-2</v>
      </c>
      <c r="W278" s="1">
        <v>0</v>
      </c>
      <c r="X278" s="16">
        <f t="shared" si="0"/>
        <v>11.794285714285715</v>
      </c>
      <c r="Y278" s="36">
        <f t="shared" si="52"/>
        <v>29.485714285714288</v>
      </c>
    </row>
    <row r="279" spans="1:25" ht="13" x14ac:dyDescent="0.15">
      <c r="A279" s="15">
        <v>44312</v>
      </c>
      <c r="B279" s="1">
        <f t="shared" si="31"/>
        <v>470</v>
      </c>
      <c r="D279" s="1">
        <v>0</v>
      </c>
      <c r="E279" s="1">
        <v>0</v>
      </c>
      <c r="F279" s="21">
        <f t="shared" si="7"/>
        <v>0</v>
      </c>
      <c r="G279" s="21">
        <f t="shared" si="5"/>
        <v>0.14285714285714285</v>
      </c>
      <c r="H279" s="16">
        <f t="shared" si="46"/>
        <v>19.190911184463037</v>
      </c>
      <c r="I279" s="21">
        <f t="shared" si="3"/>
        <v>137</v>
      </c>
      <c r="J279" s="22">
        <f t="shared" si="32"/>
        <v>46</v>
      </c>
      <c r="K279" s="19">
        <f t="shared" si="54"/>
        <v>1</v>
      </c>
      <c r="L279" s="19"/>
      <c r="M279" s="19"/>
      <c r="N279" s="22"/>
      <c r="O279" s="22"/>
      <c r="P279" s="19">
        <v>0</v>
      </c>
      <c r="Q279" s="21">
        <f t="shared" si="8"/>
        <v>87533</v>
      </c>
      <c r="R279" s="26">
        <f t="shared" si="38"/>
        <v>38806</v>
      </c>
      <c r="S279" s="19">
        <v>0</v>
      </c>
      <c r="T279" s="21">
        <f t="shared" si="2"/>
        <v>504.14285714285717</v>
      </c>
      <c r="U279" s="16">
        <f t="shared" si="55"/>
        <v>3529</v>
      </c>
      <c r="V279" s="16">
        <f t="shared" si="4"/>
        <v>2.8336639274582031E-2</v>
      </c>
      <c r="W279" s="1">
        <v>44.26</v>
      </c>
      <c r="X279" s="16">
        <f t="shared" si="0"/>
        <v>13.654285714285711</v>
      </c>
      <c r="Y279" s="36">
        <f t="shared" si="52"/>
        <v>34.135714285714279</v>
      </c>
    </row>
    <row r="280" spans="1:25" ht="13" x14ac:dyDescent="0.15">
      <c r="A280" s="15">
        <v>44313</v>
      </c>
      <c r="B280" s="1">
        <f t="shared" si="31"/>
        <v>471</v>
      </c>
      <c r="D280" s="1">
        <v>0</v>
      </c>
      <c r="E280" s="1">
        <v>0</v>
      </c>
      <c r="F280" s="21">
        <f t="shared" si="7"/>
        <v>0</v>
      </c>
      <c r="G280" s="21">
        <f t="shared" si="5"/>
        <v>0.14285714285714285</v>
      </c>
      <c r="H280" s="16">
        <f t="shared" si="46"/>
        <v>19.190911184463037</v>
      </c>
      <c r="I280" s="21">
        <f t="shared" si="3"/>
        <v>137</v>
      </c>
      <c r="J280" s="22">
        <f t="shared" si="32"/>
        <v>46</v>
      </c>
      <c r="K280" s="19">
        <f t="shared" si="54"/>
        <v>1</v>
      </c>
      <c r="L280" s="19"/>
      <c r="M280" s="19"/>
      <c r="N280" s="22"/>
      <c r="O280" s="22"/>
      <c r="P280" s="19">
        <v>0</v>
      </c>
      <c r="Q280" s="21">
        <f t="shared" si="8"/>
        <v>87533</v>
      </c>
      <c r="R280" s="26">
        <f t="shared" si="38"/>
        <v>38806</v>
      </c>
      <c r="S280" s="21">
        <f t="shared" ref="S280:S285" si="56">P280-P279</f>
        <v>0</v>
      </c>
      <c r="T280" s="21">
        <f t="shared" si="2"/>
        <v>382.28571428571428</v>
      </c>
      <c r="U280" s="16">
        <f t="shared" si="55"/>
        <v>2676</v>
      </c>
      <c r="V280" s="16">
        <f t="shared" si="4"/>
        <v>3.7369207772795218E-2</v>
      </c>
      <c r="W280" s="1">
        <v>11.16</v>
      </c>
      <c r="X280" s="16">
        <f t="shared" si="0"/>
        <v>13.707142857142856</v>
      </c>
      <c r="Y280" s="36">
        <f t="shared" si="52"/>
        <v>34.267857142857139</v>
      </c>
    </row>
    <row r="281" spans="1:25" ht="13" x14ac:dyDescent="0.15">
      <c r="A281" s="15">
        <v>44314</v>
      </c>
      <c r="B281" s="1">
        <f t="shared" si="31"/>
        <v>472</v>
      </c>
      <c r="D281" s="1">
        <v>0</v>
      </c>
      <c r="E281" s="1">
        <v>1</v>
      </c>
      <c r="F281" s="21">
        <f t="shared" si="7"/>
        <v>1</v>
      </c>
      <c r="G281" s="21">
        <f t="shared" si="5"/>
        <v>0.2857142857142857</v>
      </c>
      <c r="H281" s="16">
        <f t="shared" si="46"/>
        <v>38.381822368926073</v>
      </c>
      <c r="I281" s="21">
        <f t="shared" si="3"/>
        <v>138</v>
      </c>
      <c r="J281" s="22">
        <f t="shared" si="32"/>
        <v>47</v>
      </c>
      <c r="K281" s="19">
        <f t="shared" si="54"/>
        <v>2</v>
      </c>
      <c r="L281" s="19"/>
      <c r="M281" s="19"/>
      <c r="N281" s="22"/>
      <c r="O281" s="22"/>
      <c r="P281" s="19">
        <v>914</v>
      </c>
      <c r="Q281" s="21">
        <f t="shared" si="8"/>
        <v>88447</v>
      </c>
      <c r="R281" s="26">
        <f t="shared" si="38"/>
        <v>39720</v>
      </c>
      <c r="S281" s="21">
        <f t="shared" si="56"/>
        <v>914</v>
      </c>
      <c r="T281" s="21">
        <f t="shared" si="2"/>
        <v>405.14285714285717</v>
      </c>
      <c r="U281" s="16">
        <f t="shared" si="55"/>
        <v>2836</v>
      </c>
      <c r="V281" s="16">
        <f t="shared" si="4"/>
        <v>7.0521861777150904E-2</v>
      </c>
      <c r="W281" s="1">
        <v>10.79</v>
      </c>
      <c r="X281" s="16">
        <f t="shared" si="0"/>
        <v>13.017142857142858</v>
      </c>
      <c r="Y281" s="36">
        <f t="shared" si="52"/>
        <v>32.542857142857144</v>
      </c>
    </row>
    <row r="282" spans="1:25" ht="13" x14ac:dyDescent="0.15">
      <c r="A282" s="15">
        <v>44315</v>
      </c>
      <c r="B282" s="1">
        <f t="shared" si="31"/>
        <v>473</v>
      </c>
      <c r="D282" s="1">
        <v>0</v>
      </c>
      <c r="E282" s="1">
        <v>0</v>
      </c>
      <c r="F282" s="21">
        <f t="shared" si="7"/>
        <v>0</v>
      </c>
      <c r="G282" s="21">
        <f t="shared" si="5"/>
        <v>0.2857142857142857</v>
      </c>
      <c r="H282" s="16">
        <f t="shared" si="46"/>
        <v>38.381822368926073</v>
      </c>
      <c r="I282" s="21">
        <f t="shared" si="3"/>
        <v>138</v>
      </c>
      <c r="J282" s="22">
        <f t="shared" si="32"/>
        <v>47</v>
      </c>
      <c r="K282" s="19">
        <f t="shared" si="54"/>
        <v>2</v>
      </c>
      <c r="L282" s="19"/>
      <c r="M282" s="19"/>
      <c r="N282" s="22"/>
      <c r="O282" s="22"/>
      <c r="P282" s="19">
        <v>1557</v>
      </c>
      <c r="Q282" s="21">
        <f t="shared" si="8"/>
        <v>89090</v>
      </c>
      <c r="R282" s="26">
        <f t="shared" si="38"/>
        <v>40363</v>
      </c>
      <c r="S282" s="21">
        <f t="shared" si="56"/>
        <v>643</v>
      </c>
      <c r="T282" s="21">
        <f t="shared" si="2"/>
        <v>497</v>
      </c>
      <c r="U282" s="16">
        <f t="shared" si="55"/>
        <v>3479</v>
      </c>
      <c r="V282" s="16">
        <f t="shared" si="4"/>
        <v>5.7487783845932734E-2</v>
      </c>
      <c r="W282" s="1">
        <v>11.16</v>
      </c>
      <c r="X282" s="16">
        <f t="shared" si="0"/>
        <v>13.389999999999999</v>
      </c>
      <c r="Y282" s="36">
        <f t="shared" si="52"/>
        <v>33.474999999999994</v>
      </c>
    </row>
    <row r="283" spans="1:25" ht="13" x14ac:dyDescent="0.15">
      <c r="A283" s="15">
        <v>44316</v>
      </c>
      <c r="B283" s="1">
        <f t="shared" si="31"/>
        <v>474</v>
      </c>
      <c r="D283" s="1">
        <v>0</v>
      </c>
      <c r="E283" s="1">
        <v>0</v>
      </c>
      <c r="F283" s="21">
        <f t="shared" si="7"/>
        <v>0</v>
      </c>
      <c r="G283" s="21">
        <f t="shared" si="5"/>
        <v>0.2857142857142857</v>
      </c>
      <c r="H283" s="16">
        <f t="shared" si="46"/>
        <v>38.381822368926073</v>
      </c>
      <c r="I283" s="21">
        <f t="shared" si="3"/>
        <v>138</v>
      </c>
      <c r="J283" s="22">
        <f t="shared" si="32"/>
        <v>47</v>
      </c>
      <c r="K283" s="19">
        <f t="shared" si="54"/>
        <v>2</v>
      </c>
      <c r="L283" s="19"/>
      <c r="M283" s="19"/>
      <c r="N283" s="22"/>
      <c r="O283" s="22"/>
      <c r="P283" s="19">
        <v>2454</v>
      </c>
      <c r="Q283" s="21">
        <f t="shared" si="8"/>
        <v>89987</v>
      </c>
      <c r="R283" s="26">
        <f t="shared" si="38"/>
        <v>41260</v>
      </c>
      <c r="S283" s="21">
        <f t="shared" si="56"/>
        <v>897</v>
      </c>
      <c r="T283" s="21">
        <f t="shared" si="2"/>
        <v>501.57142857142856</v>
      </c>
      <c r="U283" s="16">
        <f t="shared" si="55"/>
        <v>3511</v>
      </c>
      <c r="V283" s="16">
        <f t="shared" si="4"/>
        <v>5.6963827969239537E-2</v>
      </c>
      <c r="W283" s="1">
        <v>16.739999999999998</v>
      </c>
      <c r="X283" s="16">
        <f t="shared" si="0"/>
        <v>13.444285714285714</v>
      </c>
      <c r="Y283" s="36">
        <f t="shared" si="52"/>
        <v>33.610714285714288</v>
      </c>
    </row>
    <row r="284" spans="1:25" ht="13" x14ac:dyDescent="0.15">
      <c r="A284" s="15">
        <v>44317</v>
      </c>
      <c r="B284" s="1">
        <f t="shared" si="31"/>
        <v>475</v>
      </c>
      <c r="D284" s="1">
        <v>0</v>
      </c>
      <c r="E284" s="1">
        <v>0</v>
      </c>
      <c r="F284" s="21">
        <f t="shared" si="7"/>
        <v>0</v>
      </c>
      <c r="G284" s="21">
        <f t="shared" si="5"/>
        <v>0.2857142857142857</v>
      </c>
      <c r="H284" s="16">
        <f t="shared" si="46"/>
        <v>38.381822368926073</v>
      </c>
      <c r="I284" s="21">
        <f t="shared" si="3"/>
        <v>138</v>
      </c>
      <c r="J284" s="22">
        <f t="shared" si="32"/>
        <v>47</v>
      </c>
      <c r="K284" s="19">
        <f t="shared" si="54"/>
        <v>2</v>
      </c>
      <c r="L284" s="19"/>
      <c r="M284" s="19"/>
      <c r="N284" s="22"/>
      <c r="O284" s="22"/>
      <c r="P284" s="19">
        <v>3181</v>
      </c>
      <c r="Q284" s="21">
        <f t="shared" si="8"/>
        <v>90714</v>
      </c>
      <c r="R284" s="26">
        <f t="shared" si="38"/>
        <v>41987</v>
      </c>
      <c r="S284" s="21">
        <f t="shared" si="56"/>
        <v>727</v>
      </c>
      <c r="T284" s="21">
        <f t="shared" si="2"/>
        <v>500</v>
      </c>
      <c r="U284" s="16">
        <f t="shared" si="55"/>
        <v>3500</v>
      </c>
      <c r="V284" s="16">
        <f t="shared" si="4"/>
        <v>5.7142857142857134E-2</v>
      </c>
      <c r="W284" s="1">
        <v>0</v>
      </c>
      <c r="X284" s="16">
        <f t="shared" si="0"/>
        <v>13.444285714285714</v>
      </c>
      <c r="Y284" s="36">
        <f t="shared" si="52"/>
        <v>33.610714285714288</v>
      </c>
    </row>
    <row r="285" spans="1:25" ht="13" x14ac:dyDescent="0.15">
      <c r="A285" s="15">
        <v>44318</v>
      </c>
      <c r="B285" s="1">
        <f t="shared" si="31"/>
        <v>476</v>
      </c>
      <c r="D285" s="1">
        <v>0</v>
      </c>
      <c r="E285" s="1">
        <v>0</v>
      </c>
      <c r="F285" s="21">
        <f t="shared" si="7"/>
        <v>0</v>
      </c>
      <c r="G285" s="21">
        <f t="shared" si="5"/>
        <v>0.14285714285714285</v>
      </c>
      <c r="H285" s="16">
        <f t="shared" si="46"/>
        <v>19.190911184463037</v>
      </c>
      <c r="I285" s="21">
        <f t="shared" si="3"/>
        <v>138</v>
      </c>
      <c r="J285" s="22">
        <f t="shared" si="32"/>
        <v>47</v>
      </c>
      <c r="K285" s="19">
        <f t="shared" si="54"/>
        <v>1</v>
      </c>
      <c r="L285" s="19"/>
      <c r="M285" s="19"/>
      <c r="N285" s="22"/>
      <c r="O285" s="22"/>
      <c r="P285" s="25">
        <v>3393</v>
      </c>
      <c r="Q285" s="21">
        <f t="shared" si="8"/>
        <v>90926</v>
      </c>
      <c r="R285" s="26">
        <f t="shared" si="38"/>
        <v>42199</v>
      </c>
      <c r="S285" s="21">
        <f t="shared" si="56"/>
        <v>212</v>
      </c>
      <c r="T285" s="21">
        <f t="shared" si="2"/>
        <v>484.71428571428572</v>
      </c>
      <c r="U285" s="16">
        <f t="shared" si="55"/>
        <v>3393</v>
      </c>
      <c r="V285" s="16">
        <f t="shared" si="4"/>
        <v>2.9472443265546711E-2</v>
      </c>
      <c r="W285" s="1">
        <v>0</v>
      </c>
      <c r="X285" s="16">
        <f t="shared" si="0"/>
        <v>13.444285714285714</v>
      </c>
      <c r="Y285" s="36">
        <f t="shared" si="52"/>
        <v>33.610714285714288</v>
      </c>
    </row>
    <row r="286" spans="1:25" ht="13" x14ac:dyDescent="0.15">
      <c r="A286" s="15">
        <v>44319</v>
      </c>
      <c r="B286" s="1">
        <f t="shared" si="31"/>
        <v>477</v>
      </c>
      <c r="D286" s="1">
        <v>0</v>
      </c>
      <c r="E286" s="1">
        <v>0</v>
      </c>
      <c r="F286" s="21">
        <f t="shared" si="7"/>
        <v>0</v>
      </c>
      <c r="G286" s="21">
        <f t="shared" si="5"/>
        <v>0.14285714285714285</v>
      </c>
      <c r="H286" s="16">
        <f t="shared" si="46"/>
        <v>19.190911184463037</v>
      </c>
      <c r="I286" s="21">
        <f t="shared" si="3"/>
        <v>138</v>
      </c>
      <c r="J286" s="22">
        <f t="shared" si="32"/>
        <v>47</v>
      </c>
      <c r="K286" s="19">
        <f t="shared" si="54"/>
        <v>1</v>
      </c>
      <c r="L286" s="19"/>
      <c r="M286" s="19"/>
      <c r="N286" s="22"/>
      <c r="O286" s="22"/>
      <c r="P286" s="19">
        <v>0</v>
      </c>
      <c r="Q286" s="21">
        <f t="shared" si="8"/>
        <v>90926</v>
      </c>
      <c r="R286" s="26">
        <f t="shared" si="38"/>
        <v>42199</v>
      </c>
      <c r="S286" s="19">
        <v>0</v>
      </c>
      <c r="T286" s="21">
        <f t="shared" si="2"/>
        <v>484.71428571428572</v>
      </c>
      <c r="U286" s="16">
        <f t="shared" si="55"/>
        <v>3393</v>
      </c>
      <c r="V286" s="16">
        <f t="shared" si="4"/>
        <v>2.9472443265546711E-2</v>
      </c>
      <c r="W286" s="1">
        <v>40.909999999999997</v>
      </c>
      <c r="X286" s="16">
        <f t="shared" si="0"/>
        <v>12.965714285714284</v>
      </c>
      <c r="Y286" s="36">
        <f t="shared" si="52"/>
        <v>32.414285714285711</v>
      </c>
    </row>
    <row r="287" spans="1:25" ht="13" x14ac:dyDescent="0.15">
      <c r="A287" s="15">
        <v>44320</v>
      </c>
      <c r="B287" s="1">
        <f t="shared" si="31"/>
        <v>478</v>
      </c>
      <c r="D287" s="1">
        <v>0</v>
      </c>
      <c r="E287" s="1">
        <v>0</v>
      </c>
      <c r="F287" s="21">
        <f t="shared" si="7"/>
        <v>0</v>
      </c>
      <c r="G287" s="21">
        <f t="shared" si="5"/>
        <v>0.14285714285714285</v>
      </c>
      <c r="H287" s="16">
        <f t="shared" si="46"/>
        <v>19.190911184463037</v>
      </c>
      <c r="I287" s="21">
        <f t="shared" si="3"/>
        <v>138</v>
      </c>
      <c r="J287" s="22">
        <f t="shared" si="32"/>
        <v>47</v>
      </c>
      <c r="K287" s="19">
        <f t="shared" si="54"/>
        <v>1</v>
      </c>
      <c r="L287" s="19"/>
      <c r="M287" s="19"/>
      <c r="N287" s="22"/>
      <c r="O287" s="22"/>
      <c r="P287" s="19">
        <v>0</v>
      </c>
      <c r="Q287" s="21">
        <f t="shared" si="8"/>
        <v>90926</v>
      </c>
      <c r="R287" s="26">
        <f t="shared" si="38"/>
        <v>42199</v>
      </c>
      <c r="S287" s="21">
        <f t="shared" ref="S287:S292" si="57">P287-P286</f>
        <v>0</v>
      </c>
      <c r="T287" s="21">
        <f t="shared" si="2"/>
        <v>484.71428571428572</v>
      </c>
      <c r="U287" s="16">
        <f t="shared" si="55"/>
        <v>3393</v>
      </c>
      <c r="V287" s="16">
        <f t="shared" si="4"/>
        <v>2.9472443265546711E-2</v>
      </c>
      <c r="W287" s="1">
        <v>14.88</v>
      </c>
      <c r="X287" s="16">
        <f t="shared" si="0"/>
        <v>13.497142857142856</v>
      </c>
      <c r="Y287" s="36">
        <f t="shared" si="52"/>
        <v>33.74285714285714</v>
      </c>
    </row>
    <row r="288" spans="1:25" ht="13" x14ac:dyDescent="0.15">
      <c r="A288" s="15">
        <v>44321</v>
      </c>
      <c r="B288" s="1">
        <f t="shared" si="31"/>
        <v>479</v>
      </c>
      <c r="D288" s="1">
        <v>0</v>
      </c>
      <c r="E288" s="1">
        <v>0</v>
      </c>
      <c r="F288" s="21">
        <f t="shared" si="7"/>
        <v>0</v>
      </c>
      <c r="G288" s="21">
        <f t="shared" si="5"/>
        <v>0</v>
      </c>
      <c r="H288" s="16">
        <f t="shared" si="46"/>
        <v>0</v>
      </c>
      <c r="I288" s="21">
        <f t="shared" si="3"/>
        <v>138</v>
      </c>
      <c r="J288" s="22">
        <f t="shared" si="32"/>
        <v>47</v>
      </c>
      <c r="K288" s="19">
        <f t="shared" si="54"/>
        <v>0</v>
      </c>
      <c r="L288" s="19"/>
      <c r="M288" s="19"/>
      <c r="N288" s="22"/>
      <c r="O288" s="22"/>
      <c r="P288" s="19">
        <v>829</v>
      </c>
      <c r="Q288" s="21">
        <f t="shared" si="8"/>
        <v>91755</v>
      </c>
      <c r="R288" s="26">
        <f t="shared" si="38"/>
        <v>43028</v>
      </c>
      <c r="S288" s="21">
        <f t="shared" si="57"/>
        <v>829</v>
      </c>
      <c r="T288" s="21">
        <f t="shared" si="2"/>
        <v>472.57142857142856</v>
      </c>
      <c r="U288" s="16">
        <f t="shared" si="55"/>
        <v>3308</v>
      </c>
      <c r="V288" s="16">
        <f t="shared" si="4"/>
        <v>0</v>
      </c>
      <c r="W288" s="1">
        <v>14.5</v>
      </c>
      <c r="X288" s="16">
        <f t="shared" si="0"/>
        <v>14.027142857142858</v>
      </c>
      <c r="Y288" s="36">
        <f t="shared" si="52"/>
        <v>35.067857142857143</v>
      </c>
    </row>
    <row r="289" spans="1:25" ht="13" x14ac:dyDescent="0.15">
      <c r="A289" s="15">
        <v>44322</v>
      </c>
      <c r="B289" s="1">
        <f t="shared" si="31"/>
        <v>480</v>
      </c>
      <c r="D289" s="1">
        <v>0</v>
      </c>
      <c r="E289" s="1">
        <v>0</v>
      </c>
      <c r="F289" s="21">
        <f t="shared" si="7"/>
        <v>0</v>
      </c>
      <c r="G289" s="21">
        <f t="shared" si="5"/>
        <v>0</v>
      </c>
      <c r="H289" s="16">
        <f t="shared" si="46"/>
        <v>0</v>
      </c>
      <c r="I289" s="21">
        <f t="shared" si="3"/>
        <v>138</v>
      </c>
      <c r="J289" s="22">
        <f t="shared" si="32"/>
        <v>47</v>
      </c>
      <c r="K289" s="19">
        <f t="shared" si="54"/>
        <v>0</v>
      </c>
      <c r="L289" s="19"/>
      <c r="M289" s="19"/>
      <c r="N289" s="22"/>
      <c r="O289" s="22"/>
      <c r="P289" s="19">
        <v>829</v>
      </c>
      <c r="Q289" s="21">
        <f t="shared" si="8"/>
        <v>91755</v>
      </c>
      <c r="R289" s="26">
        <f t="shared" si="38"/>
        <v>43028</v>
      </c>
      <c r="S289" s="21">
        <f t="shared" si="57"/>
        <v>0</v>
      </c>
      <c r="T289" s="21">
        <f t="shared" si="2"/>
        <v>380.71428571428572</v>
      </c>
      <c r="U289" s="16">
        <f t="shared" si="55"/>
        <v>2665</v>
      </c>
      <c r="V289" s="16">
        <f t="shared" si="4"/>
        <v>0</v>
      </c>
      <c r="W289" s="1">
        <v>14.13</v>
      </c>
      <c r="X289" s="16">
        <f t="shared" si="0"/>
        <v>14.451428571428568</v>
      </c>
      <c r="Y289" s="36">
        <f t="shared" si="52"/>
        <v>36.128571428571419</v>
      </c>
    </row>
    <row r="290" spans="1:25" ht="13" x14ac:dyDescent="0.15">
      <c r="A290" s="15">
        <v>44323</v>
      </c>
      <c r="B290" s="1">
        <f t="shared" si="31"/>
        <v>481</v>
      </c>
      <c r="D290" s="1">
        <v>0</v>
      </c>
      <c r="E290" s="1">
        <v>0</v>
      </c>
      <c r="F290" s="21">
        <f t="shared" si="7"/>
        <v>0</v>
      </c>
      <c r="G290" s="21">
        <f t="shared" si="5"/>
        <v>0</v>
      </c>
      <c r="H290" s="16">
        <f t="shared" si="46"/>
        <v>0</v>
      </c>
      <c r="I290" s="21">
        <f t="shared" si="3"/>
        <v>138</v>
      </c>
      <c r="J290" s="22">
        <f t="shared" si="32"/>
        <v>47</v>
      </c>
      <c r="K290" s="19">
        <f t="shared" si="54"/>
        <v>0</v>
      </c>
      <c r="L290" s="19"/>
      <c r="M290" s="19"/>
      <c r="N290" s="22"/>
      <c r="O290" s="22"/>
      <c r="P290" s="19">
        <v>829</v>
      </c>
      <c r="Q290" s="21">
        <f t="shared" si="8"/>
        <v>91755</v>
      </c>
      <c r="R290" s="26">
        <f t="shared" si="38"/>
        <v>43028</v>
      </c>
      <c r="S290" s="21">
        <f t="shared" si="57"/>
        <v>0</v>
      </c>
      <c r="T290" s="21">
        <f t="shared" si="2"/>
        <v>252.57142857142858</v>
      </c>
      <c r="U290" s="16">
        <f t="shared" si="55"/>
        <v>1768</v>
      </c>
      <c r="V290" s="16">
        <f t="shared" si="4"/>
        <v>0</v>
      </c>
      <c r="W290" s="1">
        <v>7.07</v>
      </c>
      <c r="X290" s="16">
        <f t="shared" si="0"/>
        <v>13.069999999999997</v>
      </c>
      <c r="Y290" s="36">
        <f t="shared" si="52"/>
        <v>32.67499999999999</v>
      </c>
    </row>
    <row r="291" spans="1:25" ht="13" x14ac:dyDescent="0.15">
      <c r="A291" s="15">
        <v>44324</v>
      </c>
      <c r="B291" s="1">
        <f t="shared" si="31"/>
        <v>482</v>
      </c>
      <c r="D291" s="1">
        <v>0</v>
      </c>
      <c r="E291" s="1">
        <v>0</v>
      </c>
      <c r="F291" s="21">
        <f t="shared" si="7"/>
        <v>0</v>
      </c>
      <c r="G291" s="21">
        <f t="shared" si="5"/>
        <v>0</v>
      </c>
      <c r="H291" s="16">
        <f t="shared" si="46"/>
        <v>0</v>
      </c>
      <c r="I291" s="21">
        <f t="shared" si="3"/>
        <v>138</v>
      </c>
      <c r="J291" s="22">
        <f t="shared" si="32"/>
        <v>47</v>
      </c>
      <c r="K291" s="19">
        <f t="shared" si="54"/>
        <v>0</v>
      </c>
      <c r="L291" s="19"/>
      <c r="M291" s="19"/>
      <c r="N291" s="22"/>
      <c r="O291" s="22"/>
      <c r="P291" s="19">
        <v>829</v>
      </c>
      <c r="Q291" s="21">
        <f t="shared" si="8"/>
        <v>91755</v>
      </c>
      <c r="R291" s="26">
        <f t="shared" si="38"/>
        <v>43028</v>
      </c>
      <c r="S291" s="21">
        <f t="shared" si="57"/>
        <v>0</v>
      </c>
      <c r="T291" s="21">
        <f t="shared" si="2"/>
        <v>148.71428571428572</v>
      </c>
      <c r="U291" s="16">
        <f t="shared" si="55"/>
        <v>1041</v>
      </c>
      <c r="V291" s="16">
        <f t="shared" si="4"/>
        <v>0</v>
      </c>
      <c r="W291" s="1">
        <v>0</v>
      </c>
      <c r="X291" s="16">
        <f t="shared" si="0"/>
        <v>13.069999999999997</v>
      </c>
      <c r="Y291" s="36">
        <f t="shared" si="52"/>
        <v>32.67499999999999</v>
      </c>
    </row>
    <row r="292" spans="1:25" ht="13" x14ac:dyDescent="0.15">
      <c r="A292" s="15">
        <v>44325</v>
      </c>
      <c r="B292" s="1">
        <f t="shared" si="31"/>
        <v>483</v>
      </c>
      <c r="D292" s="1">
        <v>0</v>
      </c>
      <c r="E292" s="1">
        <v>0</v>
      </c>
      <c r="F292" s="21">
        <f t="shared" si="7"/>
        <v>0</v>
      </c>
      <c r="G292" s="21">
        <f t="shared" si="5"/>
        <v>0</v>
      </c>
      <c r="H292" s="16">
        <f t="shared" si="46"/>
        <v>0</v>
      </c>
      <c r="I292" s="21">
        <f t="shared" si="3"/>
        <v>138</v>
      </c>
      <c r="J292" s="22">
        <f t="shared" si="32"/>
        <v>47</v>
      </c>
      <c r="K292" s="19">
        <f t="shared" si="54"/>
        <v>0</v>
      </c>
      <c r="L292" s="19"/>
      <c r="M292" s="19"/>
      <c r="N292" s="22"/>
      <c r="O292" s="22"/>
      <c r="P292" s="19">
        <v>3242</v>
      </c>
      <c r="Q292" s="21">
        <f t="shared" si="8"/>
        <v>94168</v>
      </c>
      <c r="R292" s="26">
        <f t="shared" si="38"/>
        <v>45441</v>
      </c>
      <c r="S292" s="21">
        <f t="shared" si="57"/>
        <v>2413</v>
      </c>
      <c r="T292" s="21">
        <f t="shared" si="2"/>
        <v>463.14285714285717</v>
      </c>
      <c r="U292" s="16">
        <f t="shared" si="55"/>
        <v>3242</v>
      </c>
      <c r="V292" s="16">
        <f t="shared" si="4"/>
        <v>0</v>
      </c>
      <c r="W292" s="1">
        <v>0</v>
      </c>
      <c r="X292" s="16">
        <f t="shared" si="0"/>
        <v>13.069999999999997</v>
      </c>
      <c r="Y292" s="36">
        <f t="shared" si="52"/>
        <v>32.67499999999999</v>
      </c>
    </row>
    <row r="293" spans="1:25" ht="13" x14ac:dyDescent="0.15">
      <c r="A293" s="15">
        <v>44326</v>
      </c>
      <c r="B293" s="1">
        <f t="shared" si="31"/>
        <v>484</v>
      </c>
      <c r="D293" s="1">
        <v>0</v>
      </c>
      <c r="E293" s="1">
        <v>0</v>
      </c>
      <c r="F293" s="21">
        <f t="shared" si="7"/>
        <v>0</v>
      </c>
      <c r="G293" s="21">
        <f t="shared" si="5"/>
        <v>0</v>
      </c>
      <c r="H293" s="16">
        <f t="shared" si="46"/>
        <v>0</v>
      </c>
      <c r="I293" s="21">
        <f t="shared" si="3"/>
        <v>138</v>
      </c>
      <c r="J293" s="22">
        <f t="shared" si="32"/>
        <v>47</v>
      </c>
      <c r="K293" s="19">
        <f t="shared" si="54"/>
        <v>0</v>
      </c>
      <c r="L293" s="19"/>
      <c r="M293" s="19"/>
      <c r="N293" s="22"/>
      <c r="O293" s="22"/>
      <c r="P293" s="19">
        <v>0</v>
      </c>
      <c r="Q293" s="21">
        <f t="shared" si="8"/>
        <v>94168</v>
      </c>
      <c r="R293" s="26">
        <f t="shared" si="38"/>
        <v>45441</v>
      </c>
      <c r="S293" s="19">
        <v>0</v>
      </c>
      <c r="T293" s="21">
        <f t="shared" si="2"/>
        <v>463.14285714285717</v>
      </c>
      <c r="U293" s="16">
        <f t="shared" si="55"/>
        <v>3242</v>
      </c>
      <c r="V293" s="16">
        <f t="shared" si="4"/>
        <v>0</v>
      </c>
      <c r="W293" s="1">
        <v>20.46</v>
      </c>
      <c r="X293" s="16">
        <f t="shared" si="0"/>
        <v>10.148571428571429</v>
      </c>
      <c r="Y293" s="36">
        <f t="shared" si="52"/>
        <v>25.371428571428574</v>
      </c>
    </row>
    <row r="294" spans="1:25" ht="13" x14ac:dyDescent="0.15">
      <c r="A294" s="15">
        <v>44327</v>
      </c>
      <c r="B294" s="1">
        <f t="shared" si="31"/>
        <v>485</v>
      </c>
      <c r="D294" s="1">
        <v>0</v>
      </c>
      <c r="E294" s="1">
        <v>0</v>
      </c>
      <c r="F294" s="21">
        <f t="shared" si="7"/>
        <v>0</v>
      </c>
      <c r="G294" s="21">
        <f t="shared" si="5"/>
        <v>0</v>
      </c>
      <c r="H294" s="16">
        <f t="shared" si="46"/>
        <v>0</v>
      </c>
      <c r="I294" s="21">
        <f t="shared" si="3"/>
        <v>138</v>
      </c>
      <c r="J294" s="22">
        <f t="shared" si="32"/>
        <v>47</v>
      </c>
      <c r="K294" s="19">
        <f t="shared" si="54"/>
        <v>0</v>
      </c>
      <c r="L294" s="19"/>
      <c r="M294" s="19"/>
      <c r="N294" s="22"/>
      <c r="O294" s="22"/>
      <c r="P294" s="19">
        <v>0</v>
      </c>
      <c r="Q294" s="21">
        <f t="shared" si="8"/>
        <v>94168</v>
      </c>
      <c r="R294" s="26">
        <f t="shared" si="38"/>
        <v>45441</v>
      </c>
      <c r="S294" s="21">
        <f t="shared" ref="S294:S299" si="58">P294-P293</f>
        <v>0</v>
      </c>
      <c r="T294" s="21">
        <f t="shared" si="2"/>
        <v>463.14285714285717</v>
      </c>
      <c r="U294" s="16">
        <f t="shared" si="55"/>
        <v>3242</v>
      </c>
      <c r="V294" s="16">
        <f t="shared" si="4"/>
        <v>0</v>
      </c>
      <c r="W294" s="1">
        <v>9.67</v>
      </c>
      <c r="X294" s="16">
        <f t="shared" si="0"/>
        <v>9.4042857142857148</v>
      </c>
      <c r="Y294" s="36">
        <f t="shared" si="52"/>
        <v>23.510714285714286</v>
      </c>
    </row>
    <row r="295" spans="1:25" ht="13" x14ac:dyDescent="0.15">
      <c r="A295" s="15">
        <v>44328</v>
      </c>
      <c r="B295" s="1">
        <f t="shared" si="31"/>
        <v>486</v>
      </c>
      <c r="D295" s="1">
        <v>0</v>
      </c>
      <c r="E295" s="1">
        <v>0</v>
      </c>
      <c r="F295" s="21">
        <f t="shared" si="7"/>
        <v>0</v>
      </c>
      <c r="G295" s="21">
        <f t="shared" si="5"/>
        <v>0</v>
      </c>
      <c r="H295" s="16">
        <f t="shared" si="46"/>
        <v>0</v>
      </c>
      <c r="I295" s="21">
        <f t="shared" si="3"/>
        <v>138</v>
      </c>
      <c r="J295" s="22">
        <f t="shared" si="32"/>
        <v>47</v>
      </c>
      <c r="K295" s="19">
        <f t="shared" si="54"/>
        <v>0</v>
      </c>
      <c r="L295" s="19"/>
      <c r="M295" s="19"/>
      <c r="N295" s="22"/>
      <c r="O295" s="22"/>
      <c r="P295" s="19">
        <v>1516</v>
      </c>
      <c r="Q295" s="21">
        <f t="shared" si="8"/>
        <v>95684</v>
      </c>
      <c r="R295" s="26">
        <f t="shared" si="38"/>
        <v>46957</v>
      </c>
      <c r="S295" s="21">
        <f t="shared" si="58"/>
        <v>1516</v>
      </c>
      <c r="T295" s="21">
        <f t="shared" si="2"/>
        <v>561.28571428571433</v>
      </c>
      <c r="U295" s="16">
        <f t="shared" si="55"/>
        <v>3929</v>
      </c>
      <c r="V295" s="16">
        <f t="shared" si="4"/>
        <v>0</v>
      </c>
      <c r="W295" s="1">
        <v>3.72</v>
      </c>
      <c r="X295" s="16">
        <f t="shared" si="0"/>
        <v>7.8642857142857148</v>
      </c>
      <c r="Y295" s="36">
        <f t="shared" si="52"/>
        <v>19.660714285714288</v>
      </c>
    </row>
    <row r="296" spans="1:25" ht="13" x14ac:dyDescent="0.15">
      <c r="A296" s="15">
        <v>44329</v>
      </c>
      <c r="B296" s="1">
        <f t="shared" si="31"/>
        <v>487</v>
      </c>
      <c r="D296" s="1">
        <v>0</v>
      </c>
      <c r="E296" s="1">
        <v>0</v>
      </c>
      <c r="F296" s="21">
        <f t="shared" si="7"/>
        <v>0</v>
      </c>
      <c r="G296" s="21">
        <f t="shared" si="5"/>
        <v>0</v>
      </c>
      <c r="H296" s="16">
        <f t="shared" si="46"/>
        <v>0</v>
      </c>
      <c r="I296" s="21">
        <f t="shared" si="3"/>
        <v>138</v>
      </c>
      <c r="J296" s="22">
        <f t="shared" si="32"/>
        <v>47</v>
      </c>
      <c r="K296" s="19">
        <f t="shared" si="54"/>
        <v>0</v>
      </c>
      <c r="L296" s="19"/>
      <c r="M296" s="19"/>
      <c r="N296" s="22"/>
      <c r="O296" s="22"/>
      <c r="P296" s="19">
        <v>2247</v>
      </c>
      <c r="Q296" s="21">
        <f t="shared" si="8"/>
        <v>96415</v>
      </c>
      <c r="R296" s="26">
        <f t="shared" si="38"/>
        <v>47688</v>
      </c>
      <c r="S296" s="21">
        <f t="shared" si="58"/>
        <v>731</v>
      </c>
      <c r="T296" s="21">
        <f t="shared" si="2"/>
        <v>665.71428571428567</v>
      </c>
      <c r="U296" s="16">
        <f t="shared" si="55"/>
        <v>4660</v>
      </c>
      <c r="V296" s="16">
        <f t="shared" si="4"/>
        <v>0</v>
      </c>
      <c r="W296" s="1">
        <v>12.64</v>
      </c>
      <c r="X296" s="16">
        <f t="shared" si="0"/>
        <v>7.6514285714285721</v>
      </c>
      <c r="Y296" s="36">
        <f t="shared" si="52"/>
        <v>19.12857142857143</v>
      </c>
    </row>
    <row r="297" spans="1:25" ht="13" x14ac:dyDescent="0.15">
      <c r="A297" s="15">
        <v>44330</v>
      </c>
      <c r="B297" s="1">
        <f t="shared" si="31"/>
        <v>488</v>
      </c>
      <c r="D297" s="1">
        <v>0</v>
      </c>
      <c r="E297" s="1">
        <v>0</v>
      </c>
      <c r="F297" s="21">
        <f t="shared" si="7"/>
        <v>0</v>
      </c>
      <c r="G297" s="21">
        <f t="shared" si="5"/>
        <v>0</v>
      </c>
      <c r="H297" s="16">
        <f t="shared" ref="H297:H306" si="59">G297*250000/(1861)</f>
        <v>0</v>
      </c>
      <c r="I297" s="21">
        <f t="shared" si="3"/>
        <v>138</v>
      </c>
      <c r="J297" s="22">
        <f t="shared" si="32"/>
        <v>47</v>
      </c>
      <c r="K297" s="19">
        <f t="shared" si="54"/>
        <v>0</v>
      </c>
      <c r="L297" s="19"/>
      <c r="M297" s="19"/>
      <c r="N297" s="22"/>
      <c r="O297" s="22"/>
      <c r="P297" s="19">
        <v>2247</v>
      </c>
      <c r="Q297" s="21">
        <f t="shared" si="8"/>
        <v>96415</v>
      </c>
      <c r="R297" s="26">
        <f t="shared" si="38"/>
        <v>47688</v>
      </c>
      <c r="S297" s="21">
        <f t="shared" si="58"/>
        <v>0</v>
      </c>
      <c r="T297" s="21">
        <f t="shared" si="2"/>
        <v>665.71428571428567</v>
      </c>
      <c r="U297" s="16">
        <f t="shared" si="55"/>
        <v>4660</v>
      </c>
      <c r="V297" s="16">
        <f t="shared" si="4"/>
        <v>0</v>
      </c>
      <c r="W297" s="1">
        <v>10.79</v>
      </c>
      <c r="X297" s="16">
        <f t="shared" si="0"/>
        <v>8.1828571428571433</v>
      </c>
      <c r="Y297" s="36">
        <f t="shared" si="52"/>
        <v>20.457142857142859</v>
      </c>
    </row>
    <row r="298" spans="1:25" ht="13" x14ac:dyDescent="0.15">
      <c r="A298" s="15">
        <v>44331</v>
      </c>
      <c r="B298" s="1">
        <f t="shared" si="31"/>
        <v>489</v>
      </c>
      <c r="D298" s="1">
        <v>0</v>
      </c>
      <c r="E298" s="1">
        <v>0</v>
      </c>
      <c r="F298" s="21">
        <f t="shared" si="7"/>
        <v>0</v>
      </c>
      <c r="G298" s="21">
        <f t="shared" si="5"/>
        <v>0</v>
      </c>
      <c r="H298" s="16">
        <f t="shared" si="59"/>
        <v>0</v>
      </c>
      <c r="I298" s="21">
        <f t="shared" si="3"/>
        <v>138</v>
      </c>
      <c r="J298" s="22">
        <f t="shared" si="32"/>
        <v>47</v>
      </c>
      <c r="K298" s="19">
        <f t="shared" si="54"/>
        <v>0</v>
      </c>
      <c r="L298" s="19"/>
      <c r="M298" s="19"/>
      <c r="N298" s="22"/>
      <c r="O298" s="22"/>
      <c r="P298" s="19">
        <v>2247</v>
      </c>
      <c r="Q298" s="21">
        <f t="shared" si="8"/>
        <v>96415</v>
      </c>
      <c r="R298" s="26">
        <f t="shared" si="38"/>
        <v>47688</v>
      </c>
      <c r="S298" s="21">
        <f t="shared" si="58"/>
        <v>0</v>
      </c>
      <c r="T298" s="21">
        <f t="shared" si="2"/>
        <v>665.71428571428567</v>
      </c>
      <c r="U298" s="16">
        <f t="shared" si="55"/>
        <v>4660</v>
      </c>
      <c r="V298" s="16">
        <f t="shared" si="4"/>
        <v>0</v>
      </c>
      <c r="W298" s="1">
        <v>0</v>
      </c>
      <c r="X298" s="16">
        <f t="shared" si="0"/>
        <v>8.1828571428571433</v>
      </c>
      <c r="Y298" s="36">
        <f t="shared" si="52"/>
        <v>20.457142857142859</v>
      </c>
    </row>
    <row r="299" spans="1:25" ht="13" x14ac:dyDescent="0.15">
      <c r="A299" s="15">
        <v>44332</v>
      </c>
      <c r="B299" s="1">
        <f t="shared" si="31"/>
        <v>490</v>
      </c>
      <c r="D299" s="1">
        <v>0</v>
      </c>
      <c r="E299" s="1">
        <v>0</v>
      </c>
      <c r="F299" s="21">
        <f t="shared" si="7"/>
        <v>0</v>
      </c>
      <c r="G299" s="21">
        <f t="shared" si="5"/>
        <v>0</v>
      </c>
      <c r="H299" s="16">
        <f t="shared" si="59"/>
        <v>0</v>
      </c>
      <c r="I299" s="21">
        <f t="shared" si="3"/>
        <v>138</v>
      </c>
      <c r="J299" s="22">
        <f t="shared" si="32"/>
        <v>47</v>
      </c>
      <c r="K299" s="19">
        <f t="shared" si="54"/>
        <v>0</v>
      </c>
      <c r="L299" s="19"/>
      <c r="M299" s="19"/>
      <c r="N299" s="22"/>
      <c r="O299" s="22"/>
      <c r="P299" s="25">
        <v>3197</v>
      </c>
      <c r="Q299" s="21">
        <f t="shared" si="8"/>
        <v>97365</v>
      </c>
      <c r="R299" s="26">
        <f t="shared" si="38"/>
        <v>48638</v>
      </c>
      <c r="S299" s="21">
        <f t="shared" si="58"/>
        <v>950</v>
      </c>
      <c r="T299" s="21">
        <f t="shared" si="2"/>
        <v>456.71428571428572</v>
      </c>
      <c r="U299" s="16">
        <f t="shared" si="55"/>
        <v>3197</v>
      </c>
      <c r="V299" s="16">
        <f t="shared" si="4"/>
        <v>0</v>
      </c>
      <c r="W299" s="1">
        <v>0</v>
      </c>
      <c r="X299" s="16">
        <f t="shared" si="0"/>
        <v>8.1828571428571433</v>
      </c>
      <c r="Y299" s="36">
        <f t="shared" si="52"/>
        <v>20.457142857142859</v>
      </c>
    </row>
    <row r="300" spans="1:25" ht="13" x14ac:dyDescent="0.15">
      <c r="A300" s="15">
        <v>44333</v>
      </c>
      <c r="B300" s="1">
        <f t="shared" si="31"/>
        <v>491</v>
      </c>
      <c r="D300" s="1">
        <v>0</v>
      </c>
      <c r="E300" s="1">
        <v>0</v>
      </c>
      <c r="F300" s="21">
        <f t="shared" si="7"/>
        <v>0</v>
      </c>
      <c r="G300" s="21">
        <f t="shared" si="5"/>
        <v>0</v>
      </c>
      <c r="H300" s="16">
        <f t="shared" si="59"/>
        <v>0</v>
      </c>
      <c r="I300" s="21">
        <f t="shared" si="3"/>
        <v>138</v>
      </c>
      <c r="J300" s="22">
        <f t="shared" si="32"/>
        <v>47</v>
      </c>
      <c r="K300" s="19">
        <f t="shared" si="54"/>
        <v>0</v>
      </c>
      <c r="L300" s="19"/>
      <c r="M300" s="19"/>
      <c r="N300" s="22"/>
      <c r="O300" s="22"/>
      <c r="P300" s="19">
        <v>0</v>
      </c>
      <c r="Q300" s="21">
        <f t="shared" si="8"/>
        <v>97365</v>
      </c>
      <c r="R300" s="26">
        <f t="shared" si="38"/>
        <v>48638</v>
      </c>
      <c r="S300" s="19">
        <v>0</v>
      </c>
      <c r="T300" s="21">
        <f t="shared" si="2"/>
        <v>456.71428571428572</v>
      </c>
      <c r="U300" s="16">
        <f t="shared" si="55"/>
        <v>3197</v>
      </c>
      <c r="V300" s="16">
        <f t="shared" si="4"/>
        <v>0</v>
      </c>
      <c r="W300" s="1">
        <v>20.079999999999998</v>
      </c>
      <c r="X300" s="16">
        <f t="shared" si="0"/>
        <v>8.1285714285714281</v>
      </c>
      <c r="Y300" s="36">
        <f t="shared" si="52"/>
        <v>20.321428571428569</v>
      </c>
    </row>
    <row r="301" spans="1:25" ht="13" x14ac:dyDescent="0.15">
      <c r="A301" s="15">
        <v>44334</v>
      </c>
      <c r="B301" s="1">
        <f t="shared" si="31"/>
        <v>492</v>
      </c>
      <c r="D301" s="1">
        <v>0</v>
      </c>
      <c r="E301" s="1">
        <v>0</v>
      </c>
      <c r="F301" s="21">
        <f t="shared" si="7"/>
        <v>0</v>
      </c>
      <c r="G301" s="21">
        <f t="shared" si="5"/>
        <v>0</v>
      </c>
      <c r="H301" s="16">
        <f t="shared" si="59"/>
        <v>0</v>
      </c>
      <c r="I301" s="21">
        <f t="shared" si="3"/>
        <v>138</v>
      </c>
      <c r="J301" s="22">
        <f t="shared" si="32"/>
        <v>47</v>
      </c>
      <c r="K301" s="19">
        <f t="shared" si="54"/>
        <v>0</v>
      </c>
      <c r="L301" s="19"/>
      <c r="M301" s="19"/>
      <c r="N301" s="22"/>
      <c r="O301" s="22"/>
      <c r="P301" s="19">
        <v>0</v>
      </c>
      <c r="Q301" s="21">
        <f t="shared" si="8"/>
        <v>97365</v>
      </c>
      <c r="R301" s="26">
        <f t="shared" si="38"/>
        <v>48638</v>
      </c>
      <c r="S301" s="21">
        <f t="shared" ref="S301:S306" si="60">P301-P300</f>
        <v>0</v>
      </c>
      <c r="T301" s="21">
        <f t="shared" si="2"/>
        <v>456.71428571428572</v>
      </c>
      <c r="U301" s="16">
        <f t="shared" si="55"/>
        <v>3197</v>
      </c>
      <c r="V301" s="16">
        <f t="shared" si="4"/>
        <v>0</v>
      </c>
      <c r="W301" s="1">
        <v>1.49</v>
      </c>
      <c r="X301" s="16">
        <f t="shared" si="0"/>
        <v>6.96</v>
      </c>
      <c r="Y301" s="36">
        <f t="shared" si="52"/>
        <v>17.399999999999999</v>
      </c>
    </row>
    <row r="302" spans="1:25" ht="13" x14ac:dyDescent="0.15">
      <c r="A302" s="15">
        <v>44335</v>
      </c>
      <c r="B302" s="1">
        <f t="shared" si="31"/>
        <v>493</v>
      </c>
      <c r="D302" s="1">
        <v>0</v>
      </c>
      <c r="E302" s="1">
        <v>0</v>
      </c>
      <c r="F302" s="21">
        <f t="shared" si="7"/>
        <v>0</v>
      </c>
      <c r="G302" s="21">
        <f t="shared" si="5"/>
        <v>0</v>
      </c>
      <c r="H302" s="16">
        <f t="shared" si="59"/>
        <v>0</v>
      </c>
      <c r="I302" s="21">
        <f t="shared" si="3"/>
        <v>138</v>
      </c>
      <c r="J302" s="22">
        <f t="shared" si="32"/>
        <v>47</v>
      </c>
      <c r="K302" s="19">
        <f t="shared" si="54"/>
        <v>0</v>
      </c>
      <c r="L302" s="19"/>
      <c r="M302" s="19"/>
      <c r="N302" s="22"/>
      <c r="O302" s="22"/>
      <c r="P302" s="19">
        <v>1130</v>
      </c>
      <c r="Q302" s="21">
        <f t="shared" si="8"/>
        <v>98495</v>
      </c>
      <c r="R302" s="26">
        <f t="shared" si="38"/>
        <v>49768</v>
      </c>
      <c r="S302" s="21">
        <f t="shared" si="60"/>
        <v>1130</v>
      </c>
      <c r="T302" s="21">
        <f t="shared" si="2"/>
        <v>401.57142857142856</v>
      </c>
      <c r="U302" s="16">
        <f t="shared" si="55"/>
        <v>2811</v>
      </c>
      <c r="V302" s="16">
        <f t="shared" si="4"/>
        <v>0</v>
      </c>
      <c r="W302" s="1">
        <v>1.86</v>
      </c>
      <c r="X302" s="16">
        <f t="shared" si="0"/>
        <v>6.694285714285714</v>
      </c>
      <c r="Y302" s="36">
        <f t="shared" si="52"/>
        <v>16.735714285714284</v>
      </c>
    </row>
    <row r="303" spans="1:25" ht="13" x14ac:dyDescent="0.15">
      <c r="A303" s="15">
        <v>44336</v>
      </c>
      <c r="B303" s="1">
        <f t="shared" si="31"/>
        <v>494</v>
      </c>
      <c r="D303" s="1">
        <v>0</v>
      </c>
      <c r="E303" s="1">
        <v>0</v>
      </c>
      <c r="F303" s="21">
        <f t="shared" si="7"/>
        <v>0</v>
      </c>
      <c r="G303" s="21">
        <f t="shared" si="5"/>
        <v>0</v>
      </c>
      <c r="H303" s="16">
        <f t="shared" si="59"/>
        <v>0</v>
      </c>
      <c r="I303" s="21">
        <f t="shared" si="3"/>
        <v>138</v>
      </c>
      <c r="J303" s="22">
        <f t="shared" si="32"/>
        <v>47</v>
      </c>
      <c r="K303" s="19">
        <f t="shared" si="54"/>
        <v>0</v>
      </c>
      <c r="L303" s="19"/>
      <c r="M303" s="19"/>
      <c r="N303" s="22"/>
      <c r="O303" s="22"/>
      <c r="P303" s="19">
        <v>1130</v>
      </c>
      <c r="Q303" s="21">
        <f t="shared" si="8"/>
        <v>98495</v>
      </c>
      <c r="R303" s="26">
        <f t="shared" si="38"/>
        <v>49768</v>
      </c>
      <c r="S303" s="21">
        <f t="shared" si="60"/>
        <v>0</v>
      </c>
      <c r="T303" s="21">
        <f t="shared" si="2"/>
        <v>297.14285714285717</v>
      </c>
      <c r="U303" s="16">
        <f t="shared" si="55"/>
        <v>2080</v>
      </c>
      <c r="V303" s="16">
        <f t="shared" si="4"/>
        <v>0</v>
      </c>
      <c r="W303" s="1">
        <v>8.18</v>
      </c>
      <c r="X303" s="16">
        <f t="shared" si="0"/>
        <v>6.0571428571428569</v>
      </c>
      <c r="Y303" s="36">
        <f t="shared" si="52"/>
        <v>15.142857142857142</v>
      </c>
    </row>
    <row r="304" spans="1:25" ht="13" x14ac:dyDescent="0.15">
      <c r="A304" s="15">
        <v>44337</v>
      </c>
      <c r="B304" s="1">
        <f t="shared" si="31"/>
        <v>495</v>
      </c>
      <c r="D304" s="1">
        <v>0</v>
      </c>
      <c r="E304" s="1">
        <v>0</v>
      </c>
      <c r="F304" s="21">
        <f t="shared" si="7"/>
        <v>0</v>
      </c>
      <c r="G304" s="21">
        <f t="shared" si="5"/>
        <v>0</v>
      </c>
      <c r="H304" s="16">
        <f t="shared" si="59"/>
        <v>0</v>
      </c>
      <c r="I304" s="21">
        <f t="shared" si="3"/>
        <v>138</v>
      </c>
      <c r="J304" s="22">
        <f t="shared" si="32"/>
        <v>47</v>
      </c>
      <c r="K304" s="19">
        <f t="shared" si="54"/>
        <v>0</v>
      </c>
      <c r="L304" s="19"/>
      <c r="M304" s="19"/>
      <c r="N304" s="22"/>
      <c r="O304" s="22"/>
      <c r="P304" s="19">
        <v>1550</v>
      </c>
      <c r="Q304" s="21">
        <f t="shared" si="8"/>
        <v>98915</v>
      </c>
      <c r="R304" s="26">
        <f t="shared" si="38"/>
        <v>50188</v>
      </c>
      <c r="S304" s="21">
        <f t="shared" si="60"/>
        <v>420</v>
      </c>
      <c r="T304" s="21">
        <f t="shared" si="2"/>
        <v>357.14285714285717</v>
      </c>
      <c r="U304" s="16">
        <f t="shared" si="55"/>
        <v>2500</v>
      </c>
      <c r="V304" s="16">
        <f t="shared" si="4"/>
        <v>0</v>
      </c>
      <c r="W304" s="1">
        <v>5.21</v>
      </c>
      <c r="X304" s="16">
        <f t="shared" si="0"/>
        <v>5.2599999999999989</v>
      </c>
      <c r="Y304" s="36">
        <f t="shared" si="52"/>
        <v>13.149999999999997</v>
      </c>
    </row>
    <row r="305" spans="1:25" ht="13" x14ac:dyDescent="0.15">
      <c r="A305" s="15">
        <v>44338</v>
      </c>
      <c r="B305" s="1">
        <f t="shared" si="31"/>
        <v>496</v>
      </c>
      <c r="D305" s="1">
        <v>0</v>
      </c>
      <c r="E305" s="1">
        <v>0</v>
      </c>
      <c r="F305" s="21">
        <f t="shared" si="7"/>
        <v>0</v>
      </c>
      <c r="G305" s="21">
        <f t="shared" si="5"/>
        <v>0</v>
      </c>
      <c r="H305" s="16">
        <f t="shared" si="59"/>
        <v>0</v>
      </c>
      <c r="I305" s="21">
        <f t="shared" si="3"/>
        <v>138</v>
      </c>
      <c r="J305" s="22">
        <f t="shared" si="32"/>
        <v>47</v>
      </c>
      <c r="K305" s="19">
        <f t="shared" si="54"/>
        <v>0</v>
      </c>
      <c r="L305" s="19"/>
      <c r="M305" s="19"/>
      <c r="N305" s="22"/>
      <c r="O305" s="22"/>
      <c r="P305" s="19">
        <v>1550</v>
      </c>
      <c r="Q305" s="21">
        <f t="shared" si="8"/>
        <v>98915</v>
      </c>
      <c r="R305" s="26">
        <f t="shared" si="38"/>
        <v>50188</v>
      </c>
      <c r="S305" s="21">
        <f t="shared" si="60"/>
        <v>0</v>
      </c>
      <c r="T305" s="21">
        <f t="shared" si="2"/>
        <v>357.14285714285717</v>
      </c>
      <c r="U305" s="16">
        <f t="shared" si="55"/>
        <v>2500</v>
      </c>
      <c r="V305" s="16">
        <f t="shared" si="4"/>
        <v>0</v>
      </c>
      <c r="W305" s="1">
        <v>0</v>
      </c>
      <c r="X305" s="16">
        <f t="shared" si="0"/>
        <v>5.2599999999999989</v>
      </c>
      <c r="Y305" s="36">
        <f t="shared" si="52"/>
        <v>13.149999999999997</v>
      </c>
    </row>
    <row r="306" spans="1:25" ht="13" x14ac:dyDescent="0.15">
      <c r="A306" s="15">
        <v>44339</v>
      </c>
      <c r="B306" s="1">
        <f t="shared" si="31"/>
        <v>497</v>
      </c>
      <c r="D306" s="1">
        <v>0</v>
      </c>
      <c r="E306" s="1">
        <v>0</v>
      </c>
      <c r="F306" s="21">
        <f t="shared" si="7"/>
        <v>0</v>
      </c>
      <c r="G306" s="21">
        <f t="shared" si="5"/>
        <v>0</v>
      </c>
      <c r="H306" s="16">
        <f t="shared" si="59"/>
        <v>0</v>
      </c>
      <c r="I306" s="21">
        <f t="shared" si="3"/>
        <v>138</v>
      </c>
      <c r="J306" s="22">
        <f t="shared" si="32"/>
        <v>47</v>
      </c>
      <c r="K306" s="19">
        <f t="shared" si="54"/>
        <v>0</v>
      </c>
      <c r="L306" s="19"/>
      <c r="M306" s="19"/>
      <c r="N306" s="22"/>
      <c r="O306" s="22"/>
      <c r="P306" s="25">
        <v>1769</v>
      </c>
      <c r="Q306" s="21">
        <f t="shared" si="8"/>
        <v>99134</v>
      </c>
      <c r="R306" s="26">
        <f t="shared" si="38"/>
        <v>50407</v>
      </c>
      <c r="S306" s="21">
        <f t="shared" si="60"/>
        <v>219</v>
      </c>
      <c r="T306" s="21">
        <f t="shared" si="2"/>
        <v>252.71428571428572</v>
      </c>
      <c r="U306" s="16">
        <f t="shared" si="55"/>
        <v>1769</v>
      </c>
      <c r="V306" s="16">
        <f t="shared" si="4"/>
        <v>0</v>
      </c>
      <c r="W306" s="1">
        <v>0</v>
      </c>
      <c r="X306" s="16">
        <f t="shared" si="0"/>
        <v>5.2599999999999989</v>
      </c>
      <c r="Y306" s="36">
        <f t="shared" si="52"/>
        <v>13.149999999999997</v>
      </c>
    </row>
    <row r="307" spans="1:25" ht="13" x14ac:dyDescent="0.15">
      <c r="A307" s="15">
        <v>44340</v>
      </c>
      <c r="B307" s="1">
        <f t="shared" si="31"/>
        <v>498</v>
      </c>
      <c r="W307" s="1">
        <v>5.58</v>
      </c>
      <c r="X307" s="16">
        <f t="shared" si="0"/>
        <v>3.1885714285714286</v>
      </c>
      <c r="Y307" s="36">
        <f t="shared" si="52"/>
        <v>7.9714285714285715</v>
      </c>
    </row>
    <row r="308" spans="1:25" ht="13" x14ac:dyDescent="0.15">
      <c r="A308" s="15">
        <v>44341</v>
      </c>
      <c r="B308" s="1">
        <f t="shared" si="31"/>
        <v>499</v>
      </c>
      <c r="W308" s="1">
        <v>5.21</v>
      </c>
      <c r="X308" s="16">
        <f t="shared" si="0"/>
        <v>3.7199999999999998</v>
      </c>
      <c r="Y308" s="36">
        <f t="shared" si="52"/>
        <v>9.2999999999999989</v>
      </c>
    </row>
    <row r="309" spans="1:25" ht="13" x14ac:dyDescent="0.15">
      <c r="A309" s="15">
        <v>44342</v>
      </c>
      <c r="B309" s="1">
        <f t="shared" si="31"/>
        <v>500</v>
      </c>
      <c r="W309" s="1">
        <v>1.86</v>
      </c>
      <c r="X309" s="16">
        <f t="shared" si="0"/>
        <v>3.7199999999999998</v>
      </c>
      <c r="Y309" s="36">
        <f t="shared" si="52"/>
        <v>9.2999999999999989</v>
      </c>
    </row>
    <row r="310" spans="1:25" ht="13" x14ac:dyDescent="0.15">
      <c r="A310" s="15">
        <v>44343</v>
      </c>
      <c r="B310" s="1">
        <f t="shared" si="31"/>
        <v>501</v>
      </c>
      <c r="W310" s="1">
        <v>2.23</v>
      </c>
      <c r="X310" s="16">
        <f t="shared" si="0"/>
        <v>2.87</v>
      </c>
      <c r="Y310" s="36">
        <f t="shared" si="52"/>
        <v>7.1750000000000007</v>
      </c>
    </row>
    <row r="311" spans="1:25" ht="13" x14ac:dyDescent="0.15">
      <c r="A311" s="15">
        <v>44344</v>
      </c>
      <c r="B311" s="1">
        <f t="shared" si="31"/>
        <v>502</v>
      </c>
      <c r="W311" s="1">
        <v>7.81</v>
      </c>
      <c r="X311" s="16">
        <f t="shared" si="0"/>
        <v>3.2414285714285711</v>
      </c>
      <c r="Y311" s="36">
        <f t="shared" si="52"/>
        <v>8.1035714285714278</v>
      </c>
    </row>
    <row r="312" spans="1:25" ht="13" x14ac:dyDescent="0.15">
      <c r="A312" s="15">
        <v>44345</v>
      </c>
      <c r="B312" s="1">
        <f t="shared" si="31"/>
        <v>503</v>
      </c>
      <c r="W312" s="1">
        <v>0</v>
      </c>
      <c r="X312" s="16">
        <f t="shared" si="0"/>
        <v>3.2414285714285711</v>
      </c>
      <c r="Y312" s="36">
        <f t="shared" si="52"/>
        <v>8.1035714285714278</v>
      </c>
    </row>
    <row r="313" spans="1:25" ht="13" x14ac:dyDescent="0.15">
      <c r="A313" s="15">
        <v>44346</v>
      </c>
      <c r="B313" s="1">
        <f t="shared" si="31"/>
        <v>504</v>
      </c>
      <c r="C313" s="1" t="s">
        <v>103</v>
      </c>
      <c r="W313" s="1">
        <v>0</v>
      </c>
      <c r="X313" s="16">
        <f t="shared" si="0"/>
        <v>3.2414285714285711</v>
      </c>
      <c r="Y313" s="36">
        <f t="shared" si="52"/>
        <v>8.1035714285714278</v>
      </c>
    </row>
    <row r="314" spans="1:25" ht="13" x14ac:dyDescent="0.15">
      <c r="A314" s="15">
        <v>44347</v>
      </c>
      <c r="B314" s="1">
        <f t="shared" si="31"/>
        <v>505</v>
      </c>
    </row>
    <row r="315" spans="1:25" ht="13" x14ac:dyDescent="0.15">
      <c r="A315" s="15"/>
    </row>
    <row r="316" spans="1:25" ht="13" x14ac:dyDescent="0.15">
      <c r="A316" s="15"/>
    </row>
    <row r="317" spans="1:25" ht="13" x14ac:dyDescent="0.15">
      <c r="A317" s="15"/>
    </row>
    <row r="318" spans="1:25" ht="13" x14ac:dyDescent="0.15">
      <c r="A318" s="15"/>
    </row>
    <row r="319" spans="1:25" ht="13" x14ac:dyDescent="0.15">
      <c r="A319" s="15"/>
    </row>
    <row r="320" spans="1:25" ht="13" x14ac:dyDescent="0.15">
      <c r="A320" s="15"/>
    </row>
    <row r="321" spans="1:1" ht="13" x14ac:dyDescent="0.15">
      <c r="A321" s="15"/>
    </row>
    <row r="322" spans="1:1" ht="13" x14ac:dyDescent="0.15">
      <c r="A322" s="15"/>
    </row>
    <row r="323" spans="1:1" ht="13" x14ac:dyDescent="0.15">
      <c r="A323" s="15"/>
    </row>
    <row r="324" spans="1:1" ht="13" x14ac:dyDescent="0.15">
      <c r="A324" s="15"/>
    </row>
    <row r="325" spans="1:1" ht="13" x14ac:dyDescent="0.15">
      <c r="A325" s="15"/>
    </row>
    <row r="326" spans="1:1" ht="13" x14ac:dyDescent="0.15">
      <c r="A326" s="15"/>
    </row>
    <row r="327" spans="1:1" ht="13" x14ac:dyDescent="0.15">
      <c r="A327" s="15"/>
    </row>
    <row r="328" spans="1:1" ht="13" x14ac:dyDescent="0.15">
      <c r="A328" s="15"/>
    </row>
    <row r="329" spans="1:1" ht="13" x14ac:dyDescent="0.15">
      <c r="A329" s="15"/>
    </row>
    <row r="330" spans="1:1" ht="13" x14ac:dyDescent="0.15">
      <c r="A330" s="15"/>
    </row>
    <row r="331" spans="1:1" ht="13" x14ac:dyDescent="0.15">
      <c r="A331" s="15"/>
    </row>
  </sheetData>
  <mergeCells count="5">
    <mergeCell ref="F2:T2"/>
    <mergeCell ref="W2:X2"/>
    <mergeCell ref="F3:M3"/>
    <mergeCell ref="S3:T3"/>
    <mergeCell ref="W3:X3"/>
  </mergeCells>
  <hyperlinks>
    <hyperlink ref="B1" r:id="rId1" xr:uid="{00000000-0004-0000-0500-000000000000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342"/>
  <sheetViews>
    <sheetView zoomScale="75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I8" sqref="I8"/>
    </sheetView>
  </sheetViews>
  <sheetFormatPr baseColWidth="10" defaultColWidth="14.5" defaultRowHeight="15.75" customHeight="1" x14ac:dyDescent="0.15"/>
  <cols>
    <col min="8" max="8" width="14.5" style="38"/>
  </cols>
  <sheetData>
    <row r="1" spans="1:26" ht="15.75" customHeight="1" x14ac:dyDescent="0.15">
      <c r="A1" s="1" t="s">
        <v>5</v>
      </c>
      <c r="B1" s="10" t="s">
        <v>135</v>
      </c>
    </row>
    <row r="2" spans="1:26" ht="15.75" customHeight="1" x14ac:dyDescent="0.15">
      <c r="C2" s="11"/>
      <c r="D2" s="12"/>
      <c r="E2" s="12"/>
      <c r="F2" s="41" t="s">
        <v>5</v>
      </c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12"/>
      <c r="X2" s="12"/>
      <c r="Y2" s="43" t="s">
        <v>136</v>
      </c>
      <c r="Z2" s="42"/>
    </row>
    <row r="3" spans="1:26" ht="15.75" customHeight="1" x14ac:dyDescent="0.15">
      <c r="A3" s="1"/>
      <c r="B3" s="1"/>
      <c r="C3" s="1"/>
      <c r="D3" s="11"/>
      <c r="E3" s="11"/>
      <c r="F3" s="44" t="s">
        <v>83</v>
      </c>
      <c r="G3" s="42"/>
      <c r="H3" s="42"/>
      <c r="I3" s="42"/>
      <c r="J3" s="42"/>
      <c r="K3" s="42"/>
      <c r="L3" s="42"/>
      <c r="M3" s="42"/>
      <c r="N3" s="11"/>
      <c r="O3" s="11"/>
      <c r="P3" s="11"/>
      <c r="Q3" s="11"/>
      <c r="R3" s="11"/>
      <c r="S3" s="11"/>
      <c r="T3" s="11"/>
      <c r="U3" s="44" t="s">
        <v>70</v>
      </c>
      <c r="V3" s="42"/>
      <c r="W3" s="11"/>
      <c r="X3" s="11"/>
      <c r="Y3" s="44" t="s">
        <v>83</v>
      </c>
      <c r="Z3" s="42"/>
    </row>
    <row r="4" spans="1:26" ht="15.75" customHeight="1" x14ac:dyDescent="0.15">
      <c r="A4" s="1" t="s">
        <v>84</v>
      </c>
      <c r="B4" s="1" t="s">
        <v>85</v>
      </c>
      <c r="C4" s="1" t="s">
        <v>86</v>
      </c>
      <c r="D4" s="1" t="s">
        <v>106</v>
      </c>
      <c r="E4" s="1" t="s">
        <v>107</v>
      </c>
      <c r="F4" s="1" t="s">
        <v>87</v>
      </c>
      <c r="G4" s="1" t="s">
        <v>88</v>
      </c>
      <c r="H4" s="30"/>
      <c r="I4" s="1" t="s">
        <v>75</v>
      </c>
      <c r="J4" s="1" t="s">
        <v>89</v>
      </c>
      <c r="K4" s="1"/>
      <c r="L4" s="1" t="s">
        <v>91</v>
      </c>
      <c r="M4" s="1" t="s">
        <v>72</v>
      </c>
      <c r="N4" s="1" t="s">
        <v>109</v>
      </c>
      <c r="O4" s="1" t="s">
        <v>110</v>
      </c>
      <c r="P4" s="1" t="s">
        <v>137</v>
      </c>
      <c r="Q4" s="1" t="s">
        <v>138</v>
      </c>
      <c r="R4" s="1" t="s">
        <v>139</v>
      </c>
      <c r="S4" s="1" t="s">
        <v>140</v>
      </c>
      <c r="T4" s="1" t="s">
        <v>115</v>
      </c>
      <c r="U4" s="1" t="s">
        <v>70</v>
      </c>
      <c r="V4" s="1" t="s">
        <v>97</v>
      </c>
      <c r="W4" s="1"/>
      <c r="X4" s="1" t="s">
        <v>98</v>
      </c>
      <c r="Y4" s="1" t="s">
        <v>100</v>
      </c>
      <c r="Z4" s="1" t="s">
        <v>101</v>
      </c>
    </row>
    <row r="5" spans="1:26" ht="16" x14ac:dyDescent="0.2">
      <c r="A5" s="15">
        <v>44038</v>
      </c>
      <c r="B5" s="1">
        <v>196</v>
      </c>
      <c r="Y5" s="27">
        <v>0</v>
      </c>
    </row>
    <row r="6" spans="1:26" ht="16" x14ac:dyDescent="0.2">
      <c r="A6" s="15">
        <v>44039</v>
      </c>
      <c r="B6" s="1">
        <v>197</v>
      </c>
      <c r="Y6" s="27">
        <v>4.33</v>
      </c>
    </row>
    <row r="7" spans="1:26" ht="16" x14ac:dyDescent="0.2">
      <c r="A7" s="15">
        <v>44040</v>
      </c>
      <c r="B7" s="1">
        <v>198</v>
      </c>
      <c r="Y7" s="27">
        <v>7.8</v>
      </c>
    </row>
    <row r="8" spans="1:26" ht="16" x14ac:dyDescent="0.2">
      <c r="A8" s="15">
        <v>44041</v>
      </c>
      <c r="B8" s="1">
        <v>199</v>
      </c>
      <c r="Y8" s="27">
        <v>10.83</v>
      </c>
    </row>
    <row r="9" spans="1:26" ht="16" x14ac:dyDescent="0.2">
      <c r="A9" s="15">
        <v>44042</v>
      </c>
      <c r="B9" s="1">
        <v>200</v>
      </c>
      <c r="Y9" s="27">
        <v>3.9</v>
      </c>
    </row>
    <row r="10" spans="1:26" ht="16" x14ac:dyDescent="0.2">
      <c r="A10" s="15">
        <v>44043</v>
      </c>
      <c r="B10" s="1">
        <v>201</v>
      </c>
      <c r="Y10" s="27">
        <v>3.47</v>
      </c>
    </row>
    <row r="11" spans="1:26" ht="16" x14ac:dyDescent="0.2">
      <c r="A11" s="15">
        <v>44044</v>
      </c>
      <c r="B11" s="1">
        <v>202</v>
      </c>
      <c r="Y11" s="27">
        <v>4.7699999999999996</v>
      </c>
      <c r="Z11" s="1">
        <f t="shared" ref="Z11:Z313" si="0">AVERAGE(Y5:Y11)</f>
        <v>5.0142857142857133</v>
      </c>
    </row>
    <row r="12" spans="1:26" ht="16" x14ac:dyDescent="0.2">
      <c r="A12" s="15">
        <v>44045</v>
      </c>
      <c r="B12" s="1">
        <v>203</v>
      </c>
      <c r="Y12" s="27">
        <v>2.6</v>
      </c>
      <c r="Z12" s="1">
        <f t="shared" si="0"/>
        <v>5.3857142857142852</v>
      </c>
    </row>
    <row r="13" spans="1:26" ht="16" x14ac:dyDescent="0.2">
      <c r="A13" s="15">
        <v>44046</v>
      </c>
      <c r="B13" s="1">
        <v>204</v>
      </c>
      <c r="Y13" s="27">
        <v>1.3</v>
      </c>
      <c r="Z13" s="1">
        <f t="shared" si="0"/>
        <v>4.952857142857142</v>
      </c>
    </row>
    <row r="14" spans="1:26" ht="16" x14ac:dyDescent="0.2">
      <c r="A14" s="15">
        <v>44047</v>
      </c>
      <c r="B14" s="1">
        <v>205</v>
      </c>
      <c r="Y14" s="27">
        <v>5.63</v>
      </c>
      <c r="Z14" s="1">
        <f t="shared" si="0"/>
        <v>4.6428571428571432</v>
      </c>
    </row>
    <row r="15" spans="1:26" ht="16" x14ac:dyDescent="0.2">
      <c r="A15" s="15">
        <v>44048</v>
      </c>
      <c r="B15" s="1">
        <v>206</v>
      </c>
      <c r="Y15" s="27">
        <v>4.7699999999999996</v>
      </c>
      <c r="Z15" s="1">
        <f t="shared" si="0"/>
        <v>3.7771428571428567</v>
      </c>
    </row>
    <row r="16" spans="1:26" ht="16" x14ac:dyDescent="0.2">
      <c r="A16" s="15">
        <v>44049</v>
      </c>
      <c r="B16" s="1">
        <v>207</v>
      </c>
      <c r="Y16" s="27">
        <v>1.3</v>
      </c>
      <c r="Z16" s="1">
        <f t="shared" si="0"/>
        <v>3.4057142857142857</v>
      </c>
    </row>
    <row r="17" spans="1:26" ht="16" x14ac:dyDescent="0.2">
      <c r="A17" s="15">
        <v>44050</v>
      </c>
      <c r="B17" s="1">
        <v>208</v>
      </c>
      <c r="Y17" s="27">
        <v>5.2</v>
      </c>
      <c r="Z17" s="1">
        <f t="shared" si="0"/>
        <v>3.652857142857143</v>
      </c>
    </row>
    <row r="18" spans="1:26" ht="16" x14ac:dyDescent="0.2">
      <c r="A18" s="15">
        <v>44051</v>
      </c>
      <c r="B18" s="1">
        <v>209</v>
      </c>
      <c r="Y18" s="27">
        <v>5.63</v>
      </c>
      <c r="Z18" s="1">
        <f t="shared" si="0"/>
        <v>3.7757142857142858</v>
      </c>
    </row>
    <row r="19" spans="1:26" ht="16" x14ac:dyDescent="0.2">
      <c r="A19" s="15">
        <v>44052</v>
      </c>
      <c r="B19" s="1">
        <v>210</v>
      </c>
      <c r="Y19" s="27">
        <v>1.73</v>
      </c>
      <c r="Z19" s="1">
        <f t="shared" si="0"/>
        <v>3.6514285714285712</v>
      </c>
    </row>
    <row r="20" spans="1:26" ht="16" x14ac:dyDescent="0.2">
      <c r="A20" s="15">
        <v>44053</v>
      </c>
      <c r="B20" s="1">
        <v>211</v>
      </c>
      <c r="Y20" s="27">
        <v>1.73</v>
      </c>
      <c r="Z20" s="1">
        <f t="shared" si="0"/>
        <v>3.7128571428571426</v>
      </c>
    </row>
    <row r="21" spans="1:26" ht="16" x14ac:dyDescent="0.2">
      <c r="A21" s="15">
        <v>44054</v>
      </c>
      <c r="B21" s="1">
        <v>212</v>
      </c>
      <c r="Y21" s="27">
        <v>10.83</v>
      </c>
      <c r="Z21" s="1">
        <f t="shared" si="0"/>
        <v>4.4557142857142855</v>
      </c>
    </row>
    <row r="22" spans="1:26" ht="16" x14ac:dyDescent="0.2">
      <c r="A22" s="15">
        <v>44055</v>
      </c>
      <c r="B22" s="1">
        <v>213</v>
      </c>
      <c r="Y22" s="27">
        <v>2.17</v>
      </c>
      <c r="Z22" s="1">
        <f t="shared" si="0"/>
        <v>4.0842857142857145</v>
      </c>
    </row>
    <row r="23" spans="1:26" ht="16" x14ac:dyDescent="0.2">
      <c r="A23" s="15">
        <v>44056</v>
      </c>
      <c r="B23" s="1">
        <v>214</v>
      </c>
      <c r="Y23" s="27">
        <v>1.3</v>
      </c>
      <c r="Z23" s="1">
        <f t="shared" si="0"/>
        <v>4.0842857142857145</v>
      </c>
    </row>
    <row r="24" spans="1:26" ht="16" x14ac:dyDescent="0.2">
      <c r="A24" s="15">
        <v>44057</v>
      </c>
      <c r="B24" s="1">
        <v>215</v>
      </c>
      <c r="Y24" s="27">
        <v>2.6</v>
      </c>
      <c r="Z24" s="1">
        <f t="shared" si="0"/>
        <v>3.7128571428571435</v>
      </c>
    </row>
    <row r="25" spans="1:26" ht="16" x14ac:dyDescent="0.2">
      <c r="A25" s="15">
        <v>44058</v>
      </c>
      <c r="B25" s="1">
        <v>216</v>
      </c>
      <c r="Y25" s="27">
        <v>2.6</v>
      </c>
      <c r="Z25" s="1">
        <f t="shared" si="0"/>
        <v>3.2800000000000007</v>
      </c>
    </row>
    <row r="26" spans="1:26" ht="16" x14ac:dyDescent="0.2">
      <c r="A26" s="15">
        <v>44059</v>
      </c>
      <c r="B26" s="1">
        <v>217</v>
      </c>
      <c r="Y26" s="27">
        <v>1.3</v>
      </c>
      <c r="Z26" s="1">
        <f t="shared" si="0"/>
        <v>3.2185714285714293</v>
      </c>
    </row>
    <row r="27" spans="1:26" ht="16" x14ac:dyDescent="0.2">
      <c r="A27" s="15">
        <v>44060</v>
      </c>
      <c r="B27" s="1">
        <v>218</v>
      </c>
      <c r="C27" s="1" t="s">
        <v>102</v>
      </c>
      <c r="P27" s="1"/>
      <c r="Q27" s="1">
        <v>580</v>
      </c>
      <c r="R27" s="1"/>
      <c r="S27" s="1">
        <v>583</v>
      </c>
      <c r="T27" s="16">
        <f t="shared" ref="T27:T306" si="1">Q27+S27</f>
        <v>1163</v>
      </c>
      <c r="Y27" s="27">
        <v>1.3</v>
      </c>
      <c r="Z27" s="1">
        <f t="shared" si="0"/>
        <v>3.1571428571428579</v>
      </c>
    </row>
    <row r="28" spans="1:26" ht="16" x14ac:dyDescent="0.2">
      <c r="A28" s="15">
        <v>44061</v>
      </c>
      <c r="B28" s="1">
        <v>219</v>
      </c>
      <c r="D28" s="1">
        <v>0</v>
      </c>
      <c r="E28" s="1">
        <v>0</v>
      </c>
      <c r="F28" s="1">
        <f t="shared" ref="F28:F306" si="2">SUM(D28:E28)</f>
        <v>0</v>
      </c>
      <c r="G28" s="16">
        <f t="shared" ref="G28:G306" si="3">AVERAGE(F22:F28)</f>
        <v>0</v>
      </c>
      <c r="H28" s="16">
        <f>G28*100000/1850</f>
        <v>0</v>
      </c>
      <c r="N28" s="1">
        <v>364</v>
      </c>
      <c r="O28" s="1">
        <v>112</v>
      </c>
      <c r="Q28" s="16">
        <f t="shared" ref="Q28:Q306" si="4">Q27+N28</f>
        <v>944</v>
      </c>
      <c r="S28" s="16">
        <f t="shared" ref="S28:S306" si="5">S27+O28</f>
        <v>695</v>
      </c>
      <c r="T28" s="16">
        <f t="shared" si="1"/>
        <v>1639</v>
      </c>
      <c r="U28" s="16">
        <f t="shared" ref="U28:U306" si="6">SUM(N28:O28)</f>
        <v>476</v>
      </c>
      <c r="V28" s="16">
        <f t="shared" ref="V28:V306" si="7">AVERAGE(U22:U28)</f>
        <v>476</v>
      </c>
      <c r="X28" s="16">
        <f t="shared" ref="X28:X306" si="8">G28/V28*100</f>
        <v>0</v>
      </c>
      <c r="Y28" s="27">
        <v>5.2</v>
      </c>
      <c r="Z28" s="1">
        <f t="shared" si="0"/>
        <v>2.3528571428571432</v>
      </c>
    </row>
    <row r="29" spans="1:26" ht="16" x14ac:dyDescent="0.2">
      <c r="A29" s="15">
        <v>44062</v>
      </c>
      <c r="B29" s="1">
        <v>220</v>
      </c>
      <c r="D29" s="1">
        <v>0</v>
      </c>
      <c r="E29" s="1">
        <v>0</v>
      </c>
      <c r="F29" s="1">
        <f t="shared" si="2"/>
        <v>0</v>
      </c>
      <c r="G29" s="16">
        <f t="shared" si="3"/>
        <v>0</v>
      </c>
      <c r="H29" s="16">
        <f t="shared" ref="H29:H92" si="9">G29*100000/1850</f>
        <v>0</v>
      </c>
      <c r="N29" s="1">
        <v>301</v>
      </c>
      <c r="O29" s="1">
        <v>84</v>
      </c>
      <c r="Q29" s="16">
        <f t="shared" si="4"/>
        <v>1245</v>
      </c>
      <c r="S29" s="16">
        <f t="shared" si="5"/>
        <v>779</v>
      </c>
      <c r="T29" s="16">
        <f t="shared" si="1"/>
        <v>2024</v>
      </c>
      <c r="U29" s="16">
        <f t="shared" si="6"/>
        <v>385</v>
      </c>
      <c r="V29" s="16">
        <f t="shared" si="7"/>
        <v>430.5</v>
      </c>
      <c r="X29" s="16">
        <f t="shared" si="8"/>
        <v>0</v>
      </c>
      <c r="Y29" s="27">
        <v>2.17</v>
      </c>
      <c r="Z29" s="1">
        <f t="shared" si="0"/>
        <v>2.3528571428571428</v>
      </c>
    </row>
    <row r="30" spans="1:26" ht="15.75" customHeight="1" x14ac:dyDescent="0.15">
      <c r="A30" s="15">
        <v>44063</v>
      </c>
      <c r="B30" s="1">
        <v>221</v>
      </c>
      <c r="D30" s="1">
        <v>0</v>
      </c>
      <c r="E30" s="1">
        <v>0</v>
      </c>
      <c r="F30" s="1">
        <f t="shared" si="2"/>
        <v>0</v>
      </c>
      <c r="G30" s="16">
        <f t="shared" si="3"/>
        <v>0</v>
      </c>
      <c r="H30" s="16">
        <f t="shared" si="9"/>
        <v>0</v>
      </c>
      <c r="N30" s="1">
        <v>164</v>
      </c>
      <c r="O30" s="1">
        <v>132</v>
      </c>
      <c r="Q30" s="16">
        <f t="shared" si="4"/>
        <v>1409</v>
      </c>
      <c r="S30" s="16">
        <f t="shared" si="5"/>
        <v>911</v>
      </c>
      <c r="T30" s="16">
        <f t="shared" si="1"/>
        <v>2320</v>
      </c>
      <c r="U30" s="16">
        <f t="shared" si="6"/>
        <v>296</v>
      </c>
      <c r="V30" s="16">
        <f t="shared" si="7"/>
        <v>385.66666666666669</v>
      </c>
      <c r="X30" s="16">
        <f t="shared" si="8"/>
        <v>0</v>
      </c>
      <c r="Y30" s="1">
        <v>1.73</v>
      </c>
      <c r="Z30" s="1">
        <f t="shared" si="0"/>
        <v>2.4142857142857141</v>
      </c>
    </row>
    <row r="31" spans="1:26" ht="15.75" customHeight="1" x14ac:dyDescent="0.15">
      <c r="A31" s="15">
        <v>44064</v>
      </c>
      <c r="B31" s="1">
        <v>222</v>
      </c>
      <c r="D31" s="1">
        <v>0</v>
      </c>
      <c r="E31" s="1">
        <v>0</v>
      </c>
      <c r="F31" s="1">
        <f t="shared" si="2"/>
        <v>0</v>
      </c>
      <c r="G31" s="16">
        <f t="shared" si="3"/>
        <v>0</v>
      </c>
      <c r="H31" s="16">
        <f t="shared" si="9"/>
        <v>0</v>
      </c>
      <c r="N31" s="1">
        <v>407</v>
      </c>
      <c r="O31" s="1">
        <v>78</v>
      </c>
      <c r="Q31" s="16">
        <f t="shared" si="4"/>
        <v>1816</v>
      </c>
      <c r="S31" s="16">
        <f t="shared" si="5"/>
        <v>989</v>
      </c>
      <c r="T31" s="16">
        <f t="shared" si="1"/>
        <v>2805</v>
      </c>
      <c r="U31" s="16">
        <f t="shared" si="6"/>
        <v>485</v>
      </c>
      <c r="V31" s="16">
        <f t="shared" si="7"/>
        <v>410.5</v>
      </c>
      <c r="X31" s="16">
        <f t="shared" si="8"/>
        <v>0</v>
      </c>
      <c r="Y31" s="1">
        <v>4.7699999999999996</v>
      </c>
      <c r="Z31" s="1">
        <f t="shared" si="0"/>
        <v>2.7242857142857142</v>
      </c>
    </row>
    <row r="32" spans="1:26" ht="15.75" customHeight="1" x14ac:dyDescent="0.15">
      <c r="A32" s="15">
        <v>44065</v>
      </c>
      <c r="B32" s="1">
        <v>223</v>
      </c>
      <c r="D32" s="1">
        <v>0</v>
      </c>
      <c r="E32" s="1">
        <v>0</v>
      </c>
      <c r="F32" s="1">
        <f t="shared" si="2"/>
        <v>0</v>
      </c>
      <c r="G32" s="16">
        <f t="shared" si="3"/>
        <v>0</v>
      </c>
      <c r="H32" s="16">
        <f t="shared" si="9"/>
        <v>0</v>
      </c>
      <c r="N32" s="1">
        <v>584</v>
      </c>
      <c r="O32" s="1">
        <v>74</v>
      </c>
      <c r="Q32" s="16">
        <f t="shared" si="4"/>
        <v>2400</v>
      </c>
      <c r="S32" s="16">
        <f t="shared" si="5"/>
        <v>1063</v>
      </c>
      <c r="T32" s="16">
        <f t="shared" si="1"/>
        <v>3463</v>
      </c>
      <c r="U32" s="16">
        <f t="shared" si="6"/>
        <v>658</v>
      </c>
      <c r="V32" s="16">
        <f t="shared" si="7"/>
        <v>460</v>
      </c>
      <c r="X32" s="16">
        <f t="shared" si="8"/>
        <v>0</v>
      </c>
      <c r="Y32" s="1">
        <v>3.9</v>
      </c>
      <c r="Z32" s="1">
        <f t="shared" si="0"/>
        <v>2.9099999999999997</v>
      </c>
    </row>
    <row r="33" spans="1:26" ht="15.75" customHeight="1" x14ac:dyDescent="0.15">
      <c r="A33" s="15">
        <v>44066</v>
      </c>
      <c r="B33" s="1">
        <v>224</v>
      </c>
      <c r="D33" s="1">
        <v>0</v>
      </c>
      <c r="E33" s="1">
        <v>0</v>
      </c>
      <c r="F33" s="1">
        <f t="shared" si="2"/>
        <v>0</v>
      </c>
      <c r="G33" s="16">
        <f t="shared" si="3"/>
        <v>0</v>
      </c>
      <c r="H33" s="16">
        <f t="shared" si="9"/>
        <v>0</v>
      </c>
      <c r="N33" s="1">
        <v>537</v>
      </c>
      <c r="O33" s="1">
        <v>5</v>
      </c>
      <c r="Q33" s="16">
        <f t="shared" si="4"/>
        <v>2937</v>
      </c>
      <c r="S33" s="16">
        <f t="shared" si="5"/>
        <v>1068</v>
      </c>
      <c r="T33" s="16">
        <f t="shared" si="1"/>
        <v>4005</v>
      </c>
      <c r="U33" s="16">
        <f t="shared" si="6"/>
        <v>542</v>
      </c>
      <c r="V33" s="16">
        <f t="shared" si="7"/>
        <v>473.66666666666669</v>
      </c>
      <c r="X33" s="16">
        <f t="shared" si="8"/>
        <v>0</v>
      </c>
      <c r="Y33" s="1">
        <v>0.87</v>
      </c>
      <c r="Z33" s="1">
        <f t="shared" si="0"/>
        <v>2.8485714285714288</v>
      </c>
    </row>
    <row r="34" spans="1:26" ht="15.75" customHeight="1" x14ac:dyDescent="0.15">
      <c r="A34" s="15">
        <v>44067</v>
      </c>
      <c r="B34" s="1">
        <v>225</v>
      </c>
      <c r="D34" s="1">
        <v>0</v>
      </c>
      <c r="E34" s="1">
        <v>0</v>
      </c>
      <c r="F34" s="1">
        <f t="shared" si="2"/>
        <v>0</v>
      </c>
      <c r="G34" s="16">
        <f t="shared" si="3"/>
        <v>0</v>
      </c>
      <c r="H34" s="16">
        <f t="shared" si="9"/>
        <v>0</v>
      </c>
      <c r="N34" s="1">
        <v>0</v>
      </c>
      <c r="O34" s="1">
        <v>0</v>
      </c>
      <c r="Q34" s="16">
        <f t="shared" si="4"/>
        <v>2937</v>
      </c>
      <c r="S34" s="16">
        <f t="shared" si="5"/>
        <v>1068</v>
      </c>
      <c r="T34" s="16">
        <f t="shared" si="1"/>
        <v>4005</v>
      </c>
      <c r="U34" s="16">
        <f t="shared" si="6"/>
        <v>0</v>
      </c>
      <c r="V34" s="16">
        <f t="shared" si="7"/>
        <v>406</v>
      </c>
      <c r="X34" s="16">
        <f t="shared" si="8"/>
        <v>0</v>
      </c>
      <c r="Y34" s="1">
        <v>0.43</v>
      </c>
      <c r="Z34" s="1">
        <f t="shared" si="0"/>
        <v>2.7242857142857142</v>
      </c>
    </row>
    <row r="35" spans="1:26" ht="15.75" customHeight="1" x14ac:dyDescent="0.15">
      <c r="A35" s="15">
        <v>44068</v>
      </c>
      <c r="B35" s="1">
        <v>226</v>
      </c>
      <c r="D35" s="1">
        <v>0</v>
      </c>
      <c r="E35" s="1">
        <v>0</v>
      </c>
      <c r="F35" s="1">
        <f t="shared" si="2"/>
        <v>0</v>
      </c>
      <c r="G35" s="16">
        <f t="shared" si="3"/>
        <v>0</v>
      </c>
      <c r="H35" s="16">
        <f t="shared" si="9"/>
        <v>0</v>
      </c>
      <c r="N35" s="1">
        <v>573</v>
      </c>
      <c r="O35" s="1">
        <v>235</v>
      </c>
      <c r="Q35" s="16">
        <f t="shared" si="4"/>
        <v>3510</v>
      </c>
      <c r="S35" s="16">
        <f t="shared" si="5"/>
        <v>1303</v>
      </c>
      <c r="T35" s="16">
        <f t="shared" si="1"/>
        <v>4813</v>
      </c>
      <c r="U35" s="16">
        <f t="shared" si="6"/>
        <v>808</v>
      </c>
      <c r="V35" s="16">
        <f t="shared" si="7"/>
        <v>453.42857142857144</v>
      </c>
      <c r="X35" s="16">
        <f t="shared" si="8"/>
        <v>0</v>
      </c>
      <c r="Y35" s="1">
        <v>4.7699999999999996</v>
      </c>
      <c r="Z35" s="1">
        <f t="shared" si="0"/>
        <v>2.6628571428571428</v>
      </c>
    </row>
    <row r="36" spans="1:26" ht="15.75" customHeight="1" x14ac:dyDescent="0.15">
      <c r="A36" s="15">
        <v>44069</v>
      </c>
      <c r="B36" s="1">
        <v>227</v>
      </c>
      <c r="D36" s="1">
        <v>0</v>
      </c>
      <c r="E36" s="1">
        <v>0</v>
      </c>
      <c r="F36" s="1">
        <f t="shared" si="2"/>
        <v>0</v>
      </c>
      <c r="G36" s="16">
        <f t="shared" si="3"/>
        <v>0</v>
      </c>
      <c r="H36" s="16">
        <v>0</v>
      </c>
      <c r="N36" s="1">
        <v>63</v>
      </c>
      <c r="O36" s="1">
        <v>23</v>
      </c>
      <c r="Q36" s="16">
        <f t="shared" si="4"/>
        <v>3573</v>
      </c>
      <c r="S36" s="16">
        <f t="shared" si="5"/>
        <v>1326</v>
      </c>
      <c r="T36" s="16">
        <f t="shared" si="1"/>
        <v>4899</v>
      </c>
      <c r="U36" s="16">
        <f t="shared" si="6"/>
        <v>86</v>
      </c>
      <c r="V36" s="16">
        <f t="shared" si="7"/>
        <v>410.71428571428572</v>
      </c>
      <c r="X36" s="16">
        <f t="shared" si="8"/>
        <v>0</v>
      </c>
      <c r="Y36" s="1">
        <v>1.3</v>
      </c>
      <c r="Z36" s="1">
        <f t="shared" si="0"/>
        <v>2.5385714285714287</v>
      </c>
    </row>
    <row r="37" spans="1:26" ht="15.75" customHeight="1" x14ac:dyDescent="0.15">
      <c r="A37" s="15">
        <v>44070</v>
      </c>
      <c r="B37" s="1">
        <v>228</v>
      </c>
      <c r="D37" s="1">
        <v>0</v>
      </c>
      <c r="E37" s="1">
        <v>0</v>
      </c>
      <c r="F37" s="1">
        <f t="shared" si="2"/>
        <v>0</v>
      </c>
      <c r="G37" s="16">
        <f t="shared" si="3"/>
        <v>0</v>
      </c>
      <c r="H37" s="16">
        <f t="shared" si="9"/>
        <v>0</v>
      </c>
      <c r="N37" s="1">
        <v>765</v>
      </c>
      <c r="O37" s="1">
        <v>196</v>
      </c>
      <c r="Q37" s="16">
        <f t="shared" si="4"/>
        <v>4338</v>
      </c>
      <c r="S37" s="16">
        <f t="shared" si="5"/>
        <v>1522</v>
      </c>
      <c r="T37" s="16">
        <f t="shared" si="1"/>
        <v>5860</v>
      </c>
      <c r="U37" s="16">
        <f t="shared" si="6"/>
        <v>961</v>
      </c>
      <c r="V37" s="16">
        <f t="shared" si="7"/>
        <v>505.71428571428572</v>
      </c>
      <c r="X37" s="16">
        <f t="shared" si="8"/>
        <v>0</v>
      </c>
      <c r="Y37" s="1">
        <v>2.17</v>
      </c>
      <c r="Z37" s="1">
        <f t="shared" si="0"/>
        <v>2.6014285714285714</v>
      </c>
    </row>
    <row r="38" spans="1:26" ht="15.75" customHeight="1" x14ac:dyDescent="0.15">
      <c r="A38" s="15">
        <v>44071</v>
      </c>
      <c r="B38" s="1">
        <v>229</v>
      </c>
      <c r="D38" s="1">
        <v>0</v>
      </c>
      <c r="E38" s="1">
        <v>0</v>
      </c>
      <c r="F38" s="1">
        <f t="shared" si="2"/>
        <v>0</v>
      </c>
      <c r="G38" s="16">
        <f t="shared" si="3"/>
        <v>0</v>
      </c>
      <c r="H38" s="16">
        <f t="shared" si="9"/>
        <v>0</v>
      </c>
      <c r="N38" s="1">
        <v>317</v>
      </c>
      <c r="O38" s="1">
        <v>123</v>
      </c>
      <c r="Q38" s="16">
        <f t="shared" si="4"/>
        <v>4655</v>
      </c>
      <c r="S38" s="16">
        <f t="shared" si="5"/>
        <v>1645</v>
      </c>
      <c r="T38" s="16">
        <f t="shared" si="1"/>
        <v>6300</v>
      </c>
      <c r="U38" s="16">
        <f t="shared" si="6"/>
        <v>440</v>
      </c>
      <c r="V38" s="16">
        <f t="shared" si="7"/>
        <v>499.28571428571428</v>
      </c>
      <c r="X38" s="16">
        <f t="shared" si="8"/>
        <v>0</v>
      </c>
      <c r="Y38" s="1">
        <v>0.43</v>
      </c>
      <c r="Z38" s="1">
        <f t="shared" si="0"/>
        <v>1.9814285714285713</v>
      </c>
    </row>
    <row r="39" spans="1:26" ht="15.75" customHeight="1" x14ac:dyDescent="0.15">
      <c r="A39" s="15">
        <v>44072</v>
      </c>
      <c r="B39" s="1">
        <v>230</v>
      </c>
      <c r="D39" s="1">
        <v>0</v>
      </c>
      <c r="E39" s="1">
        <v>0</v>
      </c>
      <c r="F39" s="1">
        <f t="shared" si="2"/>
        <v>0</v>
      </c>
      <c r="G39" s="16">
        <f t="shared" si="3"/>
        <v>0</v>
      </c>
      <c r="H39" s="16">
        <f t="shared" si="9"/>
        <v>0</v>
      </c>
      <c r="N39" s="1">
        <v>652</v>
      </c>
      <c r="O39" s="1">
        <v>164</v>
      </c>
      <c r="Q39" s="16">
        <f t="shared" si="4"/>
        <v>5307</v>
      </c>
      <c r="S39" s="16">
        <f t="shared" si="5"/>
        <v>1809</v>
      </c>
      <c r="T39" s="16">
        <f t="shared" si="1"/>
        <v>7116</v>
      </c>
      <c r="U39" s="16">
        <f t="shared" si="6"/>
        <v>816</v>
      </c>
      <c r="V39" s="16">
        <f t="shared" si="7"/>
        <v>521.85714285714289</v>
      </c>
      <c r="X39" s="16">
        <f t="shared" si="8"/>
        <v>0</v>
      </c>
      <c r="Y39" s="1">
        <v>1.3</v>
      </c>
      <c r="Z39" s="1">
        <f t="shared" si="0"/>
        <v>1.6099999999999999</v>
      </c>
    </row>
    <row r="40" spans="1:26" ht="15.75" customHeight="1" x14ac:dyDescent="0.15">
      <c r="A40" s="15">
        <v>44073</v>
      </c>
      <c r="B40" s="1">
        <v>231</v>
      </c>
      <c r="D40" s="1">
        <v>0</v>
      </c>
      <c r="E40" s="1">
        <v>0</v>
      </c>
      <c r="F40" s="1">
        <f t="shared" si="2"/>
        <v>0</v>
      </c>
      <c r="G40" s="16">
        <f t="shared" si="3"/>
        <v>0</v>
      </c>
      <c r="H40" s="16">
        <f t="shared" si="9"/>
        <v>0</v>
      </c>
      <c r="N40" s="1">
        <v>937</v>
      </c>
      <c r="O40" s="1">
        <v>199</v>
      </c>
      <c r="Q40" s="16">
        <f t="shared" si="4"/>
        <v>6244</v>
      </c>
      <c r="S40" s="16">
        <f t="shared" si="5"/>
        <v>2008</v>
      </c>
      <c r="T40" s="16">
        <f t="shared" si="1"/>
        <v>8252</v>
      </c>
      <c r="U40" s="16">
        <f t="shared" si="6"/>
        <v>1136</v>
      </c>
      <c r="V40" s="16">
        <f t="shared" si="7"/>
        <v>606.71428571428567</v>
      </c>
      <c r="X40" s="16">
        <f t="shared" si="8"/>
        <v>0</v>
      </c>
      <c r="Y40" s="1">
        <v>1.73</v>
      </c>
      <c r="Z40" s="1">
        <f t="shared" si="0"/>
        <v>1.7328571428571427</v>
      </c>
    </row>
    <row r="41" spans="1:26" ht="15.75" customHeight="1" x14ac:dyDescent="0.15">
      <c r="A41" s="15">
        <v>44074</v>
      </c>
      <c r="B41" s="1">
        <v>232</v>
      </c>
      <c r="D41" s="1">
        <v>0</v>
      </c>
      <c r="E41" s="1">
        <v>0</v>
      </c>
      <c r="F41" s="1">
        <f t="shared" si="2"/>
        <v>0</v>
      </c>
      <c r="G41" s="16">
        <f t="shared" si="3"/>
        <v>0</v>
      </c>
      <c r="H41" s="16">
        <f t="shared" si="9"/>
        <v>0</v>
      </c>
      <c r="N41" s="1">
        <v>0</v>
      </c>
      <c r="O41" s="1">
        <v>0</v>
      </c>
      <c r="Q41" s="16">
        <f t="shared" si="4"/>
        <v>6244</v>
      </c>
      <c r="S41" s="16">
        <f t="shared" si="5"/>
        <v>2008</v>
      </c>
      <c r="T41" s="16">
        <f t="shared" si="1"/>
        <v>8252</v>
      </c>
      <c r="U41" s="16">
        <f t="shared" si="6"/>
        <v>0</v>
      </c>
      <c r="V41" s="16">
        <f t="shared" si="7"/>
        <v>606.71428571428567</v>
      </c>
      <c r="X41" s="16">
        <f t="shared" si="8"/>
        <v>0</v>
      </c>
      <c r="Y41" s="1">
        <v>0.87</v>
      </c>
      <c r="Z41" s="1">
        <f t="shared" si="0"/>
        <v>1.7957142857142856</v>
      </c>
    </row>
    <row r="42" spans="1:26" ht="15.75" customHeight="1" x14ac:dyDescent="0.15">
      <c r="A42" s="15">
        <v>44075</v>
      </c>
      <c r="B42" s="1">
        <v>233</v>
      </c>
      <c r="D42" s="1">
        <v>0</v>
      </c>
      <c r="E42" s="1">
        <v>0</v>
      </c>
      <c r="F42" s="1">
        <f t="shared" si="2"/>
        <v>0</v>
      </c>
      <c r="G42" s="16">
        <f t="shared" si="3"/>
        <v>0</v>
      </c>
      <c r="H42" s="16">
        <f t="shared" si="9"/>
        <v>0</v>
      </c>
      <c r="N42" s="1">
        <v>671</v>
      </c>
      <c r="O42" s="1">
        <v>220</v>
      </c>
      <c r="Q42" s="16">
        <f t="shared" si="4"/>
        <v>6915</v>
      </c>
      <c r="S42" s="16">
        <f t="shared" si="5"/>
        <v>2228</v>
      </c>
      <c r="T42" s="16">
        <f t="shared" si="1"/>
        <v>9143</v>
      </c>
      <c r="U42" s="16">
        <f t="shared" si="6"/>
        <v>891</v>
      </c>
      <c r="V42" s="16">
        <f t="shared" si="7"/>
        <v>618.57142857142856</v>
      </c>
      <c r="X42" s="16">
        <f t="shared" si="8"/>
        <v>0</v>
      </c>
      <c r="Y42" s="1">
        <v>3.03</v>
      </c>
      <c r="Z42" s="1">
        <f t="shared" si="0"/>
        <v>1.5471428571428572</v>
      </c>
    </row>
    <row r="43" spans="1:26" ht="15.75" customHeight="1" x14ac:dyDescent="0.15">
      <c r="A43" s="15">
        <v>44076</v>
      </c>
      <c r="B43" s="1">
        <v>234</v>
      </c>
      <c r="D43" s="1">
        <v>0</v>
      </c>
      <c r="E43" s="1">
        <v>0</v>
      </c>
      <c r="F43" s="1">
        <f t="shared" si="2"/>
        <v>0</v>
      </c>
      <c r="G43" s="16">
        <f t="shared" si="3"/>
        <v>0</v>
      </c>
      <c r="H43" s="16">
        <f t="shared" si="9"/>
        <v>0</v>
      </c>
      <c r="N43" s="1">
        <v>758</v>
      </c>
      <c r="O43" s="1">
        <v>248</v>
      </c>
      <c r="Q43" s="16">
        <f t="shared" si="4"/>
        <v>7673</v>
      </c>
      <c r="S43" s="16">
        <f t="shared" si="5"/>
        <v>2476</v>
      </c>
      <c r="T43" s="16">
        <f t="shared" si="1"/>
        <v>10149</v>
      </c>
      <c r="U43" s="16">
        <f t="shared" si="6"/>
        <v>1006</v>
      </c>
      <c r="V43" s="16">
        <f t="shared" si="7"/>
        <v>750</v>
      </c>
      <c r="X43" s="16">
        <f t="shared" si="8"/>
        <v>0</v>
      </c>
      <c r="Y43" s="1">
        <v>0.87</v>
      </c>
      <c r="Z43" s="1">
        <f t="shared" si="0"/>
        <v>1.4857142857142858</v>
      </c>
    </row>
    <row r="44" spans="1:26" ht="15.75" customHeight="1" x14ac:dyDescent="0.15">
      <c r="A44" s="15">
        <v>44077</v>
      </c>
      <c r="B44" s="1">
        <v>235</v>
      </c>
      <c r="D44" s="1">
        <v>0</v>
      </c>
      <c r="E44" s="1">
        <v>0</v>
      </c>
      <c r="F44" s="1">
        <f t="shared" si="2"/>
        <v>0</v>
      </c>
      <c r="G44" s="16">
        <f t="shared" si="3"/>
        <v>0</v>
      </c>
      <c r="H44" s="16">
        <f t="shared" si="9"/>
        <v>0</v>
      </c>
      <c r="N44" s="1">
        <v>371</v>
      </c>
      <c r="O44" s="1">
        <v>138</v>
      </c>
      <c r="Q44" s="16">
        <f t="shared" si="4"/>
        <v>8044</v>
      </c>
      <c r="S44" s="16">
        <f t="shared" si="5"/>
        <v>2614</v>
      </c>
      <c r="T44" s="16">
        <f t="shared" si="1"/>
        <v>10658</v>
      </c>
      <c r="U44" s="16">
        <f t="shared" si="6"/>
        <v>509</v>
      </c>
      <c r="V44" s="16">
        <f t="shared" si="7"/>
        <v>685.42857142857144</v>
      </c>
      <c r="X44" s="16">
        <f t="shared" si="8"/>
        <v>0</v>
      </c>
      <c r="Y44" s="1">
        <v>1.3</v>
      </c>
      <c r="Z44" s="1">
        <f t="shared" si="0"/>
        <v>1.3614285714285714</v>
      </c>
    </row>
    <row r="45" spans="1:26" ht="15.75" customHeight="1" x14ac:dyDescent="0.15">
      <c r="A45" s="15">
        <v>44078</v>
      </c>
      <c r="B45" s="1">
        <v>236</v>
      </c>
      <c r="D45" s="1">
        <v>0</v>
      </c>
      <c r="E45" s="1">
        <v>0</v>
      </c>
      <c r="F45" s="1">
        <f t="shared" si="2"/>
        <v>0</v>
      </c>
      <c r="G45" s="16">
        <f t="shared" si="3"/>
        <v>0</v>
      </c>
      <c r="H45" s="16">
        <f t="shared" si="9"/>
        <v>0</v>
      </c>
      <c r="N45" s="1">
        <v>669</v>
      </c>
      <c r="O45" s="1">
        <v>179</v>
      </c>
      <c r="Q45" s="16">
        <f t="shared" si="4"/>
        <v>8713</v>
      </c>
      <c r="S45" s="16">
        <f t="shared" si="5"/>
        <v>2793</v>
      </c>
      <c r="T45" s="16">
        <f t="shared" si="1"/>
        <v>11506</v>
      </c>
      <c r="U45" s="16">
        <f t="shared" si="6"/>
        <v>848</v>
      </c>
      <c r="V45" s="16">
        <f t="shared" si="7"/>
        <v>743.71428571428567</v>
      </c>
      <c r="X45" s="16">
        <f t="shared" si="8"/>
        <v>0</v>
      </c>
      <c r="Y45" s="1">
        <v>3.9</v>
      </c>
      <c r="Z45" s="1">
        <f t="shared" si="0"/>
        <v>1.8571428571428572</v>
      </c>
    </row>
    <row r="46" spans="1:26" ht="15.75" customHeight="1" x14ac:dyDescent="0.15">
      <c r="A46" s="15">
        <v>44079</v>
      </c>
      <c r="B46" s="1">
        <v>237</v>
      </c>
      <c r="D46" s="1">
        <v>0</v>
      </c>
      <c r="E46" s="1">
        <v>0</v>
      </c>
      <c r="F46" s="1">
        <f t="shared" si="2"/>
        <v>0</v>
      </c>
      <c r="G46" s="16">
        <f t="shared" si="3"/>
        <v>0</v>
      </c>
      <c r="H46" s="16">
        <f t="shared" si="9"/>
        <v>0</v>
      </c>
      <c r="N46" s="1">
        <v>874</v>
      </c>
      <c r="O46" s="1">
        <v>228</v>
      </c>
      <c r="Q46" s="16">
        <f t="shared" si="4"/>
        <v>9587</v>
      </c>
      <c r="S46" s="16">
        <f t="shared" si="5"/>
        <v>3021</v>
      </c>
      <c r="T46" s="16">
        <f t="shared" si="1"/>
        <v>12608</v>
      </c>
      <c r="U46" s="16">
        <f t="shared" si="6"/>
        <v>1102</v>
      </c>
      <c r="V46" s="16">
        <f t="shared" si="7"/>
        <v>784.57142857142856</v>
      </c>
      <c r="X46" s="16">
        <f t="shared" si="8"/>
        <v>0</v>
      </c>
      <c r="Y46" s="1">
        <v>1.3</v>
      </c>
      <c r="Z46" s="1">
        <f t="shared" si="0"/>
        <v>1.8571428571428572</v>
      </c>
    </row>
    <row r="47" spans="1:26" ht="15.75" customHeight="1" x14ac:dyDescent="0.15">
      <c r="A47" s="15">
        <v>44080</v>
      </c>
      <c r="B47" s="1">
        <v>238</v>
      </c>
      <c r="D47" s="1">
        <v>0</v>
      </c>
      <c r="E47" s="1">
        <v>0</v>
      </c>
      <c r="F47" s="1">
        <f t="shared" si="2"/>
        <v>0</v>
      </c>
      <c r="G47" s="16">
        <f t="shared" si="3"/>
        <v>0</v>
      </c>
      <c r="H47" s="16">
        <f t="shared" si="9"/>
        <v>0</v>
      </c>
      <c r="N47" s="1">
        <v>0</v>
      </c>
      <c r="O47" s="1">
        <v>0</v>
      </c>
      <c r="Q47" s="16">
        <f t="shared" si="4"/>
        <v>9587</v>
      </c>
      <c r="S47" s="16">
        <f t="shared" si="5"/>
        <v>3021</v>
      </c>
      <c r="T47" s="16">
        <f t="shared" si="1"/>
        <v>12608</v>
      </c>
      <c r="U47" s="16">
        <f t="shared" si="6"/>
        <v>0</v>
      </c>
      <c r="V47" s="16">
        <f t="shared" si="7"/>
        <v>622.28571428571433</v>
      </c>
      <c r="X47" s="16">
        <f t="shared" si="8"/>
        <v>0</v>
      </c>
      <c r="Y47" s="1">
        <v>1.73</v>
      </c>
      <c r="Z47" s="1">
        <f t="shared" si="0"/>
        <v>1.8571428571428572</v>
      </c>
    </row>
    <row r="48" spans="1:26" ht="15.75" customHeight="1" x14ac:dyDescent="0.15">
      <c r="A48" s="15">
        <v>44081</v>
      </c>
      <c r="B48" s="1">
        <v>239</v>
      </c>
      <c r="D48" s="1">
        <v>0</v>
      </c>
      <c r="E48" s="1">
        <v>0</v>
      </c>
      <c r="F48" s="1">
        <f t="shared" si="2"/>
        <v>0</v>
      </c>
      <c r="G48" s="16">
        <f t="shared" si="3"/>
        <v>0</v>
      </c>
      <c r="H48" s="16">
        <f t="shared" si="9"/>
        <v>0</v>
      </c>
      <c r="N48" s="1">
        <v>0</v>
      </c>
      <c r="O48" s="1">
        <v>0</v>
      </c>
      <c r="Q48" s="16">
        <f t="shared" si="4"/>
        <v>9587</v>
      </c>
      <c r="S48" s="16">
        <f t="shared" si="5"/>
        <v>3021</v>
      </c>
      <c r="T48" s="16">
        <f t="shared" si="1"/>
        <v>12608</v>
      </c>
      <c r="U48" s="16">
        <f t="shared" si="6"/>
        <v>0</v>
      </c>
      <c r="V48" s="16">
        <f t="shared" si="7"/>
        <v>622.28571428571433</v>
      </c>
      <c r="X48" s="16">
        <f t="shared" si="8"/>
        <v>0</v>
      </c>
      <c r="Y48" s="1">
        <v>1.3</v>
      </c>
      <c r="Z48" s="1">
        <f t="shared" si="0"/>
        <v>1.9185714285714288</v>
      </c>
    </row>
    <row r="49" spans="1:26" ht="15.75" customHeight="1" x14ac:dyDescent="0.15">
      <c r="A49" s="15">
        <v>44082</v>
      </c>
      <c r="B49" s="1">
        <v>240</v>
      </c>
      <c r="D49" s="1">
        <v>0</v>
      </c>
      <c r="E49" s="1">
        <v>0</v>
      </c>
      <c r="F49" s="1">
        <f t="shared" si="2"/>
        <v>0</v>
      </c>
      <c r="G49" s="16">
        <f t="shared" si="3"/>
        <v>0</v>
      </c>
      <c r="H49" s="16">
        <f t="shared" si="9"/>
        <v>0</v>
      </c>
      <c r="N49" s="1">
        <v>917</v>
      </c>
      <c r="O49" s="1">
        <v>288</v>
      </c>
      <c r="Q49" s="16">
        <f t="shared" si="4"/>
        <v>10504</v>
      </c>
      <c r="S49" s="16">
        <f t="shared" si="5"/>
        <v>3309</v>
      </c>
      <c r="T49" s="16">
        <f t="shared" si="1"/>
        <v>13813</v>
      </c>
      <c r="U49" s="16">
        <f t="shared" si="6"/>
        <v>1205</v>
      </c>
      <c r="V49" s="16">
        <f t="shared" si="7"/>
        <v>667.14285714285711</v>
      </c>
      <c r="X49" s="16">
        <f t="shared" si="8"/>
        <v>0</v>
      </c>
      <c r="Y49" s="1">
        <v>1.73</v>
      </c>
      <c r="Z49" s="1">
        <f t="shared" si="0"/>
        <v>1.7328571428571429</v>
      </c>
    </row>
    <row r="50" spans="1:26" ht="15.75" customHeight="1" x14ac:dyDescent="0.15">
      <c r="A50" s="15">
        <v>44083</v>
      </c>
      <c r="B50" s="1">
        <v>241</v>
      </c>
      <c r="D50" s="1">
        <v>0</v>
      </c>
      <c r="E50" s="1">
        <v>0</v>
      </c>
      <c r="F50" s="1">
        <f t="shared" si="2"/>
        <v>0</v>
      </c>
      <c r="G50" s="16">
        <f t="shared" si="3"/>
        <v>0</v>
      </c>
      <c r="H50" s="16">
        <f t="shared" si="9"/>
        <v>0</v>
      </c>
      <c r="N50" s="1">
        <v>499</v>
      </c>
      <c r="O50" s="1">
        <v>182</v>
      </c>
      <c r="Q50" s="16">
        <f t="shared" si="4"/>
        <v>11003</v>
      </c>
      <c r="S50" s="16">
        <f t="shared" si="5"/>
        <v>3491</v>
      </c>
      <c r="T50" s="16">
        <f t="shared" si="1"/>
        <v>14494</v>
      </c>
      <c r="U50" s="16">
        <f t="shared" si="6"/>
        <v>681</v>
      </c>
      <c r="V50" s="16">
        <f t="shared" si="7"/>
        <v>620.71428571428567</v>
      </c>
      <c r="X50" s="16">
        <f t="shared" si="8"/>
        <v>0</v>
      </c>
      <c r="Y50" s="1">
        <v>3.03</v>
      </c>
      <c r="Z50" s="1">
        <f t="shared" si="0"/>
        <v>2.0414285714285714</v>
      </c>
    </row>
    <row r="51" spans="1:26" ht="15.75" customHeight="1" x14ac:dyDescent="0.15">
      <c r="A51" s="15">
        <v>44084</v>
      </c>
      <c r="B51" s="1">
        <v>242</v>
      </c>
      <c r="D51" s="1">
        <v>0</v>
      </c>
      <c r="E51" s="1">
        <v>1</v>
      </c>
      <c r="F51" s="1">
        <f t="shared" si="2"/>
        <v>1</v>
      </c>
      <c r="G51" s="16">
        <f t="shared" si="3"/>
        <v>0.14285714285714285</v>
      </c>
      <c r="H51" s="16">
        <f t="shared" si="9"/>
        <v>7.7220077220077217</v>
      </c>
      <c r="I51" s="1">
        <v>1</v>
      </c>
      <c r="N51" s="1">
        <v>393</v>
      </c>
      <c r="O51" s="1">
        <v>119</v>
      </c>
      <c r="Q51" s="16">
        <f t="shared" si="4"/>
        <v>11396</v>
      </c>
      <c r="S51" s="16">
        <f t="shared" si="5"/>
        <v>3610</v>
      </c>
      <c r="T51" s="16">
        <f t="shared" si="1"/>
        <v>15006</v>
      </c>
      <c r="U51" s="16">
        <f t="shared" si="6"/>
        <v>512</v>
      </c>
      <c r="V51" s="16">
        <f t="shared" si="7"/>
        <v>621.14285714285711</v>
      </c>
      <c r="X51" s="16">
        <f t="shared" si="8"/>
        <v>2.2999080036798528E-2</v>
      </c>
      <c r="Y51" s="1">
        <v>2.6</v>
      </c>
      <c r="Z51" s="1">
        <f t="shared" si="0"/>
        <v>2.2271428571428573</v>
      </c>
    </row>
    <row r="52" spans="1:26" ht="15.75" customHeight="1" x14ac:dyDescent="0.15">
      <c r="A52" s="15">
        <v>44085</v>
      </c>
      <c r="B52" s="1">
        <v>243</v>
      </c>
      <c r="D52" s="1">
        <v>0</v>
      </c>
      <c r="E52" s="1">
        <v>0</v>
      </c>
      <c r="F52" s="1">
        <f t="shared" si="2"/>
        <v>0</v>
      </c>
      <c r="G52" s="16">
        <f t="shared" si="3"/>
        <v>0.14285714285714285</v>
      </c>
      <c r="H52" s="16">
        <f t="shared" si="9"/>
        <v>7.7220077220077217</v>
      </c>
      <c r="I52" s="1">
        <v>1</v>
      </c>
      <c r="N52" s="1">
        <v>719</v>
      </c>
      <c r="O52" s="1">
        <v>226</v>
      </c>
      <c r="Q52" s="16">
        <f t="shared" si="4"/>
        <v>12115</v>
      </c>
      <c r="S52" s="16">
        <f t="shared" si="5"/>
        <v>3836</v>
      </c>
      <c r="T52" s="16">
        <f t="shared" si="1"/>
        <v>15951</v>
      </c>
      <c r="U52" s="16">
        <f t="shared" si="6"/>
        <v>945</v>
      </c>
      <c r="V52" s="16">
        <f t="shared" si="7"/>
        <v>635</v>
      </c>
      <c r="X52" s="16">
        <f t="shared" si="8"/>
        <v>2.2497187851518559E-2</v>
      </c>
      <c r="Y52" s="1">
        <v>4.7699999999999996</v>
      </c>
      <c r="Z52" s="1">
        <f t="shared" si="0"/>
        <v>2.3514285714285714</v>
      </c>
    </row>
    <row r="53" spans="1:26" ht="13" x14ac:dyDescent="0.15">
      <c r="A53" s="15">
        <v>44086</v>
      </c>
      <c r="B53" s="1">
        <v>244</v>
      </c>
      <c r="D53" s="1">
        <v>0</v>
      </c>
      <c r="E53" s="1">
        <v>0</v>
      </c>
      <c r="F53" s="1">
        <f t="shared" si="2"/>
        <v>0</v>
      </c>
      <c r="G53" s="16">
        <f t="shared" si="3"/>
        <v>0.14285714285714285</v>
      </c>
      <c r="H53" s="16">
        <f t="shared" si="9"/>
        <v>7.7220077220077217</v>
      </c>
      <c r="I53" s="1">
        <v>1</v>
      </c>
      <c r="J53" s="1"/>
      <c r="M53" s="1">
        <v>1</v>
      </c>
      <c r="N53" s="1">
        <v>459</v>
      </c>
      <c r="O53" s="1">
        <v>124</v>
      </c>
      <c r="Q53" s="16">
        <f t="shared" si="4"/>
        <v>12574</v>
      </c>
      <c r="S53" s="16">
        <f t="shared" si="5"/>
        <v>3960</v>
      </c>
      <c r="T53" s="16">
        <f t="shared" si="1"/>
        <v>16534</v>
      </c>
      <c r="U53" s="16">
        <f t="shared" si="6"/>
        <v>583</v>
      </c>
      <c r="V53" s="16">
        <f t="shared" si="7"/>
        <v>560.85714285714289</v>
      </c>
      <c r="X53" s="16">
        <f t="shared" si="8"/>
        <v>2.5471217524197651E-2</v>
      </c>
      <c r="Y53" s="1">
        <v>3.47</v>
      </c>
      <c r="Z53" s="1">
        <f t="shared" si="0"/>
        <v>2.6614285714285715</v>
      </c>
    </row>
    <row r="54" spans="1:26" ht="13" x14ac:dyDescent="0.15">
      <c r="A54" s="15">
        <v>44087</v>
      </c>
      <c r="B54" s="1">
        <v>245</v>
      </c>
      <c r="D54" s="1">
        <v>0</v>
      </c>
      <c r="E54" s="1">
        <v>0</v>
      </c>
      <c r="F54" s="1">
        <f t="shared" si="2"/>
        <v>0</v>
      </c>
      <c r="G54" s="16">
        <f t="shared" si="3"/>
        <v>0.14285714285714285</v>
      </c>
      <c r="H54" s="16">
        <f t="shared" si="9"/>
        <v>7.7220077220077217</v>
      </c>
      <c r="I54" s="1">
        <v>1</v>
      </c>
      <c r="J54" s="1"/>
      <c r="M54" s="1">
        <v>1</v>
      </c>
      <c r="N54" s="1">
        <v>407</v>
      </c>
      <c r="O54" s="1">
        <v>91</v>
      </c>
      <c r="Q54" s="16">
        <f t="shared" si="4"/>
        <v>12981</v>
      </c>
      <c r="S54" s="16">
        <f t="shared" si="5"/>
        <v>4051</v>
      </c>
      <c r="T54" s="16">
        <f t="shared" si="1"/>
        <v>17032</v>
      </c>
      <c r="U54" s="16">
        <f t="shared" si="6"/>
        <v>498</v>
      </c>
      <c r="V54" s="16">
        <f t="shared" si="7"/>
        <v>632</v>
      </c>
      <c r="X54" s="16">
        <f t="shared" si="8"/>
        <v>2.2603978300180832E-2</v>
      </c>
      <c r="Y54" s="1">
        <v>2.6</v>
      </c>
      <c r="Z54" s="1">
        <f t="shared" si="0"/>
        <v>2.7857142857142856</v>
      </c>
    </row>
    <row r="55" spans="1:26" ht="13" x14ac:dyDescent="0.15">
      <c r="A55" s="15">
        <v>44088</v>
      </c>
      <c r="B55" s="1">
        <v>246</v>
      </c>
      <c r="D55" s="1">
        <v>0</v>
      </c>
      <c r="E55" s="1">
        <v>0</v>
      </c>
      <c r="F55" s="1">
        <f t="shared" si="2"/>
        <v>0</v>
      </c>
      <c r="G55" s="16">
        <f t="shared" si="3"/>
        <v>0.14285714285714285</v>
      </c>
      <c r="H55" s="16">
        <f t="shared" si="9"/>
        <v>7.7220077220077217</v>
      </c>
      <c r="I55" s="1">
        <v>1</v>
      </c>
      <c r="J55" s="1"/>
      <c r="M55" s="1">
        <v>1</v>
      </c>
      <c r="N55" s="1">
        <v>0</v>
      </c>
      <c r="O55" s="1">
        <v>0</v>
      </c>
      <c r="Q55" s="16">
        <f t="shared" si="4"/>
        <v>12981</v>
      </c>
      <c r="S55" s="16">
        <f t="shared" si="5"/>
        <v>4051</v>
      </c>
      <c r="T55" s="16">
        <f t="shared" si="1"/>
        <v>17032</v>
      </c>
      <c r="U55" s="16">
        <f t="shared" si="6"/>
        <v>0</v>
      </c>
      <c r="V55" s="16">
        <f t="shared" si="7"/>
        <v>632</v>
      </c>
      <c r="X55" s="16">
        <f t="shared" si="8"/>
        <v>2.2603978300180832E-2</v>
      </c>
      <c r="Y55" s="1">
        <v>0.43</v>
      </c>
      <c r="Z55" s="1">
        <f t="shared" si="0"/>
        <v>2.6614285714285715</v>
      </c>
    </row>
    <row r="56" spans="1:26" ht="13" x14ac:dyDescent="0.15">
      <c r="A56" s="15">
        <v>44089</v>
      </c>
      <c r="B56" s="1">
        <v>247</v>
      </c>
      <c r="D56" s="1">
        <v>0</v>
      </c>
      <c r="E56" s="1">
        <v>0</v>
      </c>
      <c r="F56" s="1">
        <f t="shared" si="2"/>
        <v>0</v>
      </c>
      <c r="G56" s="16">
        <f t="shared" si="3"/>
        <v>0.14285714285714285</v>
      </c>
      <c r="H56" s="16">
        <f t="shared" si="9"/>
        <v>7.7220077220077217</v>
      </c>
      <c r="I56" s="1">
        <v>1</v>
      </c>
      <c r="J56" s="1"/>
      <c r="M56" s="1">
        <v>1</v>
      </c>
      <c r="N56" s="1">
        <v>758</v>
      </c>
      <c r="O56" s="1">
        <v>293</v>
      </c>
      <c r="Q56" s="16">
        <f t="shared" si="4"/>
        <v>13739</v>
      </c>
      <c r="S56" s="16">
        <f t="shared" si="5"/>
        <v>4344</v>
      </c>
      <c r="T56" s="16">
        <f t="shared" si="1"/>
        <v>18083</v>
      </c>
      <c r="U56" s="16">
        <f t="shared" si="6"/>
        <v>1051</v>
      </c>
      <c r="V56" s="16">
        <f t="shared" si="7"/>
        <v>610</v>
      </c>
      <c r="X56" s="16">
        <f t="shared" si="8"/>
        <v>2.3419203747072598E-2</v>
      </c>
      <c r="Y56" s="1">
        <v>3.47</v>
      </c>
      <c r="Z56" s="1">
        <f t="shared" si="0"/>
        <v>2.9099999999999997</v>
      </c>
    </row>
    <row r="57" spans="1:26" ht="13" x14ac:dyDescent="0.15">
      <c r="A57" s="15">
        <v>44090</v>
      </c>
      <c r="B57" s="1">
        <v>248</v>
      </c>
      <c r="D57" s="1">
        <v>0</v>
      </c>
      <c r="E57" s="1">
        <v>0</v>
      </c>
      <c r="F57" s="1">
        <f t="shared" si="2"/>
        <v>0</v>
      </c>
      <c r="G57" s="16">
        <f t="shared" si="3"/>
        <v>0.14285714285714285</v>
      </c>
      <c r="H57" s="16">
        <f t="shared" si="9"/>
        <v>7.7220077220077217</v>
      </c>
      <c r="I57" s="1">
        <v>1</v>
      </c>
      <c r="J57" s="1"/>
      <c r="M57" s="1">
        <v>1</v>
      </c>
      <c r="N57" s="1">
        <v>718</v>
      </c>
      <c r="O57" s="1">
        <v>221</v>
      </c>
      <c r="Q57" s="16">
        <f t="shared" si="4"/>
        <v>14457</v>
      </c>
      <c r="S57" s="16">
        <f t="shared" si="5"/>
        <v>4565</v>
      </c>
      <c r="T57" s="16">
        <f t="shared" si="1"/>
        <v>19022</v>
      </c>
      <c r="U57" s="16">
        <f t="shared" si="6"/>
        <v>939</v>
      </c>
      <c r="V57" s="16">
        <f t="shared" si="7"/>
        <v>646.85714285714289</v>
      </c>
      <c r="X57" s="16">
        <f t="shared" si="8"/>
        <v>2.2084805653710245E-2</v>
      </c>
      <c r="Y57" s="1">
        <v>1.3</v>
      </c>
      <c r="Z57" s="1">
        <f t="shared" si="0"/>
        <v>2.6628571428571428</v>
      </c>
    </row>
    <row r="58" spans="1:26" ht="13" x14ac:dyDescent="0.15">
      <c r="A58" s="15">
        <v>44091</v>
      </c>
      <c r="B58" s="1">
        <v>249</v>
      </c>
      <c r="D58" s="1">
        <v>0</v>
      </c>
      <c r="E58" s="1">
        <v>0</v>
      </c>
      <c r="F58" s="1">
        <f t="shared" si="2"/>
        <v>0</v>
      </c>
      <c r="G58" s="16">
        <f t="shared" si="3"/>
        <v>0</v>
      </c>
      <c r="H58" s="16">
        <f t="shared" si="9"/>
        <v>0</v>
      </c>
      <c r="I58" s="1">
        <v>1</v>
      </c>
      <c r="J58" s="1"/>
      <c r="M58" s="1">
        <v>1</v>
      </c>
      <c r="N58" s="1">
        <v>350</v>
      </c>
      <c r="O58" s="1">
        <v>118</v>
      </c>
      <c r="Q58" s="16">
        <f t="shared" si="4"/>
        <v>14807</v>
      </c>
      <c r="S58" s="16">
        <f t="shared" si="5"/>
        <v>4683</v>
      </c>
      <c r="T58" s="16">
        <f t="shared" si="1"/>
        <v>19490</v>
      </c>
      <c r="U58" s="16">
        <f t="shared" si="6"/>
        <v>468</v>
      </c>
      <c r="V58" s="16">
        <f t="shared" si="7"/>
        <v>640.57142857142856</v>
      </c>
      <c r="X58" s="16">
        <f t="shared" si="8"/>
        <v>0</v>
      </c>
      <c r="Y58" s="1">
        <v>1.73</v>
      </c>
      <c r="Z58" s="1">
        <f t="shared" si="0"/>
        <v>2.5385714285714287</v>
      </c>
    </row>
    <row r="59" spans="1:26" ht="13" x14ac:dyDescent="0.15">
      <c r="A59" s="15">
        <v>44092</v>
      </c>
      <c r="B59" s="1">
        <v>250</v>
      </c>
      <c r="D59" s="1">
        <v>0</v>
      </c>
      <c r="E59" s="1">
        <v>0</v>
      </c>
      <c r="F59" s="1">
        <f t="shared" si="2"/>
        <v>0</v>
      </c>
      <c r="G59" s="16">
        <f t="shared" si="3"/>
        <v>0</v>
      </c>
      <c r="H59" s="16">
        <f t="shared" si="9"/>
        <v>0</v>
      </c>
      <c r="I59" s="1">
        <v>1</v>
      </c>
      <c r="J59" s="1"/>
      <c r="M59" s="1">
        <v>1</v>
      </c>
      <c r="N59" s="1">
        <v>706</v>
      </c>
      <c r="O59" s="1">
        <v>227</v>
      </c>
      <c r="Q59" s="16">
        <f t="shared" si="4"/>
        <v>15513</v>
      </c>
      <c r="S59" s="16">
        <f t="shared" si="5"/>
        <v>4910</v>
      </c>
      <c r="T59" s="16">
        <f t="shared" si="1"/>
        <v>20423</v>
      </c>
      <c r="U59" s="16">
        <f t="shared" si="6"/>
        <v>933</v>
      </c>
      <c r="V59" s="16">
        <f t="shared" si="7"/>
        <v>638.85714285714289</v>
      </c>
      <c r="X59" s="16">
        <f t="shared" si="8"/>
        <v>0</v>
      </c>
      <c r="Y59" s="1">
        <v>2.6</v>
      </c>
      <c r="Z59" s="1">
        <f t="shared" si="0"/>
        <v>2.2285714285714286</v>
      </c>
    </row>
    <row r="60" spans="1:26" ht="13" x14ac:dyDescent="0.15">
      <c r="A60" s="15">
        <v>44093</v>
      </c>
      <c r="B60" s="1">
        <v>251</v>
      </c>
      <c r="D60" s="1">
        <v>0</v>
      </c>
      <c r="E60" s="1">
        <v>0</v>
      </c>
      <c r="F60" s="1">
        <f t="shared" si="2"/>
        <v>0</v>
      </c>
      <c r="G60" s="16">
        <f t="shared" si="3"/>
        <v>0</v>
      </c>
      <c r="H60" s="16">
        <f t="shared" si="9"/>
        <v>0</v>
      </c>
      <c r="I60" s="1">
        <v>1</v>
      </c>
      <c r="J60" s="1"/>
      <c r="M60" s="1">
        <v>1</v>
      </c>
      <c r="N60" s="1">
        <v>859</v>
      </c>
      <c r="O60" s="1">
        <v>215</v>
      </c>
      <c r="Q60" s="16">
        <f t="shared" si="4"/>
        <v>16372</v>
      </c>
      <c r="S60" s="16">
        <f t="shared" si="5"/>
        <v>5125</v>
      </c>
      <c r="T60" s="16">
        <f t="shared" si="1"/>
        <v>21497</v>
      </c>
      <c r="U60" s="16">
        <f t="shared" si="6"/>
        <v>1074</v>
      </c>
      <c r="V60" s="16">
        <f t="shared" si="7"/>
        <v>709</v>
      </c>
      <c r="X60" s="16">
        <f t="shared" si="8"/>
        <v>0</v>
      </c>
      <c r="Y60" s="1">
        <v>1.73</v>
      </c>
      <c r="Z60" s="1">
        <f t="shared" si="0"/>
        <v>1.98</v>
      </c>
    </row>
    <row r="61" spans="1:26" ht="13" x14ac:dyDescent="0.15">
      <c r="A61" s="15">
        <v>44094</v>
      </c>
      <c r="B61" s="1">
        <v>252</v>
      </c>
      <c r="D61" s="1">
        <v>0</v>
      </c>
      <c r="E61" s="1">
        <v>0</v>
      </c>
      <c r="F61" s="1">
        <f t="shared" si="2"/>
        <v>0</v>
      </c>
      <c r="G61" s="16">
        <f t="shared" si="3"/>
        <v>0</v>
      </c>
      <c r="H61" s="16">
        <f t="shared" si="9"/>
        <v>0</v>
      </c>
      <c r="I61" s="1">
        <v>1</v>
      </c>
      <c r="J61" s="1"/>
      <c r="M61" s="1">
        <v>1</v>
      </c>
      <c r="N61" s="1">
        <v>0</v>
      </c>
      <c r="O61" s="1">
        <v>0</v>
      </c>
      <c r="Q61" s="16">
        <f t="shared" si="4"/>
        <v>16372</v>
      </c>
      <c r="S61" s="16">
        <f t="shared" si="5"/>
        <v>5125</v>
      </c>
      <c r="T61" s="16">
        <f t="shared" si="1"/>
        <v>21497</v>
      </c>
      <c r="U61" s="16">
        <f t="shared" si="6"/>
        <v>0</v>
      </c>
      <c r="V61" s="16">
        <f t="shared" si="7"/>
        <v>637.85714285714289</v>
      </c>
      <c r="X61" s="16">
        <f t="shared" si="8"/>
        <v>0</v>
      </c>
      <c r="Y61" s="1">
        <v>0.87</v>
      </c>
      <c r="Z61" s="1">
        <f t="shared" si="0"/>
        <v>1.7328571428571427</v>
      </c>
    </row>
    <row r="62" spans="1:26" ht="13" x14ac:dyDescent="0.15">
      <c r="A62" s="15">
        <v>44095</v>
      </c>
      <c r="B62" s="1">
        <v>253</v>
      </c>
      <c r="D62" s="1">
        <v>0</v>
      </c>
      <c r="E62" s="1">
        <v>0</v>
      </c>
      <c r="F62" s="1">
        <f t="shared" si="2"/>
        <v>0</v>
      </c>
      <c r="G62" s="16">
        <f t="shared" si="3"/>
        <v>0</v>
      </c>
      <c r="H62" s="16">
        <f t="shared" si="9"/>
        <v>0</v>
      </c>
      <c r="I62" s="1">
        <v>1</v>
      </c>
      <c r="J62" s="1"/>
      <c r="M62" s="1">
        <v>1</v>
      </c>
      <c r="N62" s="1">
        <v>0</v>
      </c>
      <c r="O62" s="1">
        <v>0</v>
      </c>
      <c r="Q62" s="16">
        <f t="shared" si="4"/>
        <v>16372</v>
      </c>
      <c r="S62" s="16">
        <f t="shared" si="5"/>
        <v>5125</v>
      </c>
      <c r="T62" s="16">
        <f t="shared" si="1"/>
        <v>21497</v>
      </c>
      <c r="U62" s="16">
        <f t="shared" si="6"/>
        <v>0</v>
      </c>
      <c r="V62" s="16">
        <f t="shared" si="7"/>
        <v>637.85714285714289</v>
      </c>
      <c r="X62" s="16">
        <f t="shared" si="8"/>
        <v>0</v>
      </c>
      <c r="Y62" s="1">
        <v>1.3</v>
      </c>
      <c r="Z62" s="1">
        <f t="shared" si="0"/>
        <v>1.8571428571428572</v>
      </c>
    </row>
    <row r="63" spans="1:26" ht="13" x14ac:dyDescent="0.15">
      <c r="A63" s="15">
        <v>44096</v>
      </c>
      <c r="B63" s="1">
        <v>254</v>
      </c>
      <c r="D63" s="1">
        <v>0</v>
      </c>
      <c r="E63" s="1">
        <v>0</v>
      </c>
      <c r="F63" s="1">
        <f t="shared" si="2"/>
        <v>0</v>
      </c>
      <c r="G63" s="16">
        <f t="shared" si="3"/>
        <v>0</v>
      </c>
      <c r="H63" s="16">
        <f t="shared" si="9"/>
        <v>0</v>
      </c>
      <c r="I63" s="1">
        <v>1</v>
      </c>
      <c r="J63" s="1"/>
      <c r="M63" s="1">
        <v>1</v>
      </c>
      <c r="N63" s="1">
        <v>750</v>
      </c>
      <c r="O63" s="1">
        <v>285</v>
      </c>
      <c r="Q63" s="16">
        <f t="shared" si="4"/>
        <v>17122</v>
      </c>
      <c r="S63" s="16">
        <f t="shared" si="5"/>
        <v>5410</v>
      </c>
      <c r="T63" s="16">
        <f t="shared" si="1"/>
        <v>22532</v>
      </c>
      <c r="U63" s="16">
        <f t="shared" si="6"/>
        <v>1035</v>
      </c>
      <c r="V63" s="16">
        <f t="shared" si="7"/>
        <v>635.57142857142856</v>
      </c>
      <c r="X63" s="16">
        <f t="shared" si="8"/>
        <v>0</v>
      </c>
      <c r="Y63" s="1">
        <v>0</v>
      </c>
      <c r="Z63" s="1">
        <f t="shared" si="0"/>
        <v>1.3614285714285717</v>
      </c>
    </row>
    <row r="64" spans="1:26" ht="13" x14ac:dyDescent="0.15">
      <c r="A64" s="15">
        <v>44097</v>
      </c>
      <c r="B64" s="1">
        <v>255</v>
      </c>
      <c r="D64" s="1">
        <v>0</v>
      </c>
      <c r="E64" s="1">
        <v>0</v>
      </c>
      <c r="F64" s="1">
        <f t="shared" si="2"/>
        <v>0</v>
      </c>
      <c r="G64" s="16">
        <f t="shared" si="3"/>
        <v>0</v>
      </c>
      <c r="H64" s="16">
        <f t="shared" si="9"/>
        <v>0</v>
      </c>
      <c r="I64" s="1">
        <v>1</v>
      </c>
      <c r="J64" s="1"/>
      <c r="M64" s="1">
        <v>1</v>
      </c>
      <c r="N64" s="1">
        <v>720</v>
      </c>
      <c r="O64" s="1">
        <v>229</v>
      </c>
      <c r="Q64" s="16">
        <f t="shared" si="4"/>
        <v>17842</v>
      </c>
      <c r="S64" s="16">
        <f t="shared" si="5"/>
        <v>5639</v>
      </c>
      <c r="T64" s="16">
        <f t="shared" si="1"/>
        <v>23481</v>
      </c>
      <c r="U64" s="16">
        <f t="shared" si="6"/>
        <v>949</v>
      </c>
      <c r="V64" s="16">
        <f t="shared" si="7"/>
        <v>637</v>
      </c>
      <c r="X64" s="16">
        <f t="shared" si="8"/>
        <v>0</v>
      </c>
      <c r="Y64" s="1">
        <v>3.9</v>
      </c>
      <c r="Z64" s="1">
        <f t="shared" si="0"/>
        <v>1.7328571428571429</v>
      </c>
    </row>
    <row r="65" spans="1:26" ht="13" x14ac:dyDescent="0.15">
      <c r="A65" s="15">
        <v>44098</v>
      </c>
      <c r="B65" s="1">
        <v>256</v>
      </c>
      <c r="D65" s="1">
        <v>0</v>
      </c>
      <c r="E65" s="1">
        <v>0</v>
      </c>
      <c r="F65" s="1">
        <f t="shared" si="2"/>
        <v>0</v>
      </c>
      <c r="G65" s="16">
        <f t="shared" si="3"/>
        <v>0</v>
      </c>
      <c r="H65" s="16">
        <f t="shared" si="9"/>
        <v>0</v>
      </c>
      <c r="I65" s="1">
        <v>1</v>
      </c>
      <c r="J65" s="1"/>
      <c r="M65" s="1">
        <v>0</v>
      </c>
      <c r="N65" s="1">
        <v>336</v>
      </c>
      <c r="O65" s="1">
        <v>120</v>
      </c>
      <c r="Q65" s="16">
        <f t="shared" si="4"/>
        <v>18178</v>
      </c>
      <c r="S65" s="16">
        <f t="shared" si="5"/>
        <v>5759</v>
      </c>
      <c r="T65" s="16">
        <f t="shared" si="1"/>
        <v>23937</v>
      </c>
      <c r="U65" s="16">
        <f t="shared" si="6"/>
        <v>456</v>
      </c>
      <c r="V65" s="16">
        <f t="shared" si="7"/>
        <v>635.28571428571433</v>
      </c>
      <c r="X65" s="16">
        <f t="shared" si="8"/>
        <v>0</v>
      </c>
      <c r="Y65" s="1">
        <v>0.43</v>
      </c>
      <c r="Z65" s="1">
        <f t="shared" si="0"/>
        <v>1.5471428571428572</v>
      </c>
    </row>
    <row r="66" spans="1:26" ht="13" x14ac:dyDescent="0.15">
      <c r="A66" s="15">
        <v>44099</v>
      </c>
      <c r="B66" s="1">
        <v>257</v>
      </c>
      <c r="D66" s="1">
        <v>0</v>
      </c>
      <c r="E66" s="1">
        <v>0</v>
      </c>
      <c r="F66" s="1">
        <f t="shared" si="2"/>
        <v>0</v>
      </c>
      <c r="G66" s="16">
        <f t="shared" si="3"/>
        <v>0</v>
      </c>
      <c r="H66" s="16">
        <f t="shared" si="9"/>
        <v>0</v>
      </c>
      <c r="I66" s="1">
        <v>1</v>
      </c>
      <c r="J66" s="1"/>
      <c r="M66" s="1">
        <v>0</v>
      </c>
      <c r="N66" s="1">
        <v>714</v>
      </c>
      <c r="O66" s="1">
        <v>219</v>
      </c>
      <c r="Q66" s="16">
        <f t="shared" si="4"/>
        <v>18892</v>
      </c>
      <c r="S66" s="16">
        <f t="shared" si="5"/>
        <v>5978</v>
      </c>
      <c r="T66" s="16">
        <f t="shared" si="1"/>
        <v>24870</v>
      </c>
      <c r="U66" s="16">
        <f t="shared" si="6"/>
        <v>933</v>
      </c>
      <c r="V66" s="16">
        <f t="shared" si="7"/>
        <v>635.28571428571433</v>
      </c>
      <c r="X66" s="16">
        <f t="shared" si="8"/>
        <v>0</v>
      </c>
      <c r="Y66" s="1">
        <v>5.2</v>
      </c>
      <c r="Z66" s="1">
        <f t="shared" si="0"/>
        <v>1.9185714285714286</v>
      </c>
    </row>
    <row r="67" spans="1:26" ht="13" x14ac:dyDescent="0.15">
      <c r="A67" s="15">
        <v>44100</v>
      </c>
      <c r="B67" s="1">
        <v>258</v>
      </c>
      <c r="D67" s="1">
        <v>0</v>
      </c>
      <c r="E67" s="1">
        <v>0</v>
      </c>
      <c r="F67" s="1">
        <f t="shared" si="2"/>
        <v>0</v>
      </c>
      <c r="G67" s="16">
        <f t="shared" si="3"/>
        <v>0</v>
      </c>
      <c r="H67" s="16">
        <f t="shared" si="9"/>
        <v>0</v>
      </c>
      <c r="I67" s="1">
        <v>1</v>
      </c>
      <c r="J67" s="1"/>
      <c r="M67" s="1">
        <v>0</v>
      </c>
      <c r="N67" s="1">
        <v>867</v>
      </c>
      <c r="O67" s="1">
        <v>209</v>
      </c>
      <c r="Q67" s="16">
        <f t="shared" si="4"/>
        <v>19759</v>
      </c>
      <c r="S67" s="16">
        <f t="shared" si="5"/>
        <v>6187</v>
      </c>
      <c r="T67" s="16">
        <f t="shared" si="1"/>
        <v>25946</v>
      </c>
      <c r="U67" s="16">
        <f t="shared" si="6"/>
        <v>1076</v>
      </c>
      <c r="V67" s="16">
        <f t="shared" si="7"/>
        <v>635.57142857142856</v>
      </c>
      <c r="X67" s="16">
        <f t="shared" si="8"/>
        <v>0</v>
      </c>
      <c r="Y67" s="1">
        <v>3.03</v>
      </c>
      <c r="Z67" s="1">
        <f t="shared" si="0"/>
        <v>2.1042857142857141</v>
      </c>
    </row>
    <row r="68" spans="1:26" ht="13" x14ac:dyDescent="0.15">
      <c r="A68" s="15">
        <v>44101</v>
      </c>
      <c r="B68" s="1">
        <v>259</v>
      </c>
      <c r="D68" s="1">
        <v>0</v>
      </c>
      <c r="E68" s="1">
        <v>0</v>
      </c>
      <c r="F68" s="1">
        <f t="shared" si="2"/>
        <v>0</v>
      </c>
      <c r="G68" s="16">
        <f t="shared" si="3"/>
        <v>0</v>
      </c>
      <c r="H68" s="16">
        <f t="shared" si="9"/>
        <v>0</v>
      </c>
      <c r="I68" s="1">
        <v>1</v>
      </c>
      <c r="J68" s="1"/>
      <c r="M68" s="1">
        <v>0</v>
      </c>
      <c r="N68" s="1">
        <v>0</v>
      </c>
      <c r="O68" s="1">
        <v>0</v>
      </c>
      <c r="Q68" s="16">
        <f t="shared" si="4"/>
        <v>19759</v>
      </c>
      <c r="S68" s="16">
        <f t="shared" si="5"/>
        <v>6187</v>
      </c>
      <c r="T68" s="16">
        <f t="shared" si="1"/>
        <v>25946</v>
      </c>
      <c r="U68" s="16">
        <f t="shared" si="6"/>
        <v>0</v>
      </c>
      <c r="V68" s="16">
        <f t="shared" si="7"/>
        <v>635.57142857142856</v>
      </c>
      <c r="X68" s="16">
        <f t="shared" si="8"/>
        <v>0</v>
      </c>
      <c r="Y68" s="1">
        <v>2.17</v>
      </c>
      <c r="Z68" s="1">
        <f t="shared" si="0"/>
        <v>2.29</v>
      </c>
    </row>
    <row r="69" spans="1:26" ht="13" x14ac:dyDescent="0.15">
      <c r="A69" s="15">
        <v>44102</v>
      </c>
      <c r="B69" s="1">
        <v>260</v>
      </c>
      <c r="D69" s="1">
        <v>0</v>
      </c>
      <c r="E69" s="1">
        <v>0</v>
      </c>
      <c r="F69" s="1">
        <f t="shared" si="2"/>
        <v>0</v>
      </c>
      <c r="G69" s="16">
        <f t="shared" si="3"/>
        <v>0</v>
      </c>
      <c r="H69" s="16">
        <f t="shared" si="9"/>
        <v>0</v>
      </c>
      <c r="I69" s="1">
        <v>1</v>
      </c>
      <c r="J69" s="1"/>
      <c r="M69" s="1">
        <v>0</v>
      </c>
      <c r="N69" s="1">
        <v>61</v>
      </c>
      <c r="O69" s="1">
        <v>20</v>
      </c>
      <c r="Q69" s="16">
        <f t="shared" si="4"/>
        <v>19820</v>
      </c>
      <c r="S69" s="16">
        <f t="shared" si="5"/>
        <v>6207</v>
      </c>
      <c r="T69" s="16">
        <f t="shared" si="1"/>
        <v>26027</v>
      </c>
      <c r="U69" s="16">
        <f t="shared" si="6"/>
        <v>81</v>
      </c>
      <c r="V69" s="16">
        <f t="shared" si="7"/>
        <v>647.14285714285711</v>
      </c>
      <c r="X69" s="16">
        <f t="shared" si="8"/>
        <v>0</v>
      </c>
      <c r="Y69" s="1">
        <v>3.47</v>
      </c>
      <c r="Z69" s="1">
        <f t="shared" si="0"/>
        <v>2.6</v>
      </c>
    </row>
    <row r="70" spans="1:26" ht="13" x14ac:dyDescent="0.15">
      <c r="A70" s="15">
        <v>44103</v>
      </c>
      <c r="B70" s="1">
        <v>261</v>
      </c>
      <c r="D70" s="1">
        <v>0</v>
      </c>
      <c r="E70" s="1">
        <v>0</v>
      </c>
      <c r="F70" s="1">
        <f t="shared" si="2"/>
        <v>0</v>
      </c>
      <c r="G70" s="16">
        <f t="shared" si="3"/>
        <v>0</v>
      </c>
      <c r="H70" s="16">
        <f t="shared" si="9"/>
        <v>0</v>
      </c>
      <c r="I70" s="1">
        <v>1</v>
      </c>
      <c r="J70" s="1"/>
      <c r="M70" s="1">
        <v>0</v>
      </c>
      <c r="N70" s="1">
        <v>712</v>
      </c>
      <c r="O70" s="1">
        <v>271</v>
      </c>
      <c r="Q70" s="16">
        <f t="shared" si="4"/>
        <v>20532</v>
      </c>
      <c r="S70" s="16">
        <f t="shared" si="5"/>
        <v>6478</v>
      </c>
      <c r="T70" s="16">
        <f t="shared" si="1"/>
        <v>27010</v>
      </c>
      <c r="U70" s="16">
        <f t="shared" si="6"/>
        <v>983</v>
      </c>
      <c r="V70" s="16">
        <f t="shared" si="7"/>
        <v>639.71428571428567</v>
      </c>
      <c r="X70" s="16">
        <f t="shared" si="8"/>
        <v>0</v>
      </c>
      <c r="Y70" s="1">
        <v>5.2</v>
      </c>
      <c r="Z70" s="1">
        <f t="shared" si="0"/>
        <v>3.3428571428571425</v>
      </c>
    </row>
    <row r="71" spans="1:26" ht="13" x14ac:dyDescent="0.15">
      <c r="A71" s="15">
        <v>44104</v>
      </c>
      <c r="B71" s="1">
        <v>262</v>
      </c>
      <c r="D71" s="1">
        <v>0</v>
      </c>
      <c r="E71" s="1">
        <v>0</v>
      </c>
      <c r="F71" s="1">
        <f t="shared" si="2"/>
        <v>0</v>
      </c>
      <c r="G71" s="16">
        <f t="shared" si="3"/>
        <v>0</v>
      </c>
      <c r="H71" s="16">
        <f t="shared" si="9"/>
        <v>0</v>
      </c>
      <c r="I71" s="1">
        <v>1</v>
      </c>
      <c r="J71" s="1"/>
      <c r="M71" s="1">
        <v>0</v>
      </c>
      <c r="N71" s="1">
        <v>676</v>
      </c>
      <c r="O71" s="1">
        <v>216</v>
      </c>
      <c r="Q71" s="16">
        <f t="shared" si="4"/>
        <v>21208</v>
      </c>
      <c r="S71" s="16">
        <f t="shared" si="5"/>
        <v>6694</v>
      </c>
      <c r="T71" s="16">
        <f t="shared" si="1"/>
        <v>27902</v>
      </c>
      <c r="U71" s="16">
        <f t="shared" si="6"/>
        <v>892</v>
      </c>
      <c r="V71" s="16">
        <f t="shared" si="7"/>
        <v>631.57142857142856</v>
      </c>
      <c r="X71" s="16">
        <f t="shared" si="8"/>
        <v>0</v>
      </c>
      <c r="Y71" s="1">
        <v>1.73</v>
      </c>
      <c r="Z71" s="1">
        <f t="shared" si="0"/>
        <v>3.0328571428571429</v>
      </c>
    </row>
    <row r="72" spans="1:26" ht="13" x14ac:dyDescent="0.15">
      <c r="A72" s="15">
        <v>44105</v>
      </c>
      <c r="B72" s="1">
        <v>263</v>
      </c>
      <c r="D72" s="1">
        <v>0</v>
      </c>
      <c r="E72" s="1">
        <v>0</v>
      </c>
      <c r="F72" s="1">
        <f t="shared" si="2"/>
        <v>0</v>
      </c>
      <c r="G72" s="16">
        <f t="shared" si="3"/>
        <v>0</v>
      </c>
      <c r="H72" s="16">
        <f t="shared" si="9"/>
        <v>0</v>
      </c>
      <c r="I72" s="1">
        <v>1</v>
      </c>
      <c r="J72" s="1"/>
      <c r="M72" s="1">
        <v>0</v>
      </c>
      <c r="N72" s="1">
        <v>329</v>
      </c>
      <c r="O72" s="1">
        <v>146</v>
      </c>
      <c r="Q72" s="16">
        <f t="shared" si="4"/>
        <v>21537</v>
      </c>
      <c r="S72" s="16">
        <f t="shared" si="5"/>
        <v>6840</v>
      </c>
      <c r="T72" s="16">
        <f t="shared" si="1"/>
        <v>28377</v>
      </c>
      <c r="U72" s="16">
        <f t="shared" si="6"/>
        <v>475</v>
      </c>
      <c r="V72" s="16">
        <f t="shared" si="7"/>
        <v>634.28571428571433</v>
      </c>
      <c r="X72" s="16">
        <f t="shared" si="8"/>
        <v>0</v>
      </c>
      <c r="Y72" s="1">
        <v>10.4</v>
      </c>
      <c r="Z72" s="1">
        <f t="shared" si="0"/>
        <v>4.4571428571428573</v>
      </c>
    </row>
    <row r="73" spans="1:26" ht="13" x14ac:dyDescent="0.15">
      <c r="A73" s="15">
        <v>44106</v>
      </c>
      <c r="B73" s="1">
        <v>264</v>
      </c>
      <c r="D73" s="1">
        <v>1</v>
      </c>
      <c r="E73" s="1">
        <v>1</v>
      </c>
      <c r="F73" s="1">
        <f t="shared" si="2"/>
        <v>2</v>
      </c>
      <c r="G73" s="16">
        <f t="shared" si="3"/>
        <v>0.2857142857142857</v>
      </c>
      <c r="H73" s="16">
        <f t="shared" si="9"/>
        <v>15.444015444015443</v>
      </c>
      <c r="I73" s="1">
        <v>3</v>
      </c>
      <c r="J73" s="1"/>
      <c r="M73" s="1">
        <v>2</v>
      </c>
      <c r="N73" s="1">
        <v>717</v>
      </c>
      <c r="O73" s="1">
        <v>213</v>
      </c>
      <c r="Q73" s="16">
        <f t="shared" si="4"/>
        <v>22254</v>
      </c>
      <c r="S73" s="16">
        <f t="shared" si="5"/>
        <v>7053</v>
      </c>
      <c r="T73" s="16">
        <f t="shared" si="1"/>
        <v>29307</v>
      </c>
      <c r="U73" s="16">
        <f t="shared" si="6"/>
        <v>930</v>
      </c>
      <c r="V73" s="16">
        <f t="shared" si="7"/>
        <v>633.85714285714289</v>
      </c>
      <c r="X73" s="16">
        <f t="shared" si="8"/>
        <v>4.5075501464953795E-2</v>
      </c>
      <c r="Y73" s="1">
        <v>0.87</v>
      </c>
      <c r="Z73" s="1">
        <f t="shared" si="0"/>
        <v>3.8385714285714285</v>
      </c>
    </row>
    <row r="74" spans="1:26" ht="13" x14ac:dyDescent="0.15">
      <c r="A74" s="15">
        <v>44107</v>
      </c>
      <c r="B74" s="1">
        <v>265</v>
      </c>
      <c r="D74" s="1">
        <v>0</v>
      </c>
      <c r="E74" s="1">
        <v>0</v>
      </c>
      <c r="F74" s="1">
        <f t="shared" si="2"/>
        <v>0</v>
      </c>
      <c r="G74" s="16">
        <f t="shared" si="3"/>
        <v>0.2857142857142857</v>
      </c>
      <c r="H74" s="16">
        <f t="shared" si="9"/>
        <v>15.444015444015443</v>
      </c>
      <c r="I74" s="1">
        <v>3</v>
      </c>
      <c r="J74" s="1"/>
      <c r="M74" s="1">
        <v>2</v>
      </c>
      <c r="N74" s="1">
        <v>877</v>
      </c>
      <c r="O74" s="1">
        <v>244</v>
      </c>
      <c r="Q74" s="16">
        <f t="shared" si="4"/>
        <v>23131</v>
      </c>
      <c r="S74" s="16">
        <f t="shared" si="5"/>
        <v>7297</v>
      </c>
      <c r="T74" s="16">
        <f t="shared" si="1"/>
        <v>30428</v>
      </c>
      <c r="U74" s="16">
        <f t="shared" si="6"/>
        <v>1121</v>
      </c>
      <c r="V74" s="16">
        <f t="shared" si="7"/>
        <v>640.28571428571433</v>
      </c>
      <c r="X74" s="16">
        <f t="shared" si="8"/>
        <v>4.462293618920124E-2</v>
      </c>
      <c r="Y74" s="1">
        <v>2.6</v>
      </c>
      <c r="Z74" s="1">
        <f t="shared" si="0"/>
        <v>3.7771428571428571</v>
      </c>
    </row>
    <row r="75" spans="1:26" ht="13" x14ac:dyDescent="0.15">
      <c r="A75" s="15">
        <v>44108</v>
      </c>
      <c r="B75" s="1">
        <v>266</v>
      </c>
      <c r="D75" s="1">
        <v>0</v>
      </c>
      <c r="E75" s="1">
        <v>0</v>
      </c>
      <c r="F75" s="1">
        <f t="shared" si="2"/>
        <v>0</v>
      </c>
      <c r="G75" s="16">
        <f t="shared" si="3"/>
        <v>0.2857142857142857</v>
      </c>
      <c r="H75" s="16">
        <f t="shared" si="9"/>
        <v>15.444015444015443</v>
      </c>
      <c r="I75" s="1">
        <v>3</v>
      </c>
      <c r="J75" s="1"/>
      <c r="M75" s="1">
        <v>2</v>
      </c>
      <c r="N75" s="1">
        <v>0</v>
      </c>
      <c r="O75" s="1">
        <v>0</v>
      </c>
      <c r="Q75" s="16">
        <f t="shared" si="4"/>
        <v>23131</v>
      </c>
      <c r="S75" s="16">
        <f t="shared" si="5"/>
        <v>7297</v>
      </c>
      <c r="T75" s="16">
        <f t="shared" si="1"/>
        <v>30428</v>
      </c>
      <c r="U75" s="16">
        <f t="shared" si="6"/>
        <v>0</v>
      </c>
      <c r="V75" s="16">
        <f t="shared" si="7"/>
        <v>640.28571428571433</v>
      </c>
      <c r="X75" s="16">
        <f t="shared" si="8"/>
        <v>4.462293618920124E-2</v>
      </c>
      <c r="Y75" s="1">
        <v>4.33</v>
      </c>
      <c r="Z75" s="1">
        <f t="shared" si="0"/>
        <v>4.0857142857142863</v>
      </c>
    </row>
    <row r="76" spans="1:26" ht="13" x14ac:dyDescent="0.15">
      <c r="A76" s="15">
        <v>44109</v>
      </c>
      <c r="B76" s="1">
        <v>267</v>
      </c>
      <c r="D76" s="1">
        <v>0</v>
      </c>
      <c r="E76" s="1">
        <v>0</v>
      </c>
      <c r="F76" s="1">
        <f t="shared" si="2"/>
        <v>0</v>
      </c>
      <c r="G76" s="16">
        <f t="shared" si="3"/>
        <v>0.2857142857142857</v>
      </c>
      <c r="H76" s="16">
        <f t="shared" si="9"/>
        <v>15.444015444015443</v>
      </c>
      <c r="I76" s="1">
        <v>3</v>
      </c>
      <c r="J76" s="1"/>
      <c r="M76" s="1">
        <v>2</v>
      </c>
      <c r="N76" s="1">
        <v>0</v>
      </c>
      <c r="O76" s="1">
        <v>0</v>
      </c>
      <c r="Q76" s="16">
        <f t="shared" si="4"/>
        <v>23131</v>
      </c>
      <c r="S76" s="16">
        <f t="shared" si="5"/>
        <v>7297</v>
      </c>
      <c r="T76" s="16">
        <f t="shared" si="1"/>
        <v>30428</v>
      </c>
      <c r="U76" s="16">
        <f t="shared" si="6"/>
        <v>0</v>
      </c>
      <c r="V76" s="16">
        <f t="shared" si="7"/>
        <v>628.71428571428567</v>
      </c>
      <c r="X76" s="16">
        <f t="shared" si="8"/>
        <v>4.5444217223358327E-2</v>
      </c>
      <c r="Y76" s="1">
        <v>0.87</v>
      </c>
      <c r="Z76" s="1">
        <f t="shared" si="0"/>
        <v>3.7142857142857149</v>
      </c>
    </row>
    <row r="77" spans="1:26" ht="13" x14ac:dyDescent="0.15">
      <c r="A77" s="15">
        <v>44110</v>
      </c>
      <c r="B77" s="1">
        <v>268</v>
      </c>
      <c r="D77" s="1">
        <v>0</v>
      </c>
      <c r="E77" s="1">
        <v>0</v>
      </c>
      <c r="F77" s="1">
        <f t="shared" si="2"/>
        <v>0</v>
      </c>
      <c r="G77" s="16">
        <f t="shared" si="3"/>
        <v>0.2857142857142857</v>
      </c>
      <c r="H77" s="16">
        <f t="shared" si="9"/>
        <v>15.444015444015443</v>
      </c>
      <c r="I77" s="1">
        <v>3</v>
      </c>
      <c r="J77" s="1"/>
      <c r="M77" s="1">
        <v>2</v>
      </c>
      <c r="N77" s="1">
        <v>1014</v>
      </c>
      <c r="O77" s="1">
        <v>347</v>
      </c>
      <c r="Q77" s="16">
        <f t="shared" si="4"/>
        <v>24145</v>
      </c>
      <c r="S77" s="16">
        <f t="shared" si="5"/>
        <v>7644</v>
      </c>
      <c r="T77" s="16">
        <f t="shared" si="1"/>
        <v>31789</v>
      </c>
      <c r="U77" s="16">
        <f t="shared" si="6"/>
        <v>1361</v>
      </c>
      <c r="V77" s="16">
        <f t="shared" si="7"/>
        <v>682.71428571428567</v>
      </c>
      <c r="X77" s="16">
        <f t="shared" si="8"/>
        <v>4.184975936388366E-2</v>
      </c>
      <c r="Y77" s="1">
        <v>1.3</v>
      </c>
      <c r="Z77" s="1">
        <f t="shared" si="0"/>
        <v>3.1571428571428575</v>
      </c>
    </row>
    <row r="78" spans="1:26" ht="13" x14ac:dyDescent="0.15">
      <c r="A78" s="15">
        <v>44111</v>
      </c>
      <c r="B78" s="1">
        <v>269</v>
      </c>
      <c r="D78" s="1">
        <v>0</v>
      </c>
      <c r="E78" s="1">
        <v>0</v>
      </c>
      <c r="F78" s="1">
        <f t="shared" si="2"/>
        <v>0</v>
      </c>
      <c r="G78" s="16">
        <f t="shared" si="3"/>
        <v>0.2857142857142857</v>
      </c>
      <c r="H78" s="16">
        <f t="shared" si="9"/>
        <v>15.444015444015443</v>
      </c>
      <c r="I78" s="1">
        <v>3</v>
      </c>
      <c r="J78" s="1"/>
      <c r="M78" s="1">
        <v>2</v>
      </c>
      <c r="N78" s="1">
        <v>598</v>
      </c>
      <c r="O78" s="1">
        <v>196</v>
      </c>
      <c r="Q78" s="16">
        <f t="shared" si="4"/>
        <v>24743</v>
      </c>
      <c r="S78" s="16">
        <f t="shared" si="5"/>
        <v>7840</v>
      </c>
      <c r="T78" s="16">
        <f t="shared" si="1"/>
        <v>32583</v>
      </c>
      <c r="U78" s="16">
        <f t="shared" si="6"/>
        <v>794</v>
      </c>
      <c r="V78" s="16">
        <f t="shared" si="7"/>
        <v>668.71428571428567</v>
      </c>
      <c r="X78" s="16">
        <f t="shared" si="8"/>
        <v>4.2725913266396069E-2</v>
      </c>
      <c r="Y78" s="1">
        <v>3.03</v>
      </c>
      <c r="Z78" s="1">
        <f t="shared" si="0"/>
        <v>3.342857142857143</v>
      </c>
    </row>
    <row r="79" spans="1:26" ht="13" x14ac:dyDescent="0.15">
      <c r="A79" s="15">
        <v>44112</v>
      </c>
      <c r="B79" s="1">
        <v>270</v>
      </c>
      <c r="D79" s="1">
        <v>0</v>
      </c>
      <c r="E79" s="1">
        <v>0</v>
      </c>
      <c r="F79" s="1">
        <f t="shared" si="2"/>
        <v>0</v>
      </c>
      <c r="G79" s="16">
        <f t="shared" si="3"/>
        <v>0.2857142857142857</v>
      </c>
      <c r="H79" s="16">
        <f t="shared" si="9"/>
        <v>15.444015444015443</v>
      </c>
      <c r="I79" s="1">
        <v>3</v>
      </c>
      <c r="J79" s="1"/>
      <c r="M79" s="1">
        <v>2</v>
      </c>
      <c r="N79" s="1">
        <v>171</v>
      </c>
      <c r="O79" s="1">
        <v>114</v>
      </c>
      <c r="Q79" s="16">
        <f t="shared" si="4"/>
        <v>24914</v>
      </c>
      <c r="S79" s="16">
        <f t="shared" si="5"/>
        <v>7954</v>
      </c>
      <c r="T79" s="16">
        <f t="shared" si="1"/>
        <v>32868</v>
      </c>
      <c r="U79" s="16">
        <f t="shared" si="6"/>
        <v>285</v>
      </c>
      <c r="V79" s="16">
        <f t="shared" si="7"/>
        <v>641.57142857142856</v>
      </c>
      <c r="X79" s="16">
        <f t="shared" si="8"/>
        <v>4.4533511467379203E-2</v>
      </c>
      <c r="Y79" s="1">
        <v>5.63</v>
      </c>
      <c r="Z79" s="1">
        <f t="shared" si="0"/>
        <v>2.6614285714285715</v>
      </c>
    </row>
    <row r="80" spans="1:26" ht="13" x14ac:dyDescent="0.15">
      <c r="A80" s="15">
        <v>44113</v>
      </c>
      <c r="B80" s="1">
        <v>271</v>
      </c>
      <c r="D80" s="1">
        <v>0</v>
      </c>
      <c r="E80" s="1">
        <v>0</v>
      </c>
      <c r="F80" s="1">
        <f t="shared" si="2"/>
        <v>0</v>
      </c>
      <c r="G80" s="16">
        <f t="shared" si="3"/>
        <v>0</v>
      </c>
      <c r="H80" s="16">
        <f t="shared" si="9"/>
        <v>0</v>
      </c>
      <c r="I80" s="1">
        <v>3</v>
      </c>
      <c r="J80" s="1"/>
      <c r="M80" s="1">
        <v>2</v>
      </c>
      <c r="N80" s="1">
        <v>901</v>
      </c>
      <c r="O80" s="1">
        <v>255</v>
      </c>
      <c r="Q80" s="16">
        <f t="shared" si="4"/>
        <v>25815</v>
      </c>
      <c r="S80" s="16">
        <f t="shared" si="5"/>
        <v>8209</v>
      </c>
      <c r="T80" s="16">
        <f t="shared" si="1"/>
        <v>34024</v>
      </c>
      <c r="U80" s="16">
        <f t="shared" si="6"/>
        <v>1156</v>
      </c>
      <c r="V80" s="16">
        <f t="shared" si="7"/>
        <v>673.85714285714289</v>
      </c>
      <c r="X80" s="16">
        <f t="shared" si="8"/>
        <v>0</v>
      </c>
      <c r="Y80" s="1">
        <v>3.9</v>
      </c>
      <c r="Z80" s="1">
        <f t="shared" si="0"/>
        <v>3.0942857142857139</v>
      </c>
    </row>
    <row r="81" spans="1:26" ht="13" x14ac:dyDescent="0.15">
      <c r="A81" s="15">
        <v>44114</v>
      </c>
      <c r="B81" s="1">
        <v>272</v>
      </c>
      <c r="D81" s="1">
        <v>0</v>
      </c>
      <c r="E81" s="1">
        <v>0</v>
      </c>
      <c r="F81" s="1">
        <f t="shared" si="2"/>
        <v>0</v>
      </c>
      <c r="G81" s="16">
        <f t="shared" si="3"/>
        <v>0</v>
      </c>
      <c r="H81" s="16">
        <f t="shared" si="9"/>
        <v>0</v>
      </c>
      <c r="I81" s="1">
        <v>3</v>
      </c>
      <c r="J81" s="1"/>
      <c r="M81" s="1">
        <v>2</v>
      </c>
      <c r="N81" s="1">
        <v>704</v>
      </c>
      <c r="O81" s="1">
        <v>232</v>
      </c>
      <c r="Q81" s="16">
        <f t="shared" si="4"/>
        <v>26519</v>
      </c>
      <c r="S81" s="16">
        <f t="shared" si="5"/>
        <v>8441</v>
      </c>
      <c r="T81" s="16">
        <f t="shared" si="1"/>
        <v>34960</v>
      </c>
      <c r="U81" s="16">
        <f t="shared" si="6"/>
        <v>936</v>
      </c>
      <c r="V81" s="16">
        <f t="shared" si="7"/>
        <v>647.42857142857144</v>
      </c>
      <c r="X81" s="16">
        <f t="shared" si="8"/>
        <v>0</v>
      </c>
      <c r="Y81" s="1">
        <v>7.37</v>
      </c>
      <c r="Z81" s="1">
        <f t="shared" si="0"/>
        <v>3.7757142857142858</v>
      </c>
    </row>
    <row r="82" spans="1:26" ht="13" x14ac:dyDescent="0.15">
      <c r="A82" s="15">
        <v>44115</v>
      </c>
      <c r="B82" s="1">
        <v>273</v>
      </c>
      <c r="D82" s="1">
        <v>0</v>
      </c>
      <c r="E82" s="1">
        <v>0</v>
      </c>
      <c r="F82" s="1">
        <f t="shared" si="2"/>
        <v>0</v>
      </c>
      <c r="G82" s="16">
        <f t="shared" si="3"/>
        <v>0</v>
      </c>
      <c r="H82" s="16">
        <f t="shared" si="9"/>
        <v>0</v>
      </c>
      <c r="I82" s="1">
        <v>3</v>
      </c>
      <c r="J82" s="1"/>
      <c r="M82" s="1">
        <v>2</v>
      </c>
      <c r="N82" s="1">
        <v>0</v>
      </c>
      <c r="O82" s="1">
        <v>0</v>
      </c>
      <c r="Q82" s="16">
        <f t="shared" si="4"/>
        <v>26519</v>
      </c>
      <c r="S82" s="16">
        <f t="shared" si="5"/>
        <v>8441</v>
      </c>
      <c r="T82" s="16">
        <f t="shared" si="1"/>
        <v>34960</v>
      </c>
      <c r="U82" s="16">
        <f t="shared" si="6"/>
        <v>0</v>
      </c>
      <c r="V82" s="16">
        <f t="shared" si="7"/>
        <v>647.42857142857144</v>
      </c>
      <c r="X82" s="16">
        <f t="shared" si="8"/>
        <v>0</v>
      </c>
      <c r="Y82" s="1">
        <v>4.33</v>
      </c>
      <c r="Z82" s="1">
        <f t="shared" si="0"/>
        <v>3.7757142857142858</v>
      </c>
    </row>
    <row r="83" spans="1:26" ht="13" x14ac:dyDescent="0.15">
      <c r="A83" s="15">
        <v>44116</v>
      </c>
      <c r="B83" s="1">
        <v>274</v>
      </c>
      <c r="D83" s="1">
        <v>0</v>
      </c>
      <c r="E83" s="1">
        <v>0</v>
      </c>
      <c r="F83" s="1">
        <f t="shared" si="2"/>
        <v>0</v>
      </c>
      <c r="G83" s="16">
        <f t="shared" si="3"/>
        <v>0</v>
      </c>
      <c r="H83" s="16">
        <f t="shared" si="9"/>
        <v>0</v>
      </c>
      <c r="I83" s="1">
        <v>3</v>
      </c>
      <c r="J83" s="1"/>
      <c r="M83" s="1">
        <v>2</v>
      </c>
      <c r="N83" s="1">
        <v>181</v>
      </c>
      <c r="O83" s="1">
        <v>52</v>
      </c>
      <c r="Q83" s="16">
        <f t="shared" si="4"/>
        <v>26700</v>
      </c>
      <c r="S83" s="16">
        <f t="shared" si="5"/>
        <v>8493</v>
      </c>
      <c r="T83" s="16">
        <f t="shared" si="1"/>
        <v>35193</v>
      </c>
      <c r="U83" s="16">
        <f t="shared" si="6"/>
        <v>233</v>
      </c>
      <c r="V83" s="16">
        <f t="shared" si="7"/>
        <v>680.71428571428567</v>
      </c>
      <c r="X83" s="16">
        <f t="shared" si="8"/>
        <v>0</v>
      </c>
      <c r="Y83" s="1">
        <v>4.33</v>
      </c>
      <c r="Z83" s="1">
        <f t="shared" si="0"/>
        <v>4.2700000000000005</v>
      </c>
    </row>
    <row r="84" spans="1:26" ht="13" x14ac:dyDescent="0.15">
      <c r="A84" s="15">
        <v>44117</v>
      </c>
      <c r="B84" s="1">
        <v>275</v>
      </c>
      <c r="D84" s="1">
        <v>0</v>
      </c>
      <c r="E84" s="1">
        <v>0</v>
      </c>
      <c r="F84" s="1">
        <f t="shared" si="2"/>
        <v>0</v>
      </c>
      <c r="G84" s="16">
        <f t="shared" si="3"/>
        <v>0</v>
      </c>
      <c r="H84" s="16">
        <f t="shared" si="9"/>
        <v>0</v>
      </c>
      <c r="I84" s="1">
        <v>3</v>
      </c>
      <c r="J84" s="1"/>
      <c r="M84" s="1">
        <v>0</v>
      </c>
      <c r="N84" s="1">
        <v>687</v>
      </c>
      <c r="O84" s="1">
        <v>232</v>
      </c>
      <c r="Q84" s="16">
        <f t="shared" si="4"/>
        <v>27387</v>
      </c>
      <c r="S84" s="16">
        <f t="shared" si="5"/>
        <v>8725</v>
      </c>
      <c r="T84" s="16">
        <f t="shared" si="1"/>
        <v>36112</v>
      </c>
      <c r="U84" s="16">
        <f t="shared" si="6"/>
        <v>919</v>
      </c>
      <c r="V84" s="16">
        <f t="shared" si="7"/>
        <v>617.57142857142856</v>
      </c>
      <c r="X84" s="16">
        <f t="shared" si="8"/>
        <v>0</v>
      </c>
      <c r="Y84" s="1">
        <v>2.17</v>
      </c>
      <c r="Z84" s="1">
        <f t="shared" si="0"/>
        <v>4.3942857142857141</v>
      </c>
    </row>
    <row r="85" spans="1:26" ht="13" x14ac:dyDescent="0.15">
      <c r="A85" s="15">
        <v>44118</v>
      </c>
      <c r="B85" s="1">
        <v>276</v>
      </c>
      <c r="D85" s="1">
        <v>0</v>
      </c>
      <c r="E85" s="1">
        <v>0</v>
      </c>
      <c r="F85" s="1">
        <f t="shared" si="2"/>
        <v>0</v>
      </c>
      <c r="G85" s="16">
        <f t="shared" si="3"/>
        <v>0</v>
      </c>
      <c r="H85" s="16">
        <f t="shared" si="9"/>
        <v>0</v>
      </c>
      <c r="I85" s="1">
        <v>3</v>
      </c>
      <c r="J85" s="1"/>
      <c r="M85" s="1">
        <v>0</v>
      </c>
      <c r="N85" s="1">
        <v>668</v>
      </c>
      <c r="O85" s="1">
        <v>251</v>
      </c>
      <c r="Q85" s="16">
        <f t="shared" si="4"/>
        <v>28055</v>
      </c>
      <c r="S85" s="16">
        <f t="shared" si="5"/>
        <v>8976</v>
      </c>
      <c r="T85" s="16">
        <f t="shared" si="1"/>
        <v>37031</v>
      </c>
      <c r="U85" s="16">
        <f t="shared" si="6"/>
        <v>919</v>
      </c>
      <c r="V85" s="16">
        <f t="shared" si="7"/>
        <v>635.42857142857144</v>
      </c>
      <c r="X85" s="16">
        <f t="shared" si="8"/>
        <v>0</v>
      </c>
      <c r="Y85" s="1">
        <v>1.73</v>
      </c>
      <c r="Z85" s="1">
        <f t="shared" si="0"/>
        <v>4.2085714285714282</v>
      </c>
    </row>
    <row r="86" spans="1:26" ht="13" x14ac:dyDescent="0.15">
      <c r="A86" s="15">
        <v>44119</v>
      </c>
      <c r="B86" s="1">
        <v>277</v>
      </c>
      <c r="D86" s="1">
        <v>1</v>
      </c>
      <c r="E86" s="1">
        <v>1</v>
      </c>
      <c r="F86" s="1">
        <f t="shared" si="2"/>
        <v>2</v>
      </c>
      <c r="G86" s="16">
        <f t="shared" si="3"/>
        <v>0.2857142857142857</v>
      </c>
      <c r="H86" s="16">
        <f t="shared" si="9"/>
        <v>15.444015444015443</v>
      </c>
      <c r="I86" s="1">
        <v>5</v>
      </c>
      <c r="J86" s="1"/>
      <c r="M86" s="1">
        <v>2</v>
      </c>
      <c r="N86" s="1">
        <v>207</v>
      </c>
      <c r="O86" s="1">
        <v>115</v>
      </c>
      <c r="Q86" s="16">
        <f t="shared" si="4"/>
        <v>28262</v>
      </c>
      <c r="S86" s="16">
        <f t="shared" si="5"/>
        <v>9091</v>
      </c>
      <c r="T86" s="16">
        <f t="shared" si="1"/>
        <v>37353</v>
      </c>
      <c r="U86" s="16">
        <f t="shared" si="6"/>
        <v>322</v>
      </c>
      <c r="V86" s="16">
        <f t="shared" si="7"/>
        <v>640.71428571428567</v>
      </c>
      <c r="X86" s="16">
        <f t="shared" si="8"/>
        <v>4.4593088071348944E-2</v>
      </c>
      <c r="Y86" s="1">
        <v>3.9</v>
      </c>
      <c r="Z86" s="1">
        <f t="shared" si="0"/>
        <v>3.9614285714285713</v>
      </c>
    </row>
    <row r="87" spans="1:26" ht="13" x14ac:dyDescent="0.15">
      <c r="A87" s="15">
        <v>44120</v>
      </c>
      <c r="B87" s="1">
        <v>278</v>
      </c>
      <c r="D87" s="1">
        <v>1</v>
      </c>
      <c r="E87" s="1">
        <v>0</v>
      </c>
      <c r="F87" s="1">
        <f t="shared" si="2"/>
        <v>1</v>
      </c>
      <c r="G87" s="16">
        <f t="shared" si="3"/>
        <v>0.42857142857142855</v>
      </c>
      <c r="H87" s="16">
        <f t="shared" si="9"/>
        <v>23.166023166023166</v>
      </c>
      <c r="I87" s="1">
        <f t="shared" ref="I87:I306" si="10">I86+F87</f>
        <v>6</v>
      </c>
      <c r="J87" s="1"/>
      <c r="M87" s="1">
        <v>3</v>
      </c>
      <c r="N87" s="1">
        <v>859</v>
      </c>
      <c r="O87" s="1">
        <v>230</v>
      </c>
      <c r="Q87" s="16">
        <f t="shared" si="4"/>
        <v>29121</v>
      </c>
      <c r="S87" s="16">
        <f t="shared" si="5"/>
        <v>9321</v>
      </c>
      <c r="T87" s="16">
        <f t="shared" si="1"/>
        <v>38442</v>
      </c>
      <c r="U87" s="16">
        <f t="shared" si="6"/>
        <v>1089</v>
      </c>
      <c r="V87" s="16">
        <f t="shared" si="7"/>
        <v>631.14285714285711</v>
      </c>
      <c r="X87" s="16">
        <f t="shared" si="8"/>
        <v>6.7904028972385705E-2</v>
      </c>
      <c r="Y87" s="1">
        <v>3.03</v>
      </c>
      <c r="Z87" s="1">
        <f t="shared" si="0"/>
        <v>3.8371428571428576</v>
      </c>
    </row>
    <row r="88" spans="1:26" ht="13" x14ac:dyDescent="0.15">
      <c r="A88" s="15">
        <v>44121</v>
      </c>
      <c r="B88" s="1">
        <v>279</v>
      </c>
      <c r="D88" s="1">
        <v>0</v>
      </c>
      <c r="E88" s="1">
        <v>0</v>
      </c>
      <c r="F88" s="1">
        <f t="shared" si="2"/>
        <v>0</v>
      </c>
      <c r="G88" s="16">
        <f t="shared" si="3"/>
        <v>0.42857142857142855</v>
      </c>
      <c r="H88" s="16">
        <f t="shared" si="9"/>
        <v>23.166023166023166</v>
      </c>
      <c r="I88" s="1">
        <f t="shared" si="10"/>
        <v>6</v>
      </c>
      <c r="J88" s="1"/>
      <c r="M88" s="1">
        <v>3</v>
      </c>
      <c r="N88" s="1">
        <v>798</v>
      </c>
      <c r="O88" s="1">
        <v>245</v>
      </c>
      <c r="Q88" s="16">
        <f t="shared" si="4"/>
        <v>29919</v>
      </c>
      <c r="S88" s="16">
        <f t="shared" si="5"/>
        <v>9566</v>
      </c>
      <c r="T88" s="16">
        <f t="shared" si="1"/>
        <v>39485</v>
      </c>
      <c r="U88" s="16">
        <f t="shared" si="6"/>
        <v>1043</v>
      </c>
      <c r="V88" s="16">
        <f t="shared" si="7"/>
        <v>646.42857142857144</v>
      </c>
      <c r="X88" s="16">
        <f t="shared" si="8"/>
        <v>6.6298342541436461E-2</v>
      </c>
      <c r="Y88" s="1">
        <v>5.2</v>
      </c>
      <c r="Z88" s="1">
        <f t="shared" si="0"/>
        <v>3.5271428571428571</v>
      </c>
    </row>
    <row r="89" spans="1:26" ht="13" x14ac:dyDescent="0.15">
      <c r="A89" s="15">
        <v>44122</v>
      </c>
      <c r="B89" s="1">
        <v>280</v>
      </c>
      <c r="D89" s="1">
        <v>0</v>
      </c>
      <c r="E89" s="1">
        <v>0</v>
      </c>
      <c r="F89" s="1">
        <f t="shared" si="2"/>
        <v>0</v>
      </c>
      <c r="G89" s="16">
        <f t="shared" si="3"/>
        <v>0.42857142857142855</v>
      </c>
      <c r="H89" s="16">
        <f t="shared" si="9"/>
        <v>23.166023166023166</v>
      </c>
      <c r="I89" s="1">
        <f t="shared" si="10"/>
        <v>6</v>
      </c>
      <c r="J89" s="1"/>
      <c r="M89" s="1">
        <v>3</v>
      </c>
      <c r="N89" s="1">
        <v>0</v>
      </c>
      <c r="O89" s="1">
        <v>0</v>
      </c>
      <c r="Q89" s="16">
        <f t="shared" si="4"/>
        <v>29919</v>
      </c>
      <c r="S89" s="16">
        <f t="shared" si="5"/>
        <v>9566</v>
      </c>
      <c r="T89" s="16">
        <f t="shared" si="1"/>
        <v>39485</v>
      </c>
      <c r="U89" s="16">
        <f t="shared" si="6"/>
        <v>0</v>
      </c>
      <c r="V89" s="16">
        <f t="shared" si="7"/>
        <v>646.42857142857144</v>
      </c>
      <c r="X89" s="16">
        <f t="shared" si="8"/>
        <v>6.6298342541436461E-2</v>
      </c>
      <c r="Y89" s="1">
        <v>3.03</v>
      </c>
      <c r="Z89" s="1">
        <f t="shared" si="0"/>
        <v>3.3414285714285716</v>
      </c>
    </row>
    <row r="90" spans="1:26" ht="13" x14ac:dyDescent="0.15">
      <c r="A90" s="15">
        <v>44123</v>
      </c>
      <c r="B90" s="1">
        <v>281</v>
      </c>
      <c r="D90" s="1">
        <v>0</v>
      </c>
      <c r="E90" s="1">
        <v>0</v>
      </c>
      <c r="F90" s="1">
        <f t="shared" si="2"/>
        <v>0</v>
      </c>
      <c r="G90" s="16">
        <f t="shared" si="3"/>
        <v>0.42857142857142855</v>
      </c>
      <c r="H90" s="16">
        <f t="shared" si="9"/>
        <v>23.166023166023166</v>
      </c>
      <c r="I90" s="1">
        <f t="shared" si="10"/>
        <v>6</v>
      </c>
      <c r="J90" s="1"/>
      <c r="M90" s="1">
        <v>3</v>
      </c>
      <c r="N90" s="1">
        <v>355</v>
      </c>
      <c r="O90" s="1">
        <v>107</v>
      </c>
      <c r="Q90" s="16">
        <f t="shared" si="4"/>
        <v>30274</v>
      </c>
      <c r="S90" s="16">
        <f t="shared" si="5"/>
        <v>9673</v>
      </c>
      <c r="T90" s="16">
        <f t="shared" si="1"/>
        <v>39947</v>
      </c>
      <c r="U90" s="16">
        <f t="shared" si="6"/>
        <v>462</v>
      </c>
      <c r="V90" s="16">
        <f t="shared" si="7"/>
        <v>679.14285714285711</v>
      </c>
      <c r="X90" s="16">
        <f t="shared" si="8"/>
        <v>6.3104753891459822E-2</v>
      </c>
      <c r="Y90" s="1">
        <v>0.43</v>
      </c>
      <c r="Z90" s="1">
        <f t="shared" si="0"/>
        <v>2.7842857142857147</v>
      </c>
    </row>
    <row r="91" spans="1:26" ht="13" x14ac:dyDescent="0.15">
      <c r="A91" s="15">
        <v>44124</v>
      </c>
      <c r="B91" s="1">
        <v>282</v>
      </c>
      <c r="D91" s="1">
        <v>0</v>
      </c>
      <c r="E91" s="1">
        <v>0</v>
      </c>
      <c r="F91" s="1">
        <f t="shared" si="2"/>
        <v>0</v>
      </c>
      <c r="G91" s="16">
        <f t="shared" si="3"/>
        <v>0.42857142857142855</v>
      </c>
      <c r="H91" s="16">
        <f t="shared" si="9"/>
        <v>23.166023166023166</v>
      </c>
      <c r="I91" s="1">
        <f t="shared" si="10"/>
        <v>6</v>
      </c>
      <c r="J91" s="1"/>
      <c r="M91" s="1">
        <v>3</v>
      </c>
      <c r="N91" s="1">
        <v>624</v>
      </c>
      <c r="O91" s="1">
        <v>206</v>
      </c>
      <c r="Q91" s="16">
        <f t="shared" si="4"/>
        <v>30898</v>
      </c>
      <c r="S91" s="16">
        <f t="shared" si="5"/>
        <v>9879</v>
      </c>
      <c r="T91" s="16">
        <f t="shared" si="1"/>
        <v>40777</v>
      </c>
      <c r="U91" s="16">
        <f t="shared" si="6"/>
        <v>830</v>
      </c>
      <c r="V91" s="16">
        <f t="shared" si="7"/>
        <v>666.42857142857144</v>
      </c>
      <c r="X91" s="16">
        <f t="shared" si="8"/>
        <v>6.4308681672025719E-2</v>
      </c>
      <c r="Y91" s="1">
        <v>2.17</v>
      </c>
      <c r="Z91" s="1">
        <f t="shared" si="0"/>
        <v>2.7842857142857147</v>
      </c>
    </row>
    <row r="92" spans="1:26" ht="13" x14ac:dyDescent="0.15">
      <c r="A92" s="15">
        <v>44125</v>
      </c>
      <c r="B92" s="1">
        <v>283</v>
      </c>
      <c r="D92" s="1">
        <v>0</v>
      </c>
      <c r="E92" s="1">
        <v>0</v>
      </c>
      <c r="F92" s="1">
        <f t="shared" si="2"/>
        <v>0</v>
      </c>
      <c r="G92" s="16">
        <f t="shared" si="3"/>
        <v>0.42857142857142855</v>
      </c>
      <c r="H92" s="16">
        <f t="shared" si="9"/>
        <v>23.166023166023166</v>
      </c>
      <c r="I92" s="1">
        <f t="shared" si="10"/>
        <v>6</v>
      </c>
      <c r="J92" s="1"/>
      <c r="M92" s="1">
        <v>3</v>
      </c>
      <c r="N92" s="1">
        <v>598</v>
      </c>
      <c r="O92" s="1">
        <v>217</v>
      </c>
      <c r="Q92" s="16">
        <f t="shared" si="4"/>
        <v>31496</v>
      </c>
      <c r="S92" s="16">
        <f t="shared" si="5"/>
        <v>10096</v>
      </c>
      <c r="T92" s="16">
        <f t="shared" si="1"/>
        <v>41592</v>
      </c>
      <c r="U92" s="16">
        <f t="shared" si="6"/>
        <v>815</v>
      </c>
      <c r="V92" s="16">
        <f t="shared" si="7"/>
        <v>651.57142857142856</v>
      </c>
      <c r="X92" s="16">
        <f t="shared" si="8"/>
        <v>6.5775049331287E-2</v>
      </c>
      <c r="Y92" s="1">
        <v>7.8</v>
      </c>
      <c r="Z92" s="1">
        <f t="shared" si="0"/>
        <v>3.6514285714285712</v>
      </c>
    </row>
    <row r="93" spans="1:26" ht="13" x14ac:dyDescent="0.15">
      <c r="A93" s="15">
        <v>44126</v>
      </c>
      <c r="B93" s="1">
        <v>284</v>
      </c>
      <c r="D93" s="1">
        <v>1</v>
      </c>
      <c r="E93" s="1">
        <v>1</v>
      </c>
      <c r="F93" s="1">
        <f t="shared" si="2"/>
        <v>2</v>
      </c>
      <c r="G93" s="16">
        <f t="shared" si="3"/>
        <v>0.42857142857142855</v>
      </c>
      <c r="H93" s="16">
        <f t="shared" ref="H93:H156" si="11">G93*100000/1850</f>
        <v>23.166023166023166</v>
      </c>
      <c r="I93" s="1">
        <f t="shared" si="10"/>
        <v>8</v>
      </c>
      <c r="J93" s="1"/>
      <c r="M93" s="1">
        <v>5</v>
      </c>
      <c r="N93" s="1">
        <v>168</v>
      </c>
      <c r="O93" s="1">
        <v>141</v>
      </c>
      <c r="Q93" s="16">
        <f t="shared" si="4"/>
        <v>31664</v>
      </c>
      <c r="S93" s="16">
        <f t="shared" si="5"/>
        <v>10237</v>
      </c>
      <c r="T93" s="16">
        <f t="shared" si="1"/>
        <v>41901</v>
      </c>
      <c r="U93" s="16">
        <f t="shared" si="6"/>
        <v>309</v>
      </c>
      <c r="V93" s="16">
        <f t="shared" si="7"/>
        <v>649.71428571428567</v>
      </c>
      <c r="X93" s="16">
        <f t="shared" si="8"/>
        <v>6.5963060686015831E-2</v>
      </c>
      <c r="Y93" s="1">
        <v>3.47</v>
      </c>
      <c r="Z93" s="1">
        <f t="shared" si="0"/>
        <v>3.59</v>
      </c>
    </row>
    <row r="94" spans="1:26" ht="13" x14ac:dyDescent="0.15">
      <c r="A94" s="15">
        <v>44127</v>
      </c>
      <c r="B94" s="1">
        <v>285</v>
      </c>
      <c r="D94" s="1">
        <v>2</v>
      </c>
      <c r="E94" s="1">
        <v>1</v>
      </c>
      <c r="F94" s="1">
        <f t="shared" si="2"/>
        <v>3</v>
      </c>
      <c r="G94" s="16">
        <f t="shared" si="3"/>
        <v>0.7142857142857143</v>
      </c>
      <c r="H94" s="16">
        <f t="shared" si="11"/>
        <v>38.610038610038615</v>
      </c>
      <c r="I94" s="1">
        <f t="shared" si="10"/>
        <v>11</v>
      </c>
      <c r="J94" s="1"/>
      <c r="M94" s="1">
        <v>9</v>
      </c>
      <c r="N94" s="1">
        <v>1072</v>
      </c>
      <c r="O94" s="1">
        <v>282</v>
      </c>
      <c r="Q94" s="16">
        <f t="shared" si="4"/>
        <v>32736</v>
      </c>
      <c r="S94" s="16">
        <f t="shared" si="5"/>
        <v>10519</v>
      </c>
      <c r="T94" s="16">
        <f t="shared" si="1"/>
        <v>43255</v>
      </c>
      <c r="U94" s="16">
        <f t="shared" si="6"/>
        <v>1354</v>
      </c>
      <c r="V94" s="16">
        <f t="shared" si="7"/>
        <v>687.57142857142856</v>
      </c>
      <c r="X94" s="16">
        <f t="shared" si="8"/>
        <v>0.10388531061707874</v>
      </c>
      <c r="Y94" s="1">
        <v>8.23</v>
      </c>
      <c r="Z94" s="1">
        <f t="shared" si="0"/>
        <v>4.3328571428571427</v>
      </c>
    </row>
    <row r="95" spans="1:26" ht="13" x14ac:dyDescent="0.15">
      <c r="A95" s="15">
        <v>44128</v>
      </c>
      <c r="B95" s="1">
        <v>286</v>
      </c>
      <c r="D95" s="1">
        <v>2</v>
      </c>
      <c r="E95" s="1">
        <v>0</v>
      </c>
      <c r="F95" s="1">
        <f t="shared" si="2"/>
        <v>2</v>
      </c>
      <c r="G95" s="16">
        <f t="shared" si="3"/>
        <v>1</v>
      </c>
      <c r="H95" s="16">
        <f t="shared" si="11"/>
        <v>54.054054054054056</v>
      </c>
      <c r="I95" s="1">
        <f t="shared" si="10"/>
        <v>13</v>
      </c>
      <c r="J95" s="1"/>
      <c r="M95" s="1">
        <v>9</v>
      </c>
      <c r="N95" s="1">
        <v>504</v>
      </c>
      <c r="O95" s="1">
        <v>190</v>
      </c>
      <c r="Q95" s="16">
        <f t="shared" si="4"/>
        <v>33240</v>
      </c>
      <c r="S95" s="16">
        <f t="shared" si="5"/>
        <v>10709</v>
      </c>
      <c r="T95" s="16">
        <f t="shared" si="1"/>
        <v>43949</v>
      </c>
      <c r="U95" s="16">
        <f t="shared" si="6"/>
        <v>694</v>
      </c>
      <c r="V95" s="16">
        <f t="shared" si="7"/>
        <v>637.71428571428567</v>
      </c>
      <c r="X95" s="16">
        <f t="shared" si="8"/>
        <v>0.15681003584229392</v>
      </c>
      <c r="Y95" s="1">
        <v>11.27</v>
      </c>
      <c r="Z95" s="1">
        <f t="shared" si="0"/>
        <v>5.2</v>
      </c>
    </row>
    <row r="96" spans="1:26" ht="13" x14ac:dyDescent="0.15">
      <c r="A96" s="15">
        <v>44129</v>
      </c>
      <c r="B96" s="1">
        <v>287</v>
      </c>
      <c r="D96" s="1">
        <v>0</v>
      </c>
      <c r="E96" s="1">
        <v>0</v>
      </c>
      <c r="F96" s="1">
        <f t="shared" si="2"/>
        <v>0</v>
      </c>
      <c r="G96" s="16">
        <f t="shared" si="3"/>
        <v>1</v>
      </c>
      <c r="H96" s="16">
        <f t="shared" si="11"/>
        <v>54.054054054054056</v>
      </c>
      <c r="I96" s="1">
        <f t="shared" si="10"/>
        <v>13</v>
      </c>
      <c r="J96" s="1"/>
      <c r="M96" s="1">
        <v>9</v>
      </c>
      <c r="N96" s="1">
        <v>0</v>
      </c>
      <c r="O96" s="1">
        <v>0</v>
      </c>
      <c r="Q96" s="16">
        <f t="shared" si="4"/>
        <v>33240</v>
      </c>
      <c r="S96" s="16">
        <f t="shared" si="5"/>
        <v>10709</v>
      </c>
      <c r="T96" s="16">
        <f t="shared" si="1"/>
        <v>43949</v>
      </c>
      <c r="U96" s="16">
        <f t="shared" si="6"/>
        <v>0</v>
      </c>
      <c r="V96" s="16">
        <f t="shared" si="7"/>
        <v>637.71428571428567</v>
      </c>
      <c r="X96" s="16">
        <f t="shared" si="8"/>
        <v>0.15681003584229392</v>
      </c>
      <c r="Y96" s="1">
        <v>4.7699999999999996</v>
      </c>
      <c r="Z96" s="1">
        <f t="shared" si="0"/>
        <v>5.4485714285714284</v>
      </c>
    </row>
    <row r="97" spans="1:26" ht="13" x14ac:dyDescent="0.15">
      <c r="A97" s="15">
        <v>44130</v>
      </c>
      <c r="B97" s="1">
        <v>288</v>
      </c>
      <c r="D97" s="1">
        <v>0</v>
      </c>
      <c r="E97" s="1">
        <v>0</v>
      </c>
      <c r="F97" s="1">
        <f t="shared" si="2"/>
        <v>0</v>
      </c>
      <c r="G97" s="16">
        <f t="shared" si="3"/>
        <v>1</v>
      </c>
      <c r="H97" s="16">
        <f t="shared" si="11"/>
        <v>54.054054054054056</v>
      </c>
      <c r="I97" s="1">
        <f t="shared" si="10"/>
        <v>13</v>
      </c>
      <c r="J97" s="1"/>
      <c r="M97" s="1">
        <v>8</v>
      </c>
      <c r="N97" s="1">
        <v>311</v>
      </c>
      <c r="O97" s="1">
        <v>40</v>
      </c>
      <c r="Q97" s="16">
        <f t="shared" si="4"/>
        <v>33551</v>
      </c>
      <c r="S97" s="16">
        <f t="shared" si="5"/>
        <v>10749</v>
      </c>
      <c r="T97" s="16">
        <f t="shared" si="1"/>
        <v>44300</v>
      </c>
      <c r="U97" s="16">
        <f t="shared" si="6"/>
        <v>351</v>
      </c>
      <c r="V97" s="16">
        <f t="shared" si="7"/>
        <v>621.85714285714289</v>
      </c>
      <c r="X97" s="16">
        <f t="shared" si="8"/>
        <v>0.16080863772111187</v>
      </c>
      <c r="Y97" s="1">
        <v>2.17</v>
      </c>
      <c r="Z97" s="1">
        <f t="shared" si="0"/>
        <v>5.6971428571428566</v>
      </c>
    </row>
    <row r="98" spans="1:26" ht="13" x14ac:dyDescent="0.15">
      <c r="A98" s="15">
        <v>44131</v>
      </c>
      <c r="B98" s="1">
        <v>289</v>
      </c>
      <c r="D98" s="1">
        <v>0</v>
      </c>
      <c r="E98" s="1">
        <v>1</v>
      </c>
      <c r="F98" s="1">
        <f t="shared" si="2"/>
        <v>1</v>
      </c>
      <c r="G98" s="16">
        <f t="shared" si="3"/>
        <v>1.1428571428571428</v>
      </c>
      <c r="H98" s="16">
        <f t="shared" si="11"/>
        <v>61.776061776061773</v>
      </c>
      <c r="I98" s="1">
        <f t="shared" si="10"/>
        <v>14</v>
      </c>
      <c r="J98" s="1"/>
      <c r="M98" s="1">
        <v>7</v>
      </c>
      <c r="N98" s="1">
        <v>1265</v>
      </c>
      <c r="O98" s="1">
        <v>231</v>
      </c>
      <c r="Q98" s="16">
        <f t="shared" si="4"/>
        <v>34816</v>
      </c>
      <c r="S98" s="16">
        <f t="shared" si="5"/>
        <v>10980</v>
      </c>
      <c r="T98" s="16">
        <f t="shared" si="1"/>
        <v>45796</v>
      </c>
      <c r="U98" s="16">
        <f t="shared" si="6"/>
        <v>1496</v>
      </c>
      <c r="V98" s="16">
        <f t="shared" si="7"/>
        <v>717</v>
      </c>
      <c r="X98" s="16">
        <f t="shared" si="8"/>
        <v>0.15939430165371588</v>
      </c>
      <c r="Y98" s="1">
        <v>9.9700000000000006</v>
      </c>
      <c r="Z98" s="1">
        <f t="shared" si="0"/>
        <v>6.8114285714285714</v>
      </c>
    </row>
    <row r="99" spans="1:26" ht="13" x14ac:dyDescent="0.15">
      <c r="A99" s="15">
        <v>44132</v>
      </c>
      <c r="B99" s="1">
        <v>290</v>
      </c>
      <c r="D99" s="1">
        <v>0</v>
      </c>
      <c r="E99" s="1">
        <v>0</v>
      </c>
      <c r="F99" s="1">
        <f t="shared" si="2"/>
        <v>0</v>
      </c>
      <c r="G99" s="16">
        <f t="shared" si="3"/>
        <v>1.1428571428571428</v>
      </c>
      <c r="H99" s="16">
        <f t="shared" si="11"/>
        <v>61.776061776061773</v>
      </c>
      <c r="I99" s="1">
        <f t="shared" si="10"/>
        <v>14</v>
      </c>
      <c r="J99" s="1"/>
      <c r="M99" s="1">
        <v>7</v>
      </c>
      <c r="N99" s="1">
        <v>98</v>
      </c>
      <c r="O99" s="1">
        <v>321</v>
      </c>
      <c r="Q99" s="16">
        <f t="shared" si="4"/>
        <v>34914</v>
      </c>
      <c r="S99" s="16">
        <f t="shared" si="5"/>
        <v>11301</v>
      </c>
      <c r="T99" s="16">
        <f t="shared" si="1"/>
        <v>46215</v>
      </c>
      <c r="U99" s="16">
        <f t="shared" si="6"/>
        <v>419</v>
      </c>
      <c r="V99" s="16">
        <f t="shared" si="7"/>
        <v>660.42857142857144</v>
      </c>
      <c r="X99" s="16">
        <f t="shared" si="8"/>
        <v>0.17304780445598095</v>
      </c>
      <c r="Y99" s="1">
        <v>16.03</v>
      </c>
      <c r="Z99" s="1">
        <f t="shared" si="0"/>
        <v>7.9871428571428567</v>
      </c>
    </row>
    <row r="100" spans="1:26" ht="13" x14ac:dyDescent="0.15">
      <c r="A100" s="15">
        <v>44133</v>
      </c>
      <c r="B100" s="1">
        <v>291</v>
      </c>
      <c r="D100" s="1">
        <v>2</v>
      </c>
      <c r="E100" s="1">
        <v>0</v>
      </c>
      <c r="F100" s="1">
        <f t="shared" si="2"/>
        <v>2</v>
      </c>
      <c r="G100" s="16">
        <f t="shared" si="3"/>
        <v>1.1428571428571428</v>
      </c>
      <c r="H100" s="16">
        <f t="shared" si="11"/>
        <v>61.776061776061773</v>
      </c>
      <c r="I100" s="1">
        <f t="shared" si="10"/>
        <v>16</v>
      </c>
      <c r="J100" s="1"/>
      <c r="M100" s="1">
        <v>9</v>
      </c>
      <c r="N100" s="1">
        <v>1546</v>
      </c>
      <c r="O100" s="1">
        <v>91</v>
      </c>
      <c r="Q100" s="16">
        <f t="shared" si="4"/>
        <v>36460</v>
      </c>
      <c r="S100" s="16">
        <f t="shared" si="5"/>
        <v>11392</v>
      </c>
      <c r="T100" s="16">
        <f t="shared" si="1"/>
        <v>47852</v>
      </c>
      <c r="U100" s="16">
        <f t="shared" si="6"/>
        <v>1637</v>
      </c>
      <c r="V100" s="16">
        <f t="shared" si="7"/>
        <v>850.14285714285711</v>
      </c>
      <c r="X100" s="16">
        <f t="shared" si="8"/>
        <v>0.13443118803562426</v>
      </c>
      <c r="Y100" s="1">
        <v>9.9700000000000006</v>
      </c>
      <c r="Z100" s="1">
        <f t="shared" si="0"/>
        <v>8.9157142857142855</v>
      </c>
    </row>
    <row r="101" spans="1:26" ht="13" x14ac:dyDescent="0.15">
      <c r="A101" s="15">
        <v>44134</v>
      </c>
      <c r="B101" s="1">
        <v>292</v>
      </c>
      <c r="D101" s="1">
        <v>0</v>
      </c>
      <c r="E101" s="1">
        <v>0</v>
      </c>
      <c r="F101" s="1">
        <f t="shared" si="2"/>
        <v>0</v>
      </c>
      <c r="G101" s="16">
        <f t="shared" si="3"/>
        <v>0.7142857142857143</v>
      </c>
      <c r="H101" s="16">
        <f t="shared" si="11"/>
        <v>38.610038610038615</v>
      </c>
      <c r="I101" s="1">
        <f t="shared" si="10"/>
        <v>16</v>
      </c>
      <c r="J101" s="1"/>
      <c r="M101" s="1">
        <v>9</v>
      </c>
      <c r="N101" s="1">
        <v>60</v>
      </c>
      <c r="O101" s="1">
        <v>416</v>
      </c>
      <c r="Q101" s="16">
        <f t="shared" si="4"/>
        <v>36520</v>
      </c>
      <c r="S101" s="16">
        <f t="shared" si="5"/>
        <v>11808</v>
      </c>
      <c r="T101" s="16">
        <f t="shared" si="1"/>
        <v>48328</v>
      </c>
      <c r="U101" s="16">
        <f t="shared" si="6"/>
        <v>476</v>
      </c>
      <c r="V101" s="16">
        <f t="shared" si="7"/>
        <v>724.71428571428567</v>
      </c>
      <c r="X101" s="16">
        <f t="shared" si="8"/>
        <v>9.8561009264734878E-2</v>
      </c>
      <c r="Y101" s="1">
        <v>6.5</v>
      </c>
      <c r="Z101" s="1">
        <f t="shared" si="0"/>
        <v>8.668571428571429</v>
      </c>
    </row>
    <row r="102" spans="1:26" ht="13" x14ac:dyDescent="0.15">
      <c r="A102" s="15">
        <v>44135</v>
      </c>
      <c r="B102" s="1">
        <v>293</v>
      </c>
      <c r="D102" s="1">
        <v>0</v>
      </c>
      <c r="E102" s="1">
        <v>0</v>
      </c>
      <c r="F102" s="1">
        <f t="shared" si="2"/>
        <v>0</v>
      </c>
      <c r="G102" s="16">
        <f t="shared" si="3"/>
        <v>0.42857142857142855</v>
      </c>
      <c r="H102" s="16">
        <f t="shared" si="11"/>
        <v>23.166023166023166</v>
      </c>
      <c r="I102" s="1">
        <f t="shared" si="10"/>
        <v>16</v>
      </c>
      <c r="J102" s="1"/>
      <c r="M102" s="1">
        <v>9</v>
      </c>
      <c r="N102" s="1">
        <v>1537</v>
      </c>
      <c r="O102" s="1">
        <v>127</v>
      </c>
      <c r="Q102" s="16">
        <f t="shared" si="4"/>
        <v>38057</v>
      </c>
      <c r="S102" s="16">
        <f t="shared" si="5"/>
        <v>11935</v>
      </c>
      <c r="T102" s="16">
        <f t="shared" si="1"/>
        <v>49992</v>
      </c>
      <c r="U102" s="16">
        <f t="shared" si="6"/>
        <v>1664</v>
      </c>
      <c r="V102" s="16">
        <f t="shared" si="7"/>
        <v>863.28571428571433</v>
      </c>
      <c r="X102" s="16">
        <f t="shared" si="8"/>
        <v>4.964421644878371E-2</v>
      </c>
      <c r="Y102" s="1">
        <v>20.37</v>
      </c>
      <c r="Z102" s="1">
        <f t="shared" si="0"/>
        <v>9.968571428571428</v>
      </c>
    </row>
    <row r="103" spans="1:26" ht="13" x14ac:dyDescent="0.15">
      <c r="A103" s="15">
        <v>44136</v>
      </c>
      <c r="B103" s="1">
        <v>294</v>
      </c>
      <c r="D103" s="1">
        <v>0</v>
      </c>
      <c r="E103" s="1">
        <v>0</v>
      </c>
      <c r="F103" s="1">
        <f t="shared" si="2"/>
        <v>0</v>
      </c>
      <c r="G103" s="16">
        <f t="shared" si="3"/>
        <v>0.42857142857142855</v>
      </c>
      <c r="H103" s="16">
        <f t="shared" si="11"/>
        <v>23.166023166023166</v>
      </c>
      <c r="I103" s="1">
        <f t="shared" si="10"/>
        <v>16</v>
      </c>
      <c r="J103" s="1"/>
      <c r="M103" s="1">
        <v>8</v>
      </c>
      <c r="N103" s="1">
        <v>0</v>
      </c>
      <c r="O103" s="1">
        <v>0</v>
      </c>
      <c r="Q103" s="16">
        <f t="shared" si="4"/>
        <v>38057</v>
      </c>
      <c r="S103" s="16">
        <f t="shared" si="5"/>
        <v>11935</v>
      </c>
      <c r="T103" s="16">
        <f t="shared" si="1"/>
        <v>49992</v>
      </c>
      <c r="U103" s="16">
        <f t="shared" si="6"/>
        <v>0</v>
      </c>
      <c r="V103" s="16">
        <f t="shared" si="7"/>
        <v>863.28571428571433</v>
      </c>
      <c r="X103" s="16">
        <f t="shared" si="8"/>
        <v>4.964421644878371E-2</v>
      </c>
      <c r="Y103" s="1">
        <v>8.67</v>
      </c>
      <c r="Z103" s="1">
        <f t="shared" si="0"/>
        <v>10.525714285714287</v>
      </c>
    </row>
    <row r="104" spans="1:26" ht="13" x14ac:dyDescent="0.15">
      <c r="A104" s="15">
        <v>44137</v>
      </c>
      <c r="B104" s="1">
        <v>295</v>
      </c>
      <c r="D104" s="1">
        <v>0</v>
      </c>
      <c r="E104" s="1">
        <v>0</v>
      </c>
      <c r="F104" s="1">
        <f t="shared" si="2"/>
        <v>0</v>
      </c>
      <c r="G104" s="16">
        <f t="shared" si="3"/>
        <v>0.42857142857142855</v>
      </c>
      <c r="H104" s="16">
        <f t="shared" si="11"/>
        <v>23.166023166023166</v>
      </c>
      <c r="I104" s="1">
        <f t="shared" si="10"/>
        <v>16</v>
      </c>
      <c r="J104" s="1"/>
      <c r="M104" s="1">
        <v>8</v>
      </c>
      <c r="N104" s="1">
        <v>501</v>
      </c>
      <c r="O104" s="1">
        <v>60</v>
      </c>
      <c r="Q104" s="16">
        <f t="shared" si="4"/>
        <v>38558</v>
      </c>
      <c r="S104" s="16">
        <f t="shared" si="5"/>
        <v>11995</v>
      </c>
      <c r="T104" s="16">
        <f t="shared" si="1"/>
        <v>50553</v>
      </c>
      <c r="U104" s="16">
        <f t="shared" si="6"/>
        <v>561</v>
      </c>
      <c r="V104" s="16">
        <f t="shared" si="7"/>
        <v>893.28571428571433</v>
      </c>
      <c r="X104" s="16">
        <f t="shared" si="8"/>
        <v>4.7976971053894125E-2</v>
      </c>
      <c r="Y104" s="1">
        <v>6.93</v>
      </c>
      <c r="Z104" s="1">
        <f t="shared" si="0"/>
        <v>11.205714285714285</v>
      </c>
    </row>
    <row r="105" spans="1:26" ht="13" x14ac:dyDescent="0.15">
      <c r="A105" s="15">
        <v>44138</v>
      </c>
      <c r="B105" s="1">
        <v>296</v>
      </c>
      <c r="D105" s="1">
        <v>0</v>
      </c>
      <c r="E105" s="1">
        <v>0</v>
      </c>
      <c r="F105" s="1">
        <f t="shared" si="2"/>
        <v>0</v>
      </c>
      <c r="G105" s="16">
        <f t="shared" si="3"/>
        <v>0.2857142857142857</v>
      </c>
      <c r="H105" s="16">
        <f t="shared" si="11"/>
        <v>15.444015444015443</v>
      </c>
      <c r="I105" s="1">
        <f t="shared" si="10"/>
        <v>16</v>
      </c>
      <c r="J105" s="1"/>
      <c r="M105" s="1">
        <v>5</v>
      </c>
      <c r="N105" s="1">
        <v>1003</v>
      </c>
      <c r="O105" s="1">
        <v>125</v>
      </c>
      <c r="Q105" s="16">
        <f t="shared" si="4"/>
        <v>39561</v>
      </c>
      <c r="S105" s="16">
        <f t="shared" si="5"/>
        <v>12120</v>
      </c>
      <c r="T105" s="16">
        <f t="shared" si="1"/>
        <v>51681</v>
      </c>
      <c r="U105" s="16">
        <f t="shared" si="6"/>
        <v>1128</v>
      </c>
      <c r="V105" s="16">
        <f t="shared" si="7"/>
        <v>840.71428571428567</v>
      </c>
      <c r="X105" s="16">
        <f t="shared" si="8"/>
        <v>3.3984706881903144E-2</v>
      </c>
      <c r="Y105" s="1">
        <v>12.57</v>
      </c>
      <c r="Z105" s="1">
        <f t="shared" si="0"/>
        <v>11.577142857142857</v>
      </c>
    </row>
    <row r="106" spans="1:26" ht="13" x14ac:dyDescent="0.15">
      <c r="A106" s="15">
        <v>44139</v>
      </c>
      <c r="B106" s="1">
        <v>297</v>
      </c>
      <c r="D106" s="1">
        <v>0</v>
      </c>
      <c r="E106" s="1">
        <v>0</v>
      </c>
      <c r="F106" s="1">
        <f t="shared" si="2"/>
        <v>0</v>
      </c>
      <c r="G106" s="16">
        <f t="shared" si="3"/>
        <v>0.2857142857142857</v>
      </c>
      <c r="H106" s="16">
        <f t="shared" si="11"/>
        <v>15.444015444015443</v>
      </c>
      <c r="I106" s="1">
        <f t="shared" si="10"/>
        <v>16</v>
      </c>
      <c r="J106" s="1"/>
      <c r="M106" s="1">
        <v>5</v>
      </c>
      <c r="N106" s="1">
        <v>142</v>
      </c>
      <c r="O106" s="1">
        <v>320</v>
      </c>
      <c r="Q106" s="16">
        <f t="shared" si="4"/>
        <v>39703</v>
      </c>
      <c r="S106" s="16">
        <f t="shared" si="5"/>
        <v>12440</v>
      </c>
      <c r="T106" s="16">
        <f t="shared" si="1"/>
        <v>52143</v>
      </c>
      <c r="U106" s="16">
        <f t="shared" si="6"/>
        <v>462</v>
      </c>
      <c r="V106" s="16">
        <f t="shared" si="7"/>
        <v>846.85714285714289</v>
      </c>
      <c r="X106" s="16">
        <f t="shared" si="8"/>
        <v>3.3738191632928474E-2</v>
      </c>
      <c r="Y106" s="1">
        <v>9.1</v>
      </c>
      <c r="Z106" s="1">
        <f t="shared" si="0"/>
        <v>10.587142857142856</v>
      </c>
    </row>
    <row r="107" spans="1:26" ht="13" x14ac:dyDescent="0.15">
      <c r="A107" s="15">
        <v>44140</v>
      </c>
      <c r="B107" s="1">
        <v>298</v>
      </c>
      <c r="D107" s="1">
        <v>0</v>
      </c>
      <c r="E107" s="1">
        <v>0</v>
      </c>
      <c r="F107" s="1">
        <f t="shared" si="2"/>
        <v>0</v>
      </c>
      <c r="G107" s="16">
        <f t="shared" si="3"/>
        <v>0</v>
      </c>
      <c r="H107" s="16">
        <f t="shared" si="11"/>
        <v>0</v>
      </c>
      <c r="I107" s="1">
        <f t="shared" si="10"/>
        <v>16</v>
      </c>
      <c r="J107" s="1"/>
      <c r="M107" s="1">
        <v>5</v>
      </c>
      <c r="N107" s="1">
        <v>1473</v>
      </c>
      <c r="O107" s="1">
        <v>89</v>
      </c>
      <c r="Q107" s="16">
        <f t="shared" si="4"/>
        <v>41176</v>
      </c>
      <c r="S107" s="16">
        <f t="shared" si="5"/>
        <v>12529</v>
      </c>
      <c r="T107" s="16">
        <f t="shared" si="1"/>
        <v>53705</v>
      </c>
      <c r="U107" s="16">
        <f t="shared" si="6"/>
        <v>1562</v>
      </c>
      <c r="V107" s="16">
        <f t="shared" si="7"/>
        <v>836.14285714285711</v>
      </c>
      <c r="X107" s="16">
        <f t="shared" si="8"/>
        <v>0</v>
      </c>
      <c r="Y107" s="1">
        <v>12.57</v>
      </c>
      <c r="Z107" s="1">
        <f t="shared" si="0"/>
        <v>10.95857142857143</v>
      </c>
    </row>
    <row r="108" spans="1:26" ht="13" x14ac:dyDescent="0.15">
      <c r="A108" s="15">
        <v>44141</v>
      </c>
      <c r="B108" s="1">
        <v>299</v>
      </c>
      <c r="D108" s="1">
        <v>1</v>
      </c>
      <c r="E108" s="1">
        <v>0</v>
      </c>
      <c r="F108" s="1">
        <f t="shared" si="2"/>
        <v>1</v>
      </c>
      <c r="G108" s="16">
        <f t="shared" si="3"/>
        <v>0.14285714285714285</v>
      </c>
      <c r="H108" s="16">
        <f t="shared" si="11"/>
        <v>7.7220077220077217</v>
      </c>
      <c r="I108" s="1">
        <f t="shared" si="10"/>
        <v>17</v>
      </c>
      <c r="J108" s="1"/>
      <c r="M108" s="1">
        <v>5</v>
      </c>
      <c r="N108" s="1">
        <v>121</v>
      </c>
      <c r="O108" s="1">
        <v>322</v>
      </c>
      <c r="Q108" s="16">
        <f t="shared" si="4"/>
        <v>41297</v>
      </c>
      <c r="S108" s="16">
        <f t="shared" si="5"/>
        <v>12851</v>
      </c>
      <c r="T108" s="16">
        <f t="shared" si="1"/>
        <v>54148</v>
      </c>
      <c r="U108" s="16">
        <f t="shared" si="6"/>
        <v>443</v>
      </c>
      <c r="V108" s="16">
        <f t="shared" si="7"/>
        <v>831.42857142857144</v>
      </c>
      <c r="X108" s="16">
        <f t="shared" si="8"/>
        <v>1.7182130584192438E-2</v>
      </c>
      <c r="Y108" s="1">
        <v>20.37</v>
      </c>
      <c r="Z108" s="1">
        <f t="shared" si="0"/>
        <v>12.940000000000001</v>
      </c>
    </row>
    <row r="109" spans="1:26" ht="13" x14ac:dyDescent="0.15">
      <c r="A109" s="15">
        <v>44142</v>
      </c>
      <c r="B109" s="1">
        <v>300</v>
      </c>
      <c r="D109" s="1">
        <v>1</v>
      </c>
      <c r="E109" s="1">
        <v>0</v>
      </c>
      <c r="F109" s="1">
        <f t="shared" si="2"/>
        <v>1</v>
      </c>
      <c r="G109" s="16">
        <f t="shared" si="3"/>
        <v>0.2857142857142857</v>
      </c>
      <c r="H109" s="16">
        <f t="shared" si="11"/>
        <v>15.444015444015443</v>
      </c>
      <c r="I109" s="1">
        <f t="shared" si="10"/>
        <v>18</v>
      </c>
      <c r="J109" s="1"/>
      <c r="M109" s="1">
        <v>5</v>
      </c>
      <c r="N109" s="1">
        <v>1473</v>
      </c>
      <c r="O109" s="1">
        <v>155</v>
      </c>
      <c r="Q109" s="16">
        <f t="shared" si="4"/>
        <v>42770</v>
      </c>
      <c r="S109" s="16">
        <f t="shared" si="5"/>
        <v>13006</v>
      </c>
      <c r="T109" s="16">
        <f t="shared" si="1"/>
        <v>55776</v>
      </c>
      <c r="U109" s="16">
        <f t="shared" si="6"/>
        <v>1628</v>
      </c>
      <c r="V109" s="16">
        <f t="shared" si="7"/>
        <v>826.28571428571433</v>
      </c>
      <c r="X109" s="16">
        <f t="shared" si="8"/>
        <v>3.4578146611341627E-2</v>
      </c>
      <c r="Y109" s="1">
        <v>19.93</v>
      </c>
      <c r="Z109" s="1">
        <f t="shared" si="0"/>
        <v>12.877142857142859</v>
      </c>
    </row>
    <row r="110" spans="1:26" ht="13" x14ac:dyDescent="0.15">
      <c r="A110" s="15">
        <v>44143</v>
      </c>
      <c r="B110" s="1">
        <v>301</v>
      </c>
      <c r="D110" s="1">
        <v>0</v>
      </c>
      <c r="E110" s="1">
        <v>0</v>
      </c>
      <c r="F110" s="1">
        <f t="shared" si="2"/>
        <v>0</v>
      </c>
      <c r="G110" s="16">
        <f t="shared" si="3"/>
        <v>0.2857142857142857</v>
      </c>
      <c r="H110" s="16">
        <f t="shared" si="11"/>
        <v>15.444015444015443</v>
      </c>
      <c r="I110" s="1">
        <f t="shared" si="10"/>
        <v>18</v>
      </c>
      <c r="J110" s="1"/>
      <c r="M110" s="1">
        <v>1</v>
      </c>
      <c r="N110" s="1">
        <v>0</v>
      </c>
      <c r="O110" s="1">
        <v>0</v>
      </c>
      <c r="Q110" s="16">
        <f t="shared" si="4"/>
        <v>42770</v>
      </c>
      <c r="S110" s="16">
        <f t="shared" si="5"/>
        <v>13006</v>
      </c>
      <c r="T110" s="16">
        <f t="shared" si="1"/>
        <v>55776</v>
      </c>
      <c r="U110" s="16">
        <f t="shared" si="6"/>
        <v>0</v>
      </c>
      <c r="V110" s="16">
        <f t="shared" si="7"/>
        <v>826.28571428571433</v>
      </c>
      <c r="X110" s="16">
        <f t="shared" si="8"/>
        <v>3.4578146611341627E-2</v>
      </c>
      <c r="Y110" s="1">
        <v>18.63</v>
      </c>
      <c r="Z110" s="1">
        <f t="shared" si="0"/>
        <v>14.299999999999999</v>
      </c>
    </row>
    <row r="111" spans="1:26" ht="13" x14ac:dyDescent="0.15">
      <c r="A111" s="15">
        <v>44144</v>
      </c>
      <c r="B111" s="1">
        <v>302</v>
      </c>
      <c r="D111" s="1">
        <v>0</v>
      </c>
      <c r="E111" s="1">
        <v>0</v>
      </c>
      <c r="F111" s="1">
        <f t="shared" si="2"/>
        <v>0</v>
      </c>
      <c r="G111" s="16">
        <f t="shared" si="3"/>
        <v>0.2857142857142857</v>
      </c>
      <c r="H111" s="16">
        <f t="shared" si="11"/>
        <v>15.444015444015443</v>
      </c>
      <c r="I111" s="1">
        <f t="shared" si="10"/>
        <v>18</v>
      </c>
      <c r="J111" s="1"/>
      <c r="M111" s="1">
        <v>1</v>
      </c>
      <c r="N111" s="1">
        <v>184</v>
      </c>
      <c r="O111" s="1">
        <v>10</v>
      </c>
      <c r="Q111" s="16">
        <f t="shared" si="4"/>
        <v>42954</v>
      </c>
      <c r="S111" s="16">
        <f t="shared" si="5"/>
        <v>13016</v>
      </c>
      <c r="T111" s="16">
        <f t="shared" si="1"/>
        <v>55970</v>
      </c>
      <c r="U111" s="16">
        <f t="shared" si="6"/>
        <v>194</v>
      </c>
      <c r="V111" s="16">
        <f t="shared" si="7"/>
        <v>773.85714285714289</v>
      </c>
      <c r="X111" s="16">
        <f t="shared" si="8"/>
        <v>3.6920804873546237E-2</v>
      </c>
      <c r="Y111" s="1">
        <v>16.899999999999999</v>
      </c>
      <c r="Z111" s="1">
        <f t="shared" si="0"/>
        <v>15.724285714285713</v>
      </c>
    </row>
    <row r="112" spans="1:26" ht="13" x14ac:dyDescent="0.15">
      <c r="A112" s="15">
        <v>44145</v>
      </c>
      <c r="B112" s="1">
        <v>303</v>
      </c>
      <c r="D112" s="1">
        <v>0</v>
      </c>
      <c r="E112" s="1">
        <v>0</v>
      </c>
      <c r="F112" s="1">
        <f t="shared" si="2"/>
        <v>0</v>
      </c>
      <c r="G112" s="16">
        <f t="shared" si="3"/>
        <v>0.2857142857142857</v>
      </c>
      <c r="H112" s="16">
        <f t="shared" si="11"/>
        <v>15.444015444015443</v>
      </c>
      <c r="I112" s="1">
        <f t="shared" si="10"/>
        <v>18</v>
      </c>
      <c r="J112" s="1"/>
      <c r="M112" s="1">
        <v>1</v>
      </c>
      <c r="N112" s="1">
        <v>1309</v>
      </c>
      <c r="O112" s="1">
        <v>132</v>
      </c>
      <c r="Q112" s="16">
        <f t="shared" si="4"/>
        <v>44263</v>
      </c>
      <c r="S112" s="16">
        <f t="shared" si="5"/>
        <v>13148</v>
      </c>
      <c r="T112" s="16">
        <f t="shared" si="1"/>
        <v>57411</v>
      </c>
      <c r="U112" s="16">
        <f t="shared" si="6"/>
        <v>1441</v>
      </c>
      <c r="V112" s="16">
        <f t="shared" si="7"/>
        <v>818.57142857142856</v>
      </c>
      <c r="X112" s="16">
        <f t="shared" si="8"/>
        <v>3.4904013961605584E-2</v>
      </c>
      <c r="Y112" s="1">
        <v>0</v>
      </c>
      <c r="Z112" s="1">
        <f t="shared" si="0"/>
        <v>13.928571428571429</v>
      </c>
    </row>
    <row r="113" spans="1:26" ht="13" x14ac:dyDescent="0.15">
      <c r="A113" s="15">
        <v>44146</v>
      </c>
      <c r="B113" s="1">
        <v>304</v>
      </c>
      <c r="D113" s="1">
        <v>0</v>
      </c>
      <c r="E113" s="1">
        <v>0</v>
      </c>
      <c r="F113" s="1">
        <f t="shared" si="2"/>
        <v>0</v>
      </c>
      <c r="G113" s="16">
        <f t="shared" si="3"/>
        <v>0.2857142857142857</v>
      </c>
      <c r="H113" s="16">
        <f t="shared" si="11"/>
        <v>15.444015444015443</v>
      </c>
      <c r="I113" s="1">
        <f t="shared" si="10"/>
        <v>18</v>
      </c>
      <c r="J113" s="1"/>
      <c r="M113" s="1">
        <v>3</v>
      </c>
      <c r="N113" s="1">
        <v>68</v>
      </c>
      <c r="O113" s="1">
        <v>373</v>
      </c>
      <c r="Q113" s="16">
        <f t="shared" si="4"/>
        <v>44331</v>
      </c>
      <c r="S113" s="16">
        <f t="shared" si="5"/>
        <v>13521</v>
      </c>
      <c r="T113" s="16">
        <f t="shared" si="1"/>
        <v>57852</v>
      </c>
      <c r="U113" s="16">
        <f t="shared" si="6"/>
        <v>441</v>
      </c>
      <c r="V113" s="16">
        <f t="shared" si="7"/>
        <v>815.57142857142856</v>
      </c>
      <c r="X113" s="16">
        <f t="shared" si="8"/>
        <v>3.5032404974601507E-2</v>
      </c>
      <c r="Y113" s="1">
        <v>32.06</v>
      </c>
      <c r="Z113" s="1">
        <f t="shared" si="0"/>
        <v>17.208571428571428</v>
      </c>
    </row>
    <row r="114" spans="1:26" ht="13" x14ac:dyDescent="0.15">
      <c r="A114" s="15">
        <v>44147</v>
      </c>
      <c r="B114" s="1">
        <v>305</v>
      </c>
      <c r="D114" s="1">
        <v>1</v>
      </c>
      <c r="E114" s="1">
        <v>1</v>
      </c>
      <c r="F114" s="1">
        <f t="shared" si="2"/>
        <v>2</v>
      </c>
      <c r="G114" s="16">
        <f t="shared" si="3"/>
        <v>0.5714285714285714</v>
      </c>
      <c r="H114" s="16">
        <f t="shared" si="11"/>
        <v>30.888030888030887</v>
      </c>
      <c r="I114" s="1">
        <f t="shared" si="10"/>
        <v>20</v>
      </c>
      <c r="J114" s="1"/>
      <c r="M114" s="1">
        <v>5</v>
      </c>
      <c r="N114" s="1">
        <v>1466</v>
      </c>
      <c r="O114" s="1">
        <v>85</v>
      </c>
      <c r="Q114" s="16">
        <f t="shared" si="4"/>
        <v>45797</v>
      </c>
      <c r="S114" s="16">
        <f t="shared" si="5"/>
        <v>13606</v>
      </c>
      <c r="T114" s="16">
        <f t="shared" si="1"/>
        <v>59403</v>
      </c>
      <c r="U114" s="16">
        <f t="shared" si="6"/>
        <v>1551</v>
      </c>
      <c r="V114" s="16">
        <f t="shared" si="7"/>
        <v>814</v>
      </c>
      <c r="X114" s="16">
        <f t="shared" si="8"/>
        <v>7.02000702000702E-2</v>
      </c>
      <c r="Y114" s="1">
        <v>29.9</v>
      </c>
      <c r="Z114" s="1">
        <f t="shared" si="0"/>
        <v>19.684285714285714</v>
      </c>
    </row>
    <row r="115" spans="1:26" ht="13" x14ac:dyDescent="0.15">
      <c r="A115" s="15">
        <v>44148</v>
      </c>
      <c r="B115" s="1">
        <v>306</v>
      </c>
      <c r="D115" s="1">
        <v>0</v>
      </c>
      <c r="E115" s="1">
        <v>0</v>
      </c>
      <c r="F115" s="1">
        <f t="shared" si="2"/>
        <v>0</v>
      </c>
      <c r="G115" s="16">
        <f t="shared" si="3"/>
        <v>0.42857142857142855</v>
      </c>
      <c r="H115" s="16">
        <f t="shared" si="11"/>
        <v>23.166023166023166</v>
      </c>
      <c r="I115" s="1">
        <f t="shared" si="10"/>
        <v>20</v>
      </c>
      <c r="J115" s="1"/>
      <c r="M115" s="1">
        <v>5</v>
      </c>
      <c r="N115" s="1">
        <v>61</v>
      </c>
      <c r="O115" s="1">
        <v>330</v>
      </c>
      <c r="Q115" s="16">
        <f t="shared" si="4"/>
        <v>45858</v>
      </c>
      <c r="S115" s="16">
        <f t="shared" si="5"/>
        <v>13936</v>
      </c>
      <c r="T115" s="16">
        <f t="shared" si="1"/>
        <v>59794</v>
      </c>
      <c r="U115" s="16">
        <f t="shared" si="6"/>
        <v>391</v>
      </c>
      <c r="V115" s="16">
        <f t="shared" si="7"/>
        <v>806.57142857142856</v>
      </c>
      <c r="X115" s="16">
        <f t="shared" si="8"/>
        <v>5.3134962805526036E-2</v>
      </c>
      <c r="Y115" s="1">
        <v>40.729999999999997</v>
      </c>
      <c r="Z115" s="1">
        <f t="shared" si="0"/>
        <v>22.592857142857145</v>
      </c>
    </row>
    <row r="116" spans="1:26" ht="13" x14ac:dyDescent="0.15">
      <c r="A116" s="15">
        <v>44149</v>
      </c>
      <c r="B116" s="1">
        <v>307</v>
      </c>
      <c r="D116" s="1">
        <v>0</v>
      </c>
      <c r="E116" s="1">
        <v>0</v>
      </c>
      <c r="F116" s="1">
        <f t="shared" si="2"/>
        <v>0</v>
      </c>
      <c r="G116" s="16">
        <f t="shared" si="3"/>
        <v>0.2857142857142857</v>
      </c>
      <c r="H116" s="16">
        <f t="shared" si="11"/>
        <v>15.444015444015443</v>
      </c>
      <c r="I116" s="1">
        <f t="shared" si="10"/>
        <v>20</v>
      </c>
      <c r="J116" s="1"/>
      <c r="M116" s="1">
        <v>5</v>
      </c>
      <c r="N116" s="1">
        <v>1453</v>
      </c>
      <c r="O116" s="1">
        <v>152</v>
      </c>
      <c r="Q116" s="16">
        <f t="shared" si="4"/>
        <v>47311</v>
      </c>
      <c r="S116" s="16">
        <f t="shared" si="5"/>
        <v>14088</v>
      </c>
      <c r="T116" s="16">
        <f t="shared" si="1"/>
        <v>61399</v>
      </c>
      <c r="U116" s="16">
        <f t="shared" si="6"/>
        <v>1605</v>
      </c>
      <c r="V116" s="16">
        <f t="shared" si="7"/>
        <v>803.28571428571433</v>
      </c>
      <c r="X116" s="16">
        <f t="shared" si="8"/>
        <v>3.5568202027387509E-2</v>
      </c>
      <c r="Y116" s="1">
        <v>50.26</v>
      </c>
      <c r="Z116" s="1">
        <f t="shared" si="0"/>
        <v>26.925714285714285</v>
      </c>
    </row>
    <row r="117" spans="1:26" ht="13" x14ac:dyDescent="0.15">
      <c r="A117" s="15">
        <v>44150</v>
      </c>
      <c r="B117" s="1">
        <v>308</v>
      </c>
      <c r="D117" s="1">
        <v>0</v>
      </c>
      <c r="E117" s="1">
        <v>0</v>
      </c>
      <c r="F117" s="1">
        <f t="shared" si="2"/>
        <v>0</v>
      </c>
      <c r="G117" s="16">
        <f t="shared" si="3"/>
        <v>0.2857142857142857</v>
      </c>
      <c r="H117" s="16">
        <f t="shared" si="11"/>
        <v>15.444015444015443</v>
      </c>
      <c r="I117" s="1">
        <f t="shared" si="10"/>
        <v>20</v>
      </c>
      <c r="J117" s="1"/>
      <c r="M117" s="1">
        <v>5</v>
      </c>
      <c r="N117" s="1">
        <v>0</v>
      </c>
      <c r="O117" s="1">
        <v>0</v>
      </c>
      <c r="Q117" s="16">
        <f t="shared" si="4"/>
        <v>47311</v>
      </c>
      <c r="S117" s="16">
        <f t="shared" si="5"/>
        <v>14088</v>
      </c>
      <c r="T117" s="16">
        <f t="shared" si="1"/>
        <v>61399</v>
      </c>
      <c r="U117" s="16">
        <f t="shared" si="6"/>
        <v>0</v>
      </c>
      <c r="V117" s="16">
        <f t="shared" si="7"/>
        <v>803.28571428571433</v>
      </c>
      <c r="X117" s="16">
        <f t="shared" si="8"/>
        <v>3.5568202027387509E-2</v>
      </c>
      <c r="Y117" s="1">
        <v>16.899999999999999</v>
      </c>
      <c r="Z117" s="1">
        <f t="shared" si="0"/>
        <v>26.678571428571427</v>
      </c>
    </row>
    <row r="118" spans="1:26" ht="13" x14ac:dyDescent="0.15">
      <c r="A118" s="15">
        <v>44151</v>
      </c>
      <c r="B118" s="1">
        <v>309</v>
      </c>
      <c r="D118" s="1">
        <v>2</v>
      </c>
      <c r="E118" s="1">
        <v>0</v>
      </c>
      <c r="F118" s="1">
        <f t="shared" si="2"/>
        <v>2</v>
      </c>
      <c r="G118" s="16">
        <f t="shared" si="3"/>
        <v>0.5714285714285714</v>
      </c>
      <c r="H118" s="16">
        <f t="shared" si="11"/>
        <v>30.888030888030887</v>
      </c>
      <c r="I118" s="1">
        <f t="shared" si="10"/>
        <v>22</v>
      </c>
      <c r="J118" s="1"/>
      <c r="M118" s="1">
        <v>8</v>
      </c>
      <c r="N118" s="1">
        <v>208</v>
      </c>
      <c r="O118" s="1">
        <v>37</v>
      </c>
      <c r="Q118" s="16">
        <f t="shared" si="4"/>
        <v>47519</v>
      </c>
      <c r="S118" s="16">
        <f t="shared" si="5"/>
        <v>14125</v>
      </c>
      <c r="T118" s="16">
        <f t="shared" si="1"/>
        <v>61644</v>
      </c>
      <c r="U118" s="16">
        <f t="shared" si="6"/>
        <v>245</v>
      </c>
      <c r="V118" s="16">
        <f t="shared" si="7"/>
        <v>810.57142857142856</v>
      </c>
      <c r="X118" s="16">
        <f t="shared" si="8"/>
        <v>7.0497003877335207E-2</v>
      </c>
      <c r="Y118" s="1">
        <v>14.73</v>
      </c>
      <c r="Z118" s="1">
        <f t="shared" si="0"/>
        <v>26.368571428571425</v>
      </c>
    </row>
    <row r="119" spans="1:26" ht="13" x14ac:dyDescent="0.15">
      <c r="A119" s="15">
        <v>44152</v>
      </c>
      <c r="B119" s="1">
        <v>310</v>
      </c>
      <c r="D119" s="1">
        <v>1</v>
      </c>
      <c r="E119" s="1">
        <v>0</v>
      </c>
      <c r="F119" s="1">
        <f t="shared" si="2"/>
        <v>1</v>
      </c>
      <c r="G119" s="16">
        <f t="shared" si="3"/>
        <v>0.7142857142857143</v>
      </c>
      <c r="H119" s="16">
        <f t="shared" si="11"/>
        <v>38.610038610038615</v>
      </c>
      <c r="I119" s="1">
        <f t="shared" si="10"/>
        <v>23</v>
      </c>
      <c r="J119" s="1"/>
      <c r="M119" s="1">
        <v>8</v>
      </c>
      <c r="N119" s="1">
        <v>1166</v>
      </c>
      <c r="O119" s="1">
        <v>133</v>
      </c>
      <c r="Q119" s="16">
        <f t="shared" si="4"/>
        <v>48685</v>
      </c>
      <c r="S119" s="16">
        <f t="shared" si="5"/>
        <v>14258</v>
      </c>
      <c r="T119" s="16">
        <f t="shared" si="1"/>
        <v>62943</v>
      </c>
      <c r="U119" s="16">
        <f t="shared" si="6"/>
        <v>1299</v>
      </c>
      <c r="V119" s="16">
        <f t="shared" si="7"/>
        <v>790.28571428571433</v>
      </c>
      <c r="X119" s="16">
        <f t="shared" si="8"/>
        <v>9.038322487346348E-2</v>
      </c>
      <c r="Y119" s="1">
        <v>27.73</v>
      </c>
      <c r="Z119" s="1">
        <f t="shared" si="0"/>
        <v>30.329999999999995</v>
      </c>
    </row>
    <row r="120" spans="1:26" ht="13" x14ac:dyDescent="0.15">
      <c r="A120" s="15">
        <v>44153</v>
      </c>
      <c r="B120" s="1">
        <v>311</v>
      </c>
      <c r="D120" s="1">
        <v>0</v>
      </c>
      <c r="E120" s="1">
        <v>0</v>
      </c>
      <c r="F120" s="1">
        <f t="shared" si="2"/>
        <v>0</v>
      </c>
      <c r="G120" s="16">
        <f t="shared" si="3"/>
        <v>0.7142857142857143</v>
      </c>
      <c r="H120" s="16">
        <f t="shared" si="11"/>
        <v>38.610038610038615</v>
      </c>
      <c r="I120" s="1">
        <f t="shared" si="10"/>
        <v>23</v>
      </c>
      <c r="J120" s="1"/>
      <c r="M120" s="1">
        <v>8</v>
      </c>
      <c r="N120" s="1">
        <v>48</v>
      </c>
      <c r="O120" s="1">
        <v>287</v>
      </c>
      <c r="Q120" s="16">
        <f t="shared" si="4"/>
        <v>48733</v>
      </c>
      <c r="S120" s="16">
        <f t="shared" si="5"/>
        <v>14545</v>
      </c>
      <c r="T120" s="16">
        <f t="shared" si="1"/>
        <v>63278</v>
      </c>
      <c r="U120" s="16">
        <f t="shared" si="6"/>
        <v>335</v>
      </c>
      <c r="V120" s="16">
        <f t="shared" si="7"/>
        <v>775.14285714285711</v>
      </c>
      <c r="X120" s="16">
        <f t="shared" si="8"/>
        <v>9.2148912642830816E-2</v>
      </c>
      <c r="Y120" s="1">
        <v>36.83</v>
      </c>
      <c r="Z120" s="1">
        <f t="shared" si="0"/>
        <v>31.011428571428571</v>
      </c>
    </row>
    <row r="121" spans="1:26" ht="13" x14ac:dyDescent="0.15">
      <c r="A121" s="15">
        <v>44154</v>
      </c>
      <c r="B121" s="1">
        <v>312</v>
      </c>
      <c r="D121" s="1">
        <v>2</v>
      </c>
      <c r="E121" s="1">
        <v>0</v>
      </c>
      <c r="F121" s="1">
        <f t="shared" si="2"/>
        <v>2</v>
      </c>
      <c r="G121" s="16">
        <f t="shared" si="3"/>
        <v>0.7142857142857143</v>
      </c>
      <c r="H121" s="16">
        <f t="shared" si="11"/>
        <v>38.610038610038615</v>
      </c>
      <c r="I121" s="1">
        <f t="shared" si="10"/>
        <v>25</v>
      </c>
      <c r="J121" s="1"/>
      <c r="M121" s="1">
        <v>8</v>
      </c>
      <c r="N121" s="1">
        <v>92</v>
      </c>
      <c r="O121" s="1">
        <v>70</v>
      </c>
      <c r="Q121" s="16">
        <f t="shared" si="4"/>
        <v>48825</v>
      </c>
      <c r="S121" s="16">
        <f t="shared" si="5"/>
        <v>14615</v>
      </c>
      <c r="T121" s="16">
        <f t="shared" si="1"/>
        <v>63440</v>
      </c>
      <c r="U121" s="16">
        <f t="shared" si="6"/>
        <v>162</v>
      </c>
      <c r="V121" s="16">
        <f t="shared" si="7"/>
        <v>576.71428571428567</v>
      </c>
      <c r="X121" s="16">
        <f t="shared" si="8"/>
        <v>0.12385434728758982</v>
      </c>
      <c r="Y121" s="1">
        <v>40.729999999999997</v>
      </c>
      <c r="Z121" s="1">
        <f t="shared" si="0"/>
        <v>32.558571428571426</v>
      </c>
    </row>
    <row r="122" spans="1:26" ht="13" x14ac:dyDescent="0.15">
      <c r="A122" s="15">
        <v>44155</v>
      </c>
      <c r="B122" s="1">
        <v>313</v>
      </c>
      <c r="D122" s="1">
        <v>0</v>
      </c>
      <c r="E122" s="1">
        <v>0</v>
      </c>
      <c r="F122" s="1">
        <f t="shared" si="2"/>
        <v>0</v>
      </c>
      <c r="G122" s="16">
        <f t="shared" si="3"/>
        <v>0.7142857142857143</v>
      </c>
      <c r="H122" s="16">
        <f t="shared" si="11"/>
        <v>38.610038610038615</v>
      </c>
      <c r="I122" s="1">
        <f t="shared" si="10"/>
        <v>25</v>
      </c>
      <c r="J122" s="1"/>
      <c r="M122" s="1">
        <v>8</v>
      </c>
      <c r="N122" s="1">
        <v>1258</v>
      </c>
      <c r="O122" s="1">
        <v>76</v>
      </c>
      <c r="Q122" s="16">
        <f t="shared" si="4"/>
        <v>50083</v>
      </c>
      <c r="S122" s="16">
        <f t="shared" si="5"/>
        <v>14691</v>
      </c>
      <c r="T122" s="16">
        <f t="shared" si="1"/>
        <v>64774</v>
      </c>
      <c r="U122" s="16">
        <f t="shared" si="6"/>
        <v>1334</v>
      </c>
      <c r="V122" s="16">
        <f t="shared" si="7"/>
        <v>711.42857142857144</v>
      </c>
      <c r="X122" s="16">
        <f t="shared" si="8"/>
        <v>0.1004016064257028</v>
      </c>
      <c r="Y122" s="1">
        <v>21.67</v>
      </c>
      <c r="Z122" s="1">
        <f t="shared" si="0"/>
        <v>29.835714285714282</v>
      </c>
    </row>
    <row r="123" spans="1:26" ht="13" x14ac:dyDescent="0.15">
      <c r="A123" s="15">
        <v>44156</v>
      </c>
      <c r="B123" s="1">
        <v>314</v>
      </c>
      <c r="D123" s="1">
        <v>0</v>
      </c>
      <c r="E123" s="1">
        <v>0</v>
      </c>
      <c r="F123" s="1">
        <f t="shared" si="2"/>
        <v>0</v>
      </c>
      <c r="G123" s="16">
        <f t="shared" si="3"/>
        <v>0.7142857142857143</v>
      </c>
      <c r="H123" s="16">
        <f t="shared" si="11"/>
        <v>38.610038610038615</v>
      </c>
      <c r="I123" s="1">
        <f t="shared" si="10"/>
        <v>25</v>
      </c>
      <c r="J123" s="1"/>
      <c r="M123" s="1">
        <v>8</v>
      </c>
      <c r="N123" s="1">
        <v>744</v>
      </c>
      <c r="O123" s="1">
        <v>424</v>
      </c>
      <c r="Q123" s="16">
        <f t="shared" si="4"/>
        <v>50827</v>
      </c>
      <c r="S123" s="16">
        <f t="shared" si="5"/>
        <v>15115</v>
      </c>
      <c r="T123" s="16">
        <f t="shared" si="1"/>
        <v>65942</v>
      </c>
      <c r="U123" s="16">
        <f t="shared" si="6"/>
        <v>1168</v>
      </c>
      <c r="V123" s="16">
        <f t="shared" si="7"/>
        <v>649</v>
      </c>
      <c r="X123" s="16">
        <f t="shared" si="8"/>
        <v>0.11005943209333041</v>
      </c>
      <c r="Y123" s="1">
        <v>61.53</v>
      </c>
      <c r="Z123" s="1">
        <f t="shared" si="0"/>
        <v>31.445714285714281</v>
      </c>
    </row>
    <row r="124" spans="1:26" ht="13" x14ac:dyDescent="0.15">
      <c r="A124" s="15">
        <v>44157</v>
      </c>
      <c r="B124" s="1">
        <v>315</v>
      </c>
      <c r="D124" s="1">
        <v>0</v>
      </c>
      <c r="E124" s="1">
        <v>0</v>
      </c>
      <c r="F124" s="1">
        <f t="shared" si="2"/>
        <v>0</v>
      </c>
      <c r="G124" s="16">
        <f t="shared" si="3"/>
        <v>0.7142857142857143</v>
      </c>
      <c r="H124" s="16">
        <f t="shared" si="11"/>
        <v>38.610038610038615</v>
      </c>
      <c r="I124" s="1">
        <f t="shared" si="10"/>
        <v>25</v>
      </c>
      <c r="J124" s="1"/>
      <c r="M124" s="1">
        <v>6</v>
      </c>
      <c r="N124" s="1">
        <v>561</v>
      </c>
      <c r="O124" s="1">
        <v>66</v>
      </c>
      <c r="Q124" s="16">
        <f t="shared" si="4"/>
        <v>51388</v>
      </c>
      <c r="S124" s="16">
        <f t="shared" si="5"/>
        <v>15181</v>
      </c>
      <c r="T124" s="16">
        <f t="shared" si="1"/>
        <v>66569</v>
      </c>
      <c r="U124" s="16">
        <f t="shared" si="6"/>
        <v>627</v>
      </c>
      <c r="V124" s="16">
        <f t="shared" si="7"/>
        <v>738.57142857142856</v>
      </c>
      <c r="X124" s="16">
        <f t="shared" si="8"/>
        <v>9.6711798839458421E-2</v>
      </c>
      <c r="Y124" s="1">
        <v>18.63</v>
      </c>
      <c r="Z124" s="1">
        <f t="shared" si="0"/>
        <v>31.692857142857143</v>
      </c>
    </row>
    <row r="125" spans="1:26" ht="13" x14ac:dyDescent="0.15">
      <c r="A125" s="15">
        <v>44158</v>
      </c>
      <c r="B125" s="1">
        <v>316</v>
      </c>
      <c r="D125" s="1">
        <v>0</v>
      </c>
      <c r="E125" s="1">
        <v>1</v>
      </c>
      <c r="F125" s="1">
        <f t="shared" si="2"/>
        <v>1</v>
      </c>
      <c r="G125" s="16">
        <f t="shared" si="3"/>
        <v>0.5714285714285714</v>
      </c>
      <c r="H125" s="16">
        <f t="shared" si="11"/>
        <v>30.888030888030887</v>
      </c>
      <c r="I125" s="1">
        <f t="shared" si="10"/>
        <v>26</v>
      </c>
      <c r="J125" s="1"/>
      <c r="M125" s="1">
        <v>7</v>
      </c>
      <c r="N125" s="1">
        <v>0</v>
      </c>
      <c r="O125" s="1">
        <v>0</v>
      </c>
      <c r="Q125" s="16">
        <f t="shared" si="4"/>
        <v>51388</v>
      </c>
      <c r="S125" s="16">
        <f t="shared" si="5"/>
        <v>15181</v>
      </c>
      <c r="T125" s="16">
        <f t="shared" si="1"/>
        <v>66569</v>
      </c>
      <c r="U125" s="16">
        <f t="shared" si="6"/>
        <v>0</v>
      </c>
      <c r="V125" s="16">
        <f t="shared" si="7"/>
        <v>703.57142857142856</v>
      </c>
      <c r="X125" s="16">
        <f t="shared" si="8"/>
        <v>8.1218274111675121E-2</v>
      </c>
      <c r="Y125" s="1">
        <v>55.9</v>
      </c>
      <c r="Z125" s="1">
        <f t="shared" si="0"/>
        <v>37.574285714285715</v>
      </c>
    </row>
    <row r="126" spans="1:26" ht="13" x14ac:dyDescent="0.15">
      <c r="A126" s="15">
        <v>44159</v>
      </c>
      <c r="B126" s="1">
        <v>317</v>
      </c>
      <c r="D126" s="1">
        <v>0</v>
      </c>
      <c r="E126" s="1">
        <v>0</v>
      </c>
      <c r="F126" s="1">
        <f t="shared" si="2"/>
        <v>0</v>
      </c>
      <c r="G126" s="16">
        <f t="shared" si="3"/>
        <v>0.42857142857142855</v>
      </c>
      <c r="H126" s="16">
        <f t="shared" si="11"/>
        <v>23.166023166023166</v>
      </c>
      <c r="I126" s="1">
        <f t="shared" si="10"/>
        <v>26</v>
      </c>
      <c r="J126" s="1"/>
      <c r="M126" s="1">
        <v>7</v>
      </c>
      <c r="N126" s="1">
        <v>126</v>
      </c>
      <c r="O126" s="1">
        <v>26</v>
      </c>
      <c r="Q126" s="16">
        <f t="shared" si="4"/>
        <v>51514</v>
      </c>
      <c r="S126" s="16">
        <f t="shared" si="5"/>
        <v>15207</v>
      </c>
      <c r="T126" s="16">
        <f t="shared" si="1"/>
        <v>66721</v>
      </c>
      <c r="U126" s="16">
        <f t="shared" si="6"/>
        <v>152</v>
      </c>
      <c r="V126" s="16">
        <f t="shared" si="7"/>
        <v>539.71428571428567</v>
      </c>
      <c r="X126" s="16">
        <f t="shared" si="8"/>
        <v>7.9407093700370565E-2</v>
      </c>
      <c r="Y126" s="1">
        <v>35.53</v>
      </c>
      <c r="Z126" s="1">
        <f t="shared" si="0"/>
        <v>38.688571428571429</v>
      </c>
    </row>
    <row r="127" spans="1:26" ht="13" x14ac:dyDescent="0.15">
      <c r="A127" s="15">
        <v>44160</v>
      </c>
      <c r="B127" s="1">
        <v>318</v>
      </c>
      <c r="C127" s="1" t="s">
        <v>103</v>
      </c>
      <c r="D127" s="1">
        <v>0</v>
      </c>
      <c r="E127" s="1">
        <v>2</v>
      </c>
      <c r="F127" s="1">
        <f t="shared" si="2"/>
        <v>2</v>
      </c>
      <c r="G127" s="16">
        <f t="shared" si="3"/>
        <v>0.7142857142857143</v>
      </c>
      <c r="H127" s="16">
        <f t="shared" si="11"/>
        <v>38.610038610038615</v>
      </c>
      <c r="I127" s="1">
        <f t="shared" si="10"/>
        <v>28</v>
      </c>
      <c r="J127" s="1"/>
      <c r="M127" s="1">
        <v>8</v>
      </c>
      <c r="N127" s="1">
        <v>546</v>
      </c>
      <c r="O127" s="1">
        <v>110</v>
      </c>
      <c r="Q127" s="16">
        <f t="shared" si="4"/>
        <v>52060</v>
      </c>
      <c r="S127" s="16">
        <f t="shared" si="5"/>
        <v>15317</v>
      </c>
      <c r="T127" s="16">
        <f t="shared" si="1"/>
        <v>67377</v>
      </c>
      <c r="U127" s="16">
        <f t="shared" si="6"/>
        <v>656</v>
      </c>
      <c r="V127" s="16">
        <f t="shared" si="7"/>
        <v>585.57142857142856</v>
      </c>
      <c r="X127" s="16">
        <f t="shared" si="8"/>
        <v>0.12198097096852892</v>
      </c>
      <c r="Y127" s="20">
        <v>51.13</v>
      </c>
      <c r="Z127" s="1">
        <f t="shared" si="0"/>
        <v>40.731428571428573</v>
      </c>
    </row>
    <row r="128" spans="1:26" ht="13" x14ac:dyDescent="0.15">
      <c r="A128" s="15">
        <v>44161</v>
      </c>
      <c r="B128" s="1">
        <v>319</v>
      </c>
      <c r="D128" s="1">
        <v>0</v>
      </c>
      <c r="E128" s="1">
        <v>0</v>
      </c>
      <c r="F128" s="1">
        <f t="shared" si="2"/>
        <v>0</v>
      </c>
      <c r="G128" s="16">
        <f t="shared" si="3"/>
        <v>0.42857142857142855</v>
      </c>
      <c r="H128" s="16">
        <f t="shared" si="11"/>
        <v>23.166023166023166</v>
      </c>
      <c r="I128" s="1">
        <f t="shared" si="10"/>
        <v>28</v>
      </c>
      <c r="J128" s="1"/>
      <c r="M128" s="1">
        <v>5</v>
      </c>
      <c r="N128" s="1">
        <v>55</v>
      </c>
      <c r="O128" s="1">
        <v>379</v>
      </c>
      <c r="Q128" s="16">
        <f t="shared" si="4"/>
        <v>52115</v>
      </c>
      <c r="S128" s="16">
        <f t="shared" si="5"/>
        <v>15696</v>
      </c>
      <c r="T128" s="16">
        <f t="shared" si="1"/>
        <v>67811</v>
      </c>
      <c r="U128" s="16">
        <f t="shared" si="6"/>
        <v>434</v>
      </c>
      <c r="V128" s="16">
        <f t="shared" si="7"/>
        <v>624.42857142857144</v>
      </c>
      <c r="X128" s="16">
        <f t="shared" si="8"/>
        <v>6.8634179821551136E-2</v>
      </c>
      <c r="Y128" s="20">
        <v>45.5</v>
      </c>
      <c r="Z128" s="1">
        <f t="shared" si="0"/>
        <v>41.412857142857142</v>
      </c>
    </row>
    <row r="129" spans="1:26" ht="13" x14ac:dyDescent="0.15">
      <c r="A129" s="15">
        <v>44162</v>
      </c>
      <c r="B129" s="1">
        <v>320</v>
      </c>
      <c r="D129" s="1">
        <v>0</v>
      </c>
      <c r="E129" s="1">
        <v>0</v>
      </c>
      <c r="F129" s="1">
        <f t="shared" si="2"/>
        <v>0</v>
      </c>
      <c r="G129" s="16">
        <f t="shared" si="3"/>
        <v>0.42857142857142855</v>
      </c>
      <c r="H129" s="16">
        <f t="shared" si="11"/>
        <v>23.166023166023166</v>
      </c>
      <c r="I129" s="1">
        <f t="shared" si="10"/>
        <v>28</v>
      </c>
      <c r="J129" s="1"/>
      <c r="M129" s="1">
        <v>3</v>
      </c>
      <c r="N129" s="1">
        <v>0</v>
      </c>
      <c r="O129" s="1">
        <v>0</v>
      </c>
      <c r="Q129" s="16">
        <f t="shared" si="4"/>
        <v>52115</v>
      </c>
      <c r="S129" s="16">
        <f t="shared" si="5"/>
        <v>15696</v>
      </c>
      <c r="T129" s="16">
        <f t="shared" si="1"/>
        <v>67811</v>
      </c>
      <c r="U129" s="16">
        <f t="shared" si="6"/>
        <v>0</v>
      </c>
      <c r="V129" s="16">
        <f t="shared" si="7"/>
        <v>433.85714285714283</v>
      </c>
      <c r="X129" s="16">
        <f t="shared" si="8"/>
        <v>9.8781692459664158E-2</v>
      </c>
      <c r="Y129" s="20">
        <v>60.66</v>
      </c>
      <c r="Z129" s="1">
        <f t="shared" si="0"/>
        <v>46.982857142857142</v>
      </c>
    </row>
    <row r="130" spans="1:26" ht="13" x14ac:dyDescent="0.15">
      <c r="A130" s="15">
        <v>44163</v>
      </c>
      <c r="B130" s="1">
        <v>321</v>
      </c>
      <c r="D130" s="1">
        <v>0</v>
      </c>
      <c r="E130" s="1">
        <v>0</v>
      </c>
      <c r="F130" s="1">
        <f t="shared" si="2"/>
        <v>0</v>
      </c>
      <c r="G130" s="16">
        <f t="shared" si="3"/>
        <v>0.42857142857142855</v>
      </c>
      <c r="H130" s="16">
        <f t="shared" si="11"/>
        <v>23.166023166023166</v>
      </c>
      <c r="I130" s="1">
        <f t="shared" si="10"/>
        <v>28</v>
      </c>
      <c r="J130" s="1"/>
      <c r="M130" s="1">
        <v>2</v>
      </c>
      <c r="N130" s="1">
        <v>0</v>
      </c>
      <c r="O130" s="1">
        <v>0</v>
      </c>
      <c r="Q130" s="16">
        <f t="shared" si="4"/>
        <v>52115</v>
      </c>
      <c r="S130" s="16">
        <f t="shared" si="5"/>
        <v>15696</v>
      </c>
      <c r="T130" s="16">
        <f t="shared" si="1"/>
        <v>67811</v>
      </c>
      <c r="U130" s="16">
        <f t="shared" si="6"/>
        <v>0</v>
      </c>
      <c r="V130" s="16">
        <f t="shared" si="7"/>
        <v>267</v>
      </c>
      <c r="X130" s="16">
        <f t="shared" si="8"/>
        <v>0.16051364365971107</v>
      </c>
      <c r="Y130" s="20">
        <v>33.36</v>
      </c>
      <c r="Z130" s="1">
        <f t="shared" si="0"/>
        <v>42.958571428571432</v>
      </c>
    </row>
    <row r="131" spans="1:26" ht="13" x14ac:dyDescent="0.15">
      <c r="A131" s="15">
        <v>44164</v>
      </c>
      <c r="B131" s="1">
        <v>322</v>
      </c>
      <c r="D131" s="1">
        <v>0</v>
      </c>
      <c r="E131" s="1">
        <v>0</v>
      </c>
      <c r="F131" s="1">
        <f t="shared" si="2"/>
        <v>0</v>
      </c>
      <c r="G131" s="16">
        <f t="shared" si="3"/>
        <v>0.42857142857142855</v>
      </c>
      <c r="H131" s="16">
        <f t="shared" si="11"/>
        <v>23.166023166023166</v>
      </c>
      <c r="I131" s="1">
        <f t="shared" si="10"/>
        <v>28</v>
      </c>
      <c r="J131" s="1"/>
      <c r="M131" s="1">
        <v>2</v>
      </c>
      <c r="N131" s="1">
        <v>0</v>
      </c>
      <c r="O131" s="1">
        <v>0</v>
      </c>
      <c r="Q131" s="16">
        <f t="shared" si="4"/>
        <v>52115</v>
      </c>
      <c r="S131" s="16">
        <f t="shared" si="5"/>
        <v>15696</v>
      </c>
      <c r="T131" s="16">
        <f t="shared" si="1"/>
        <v>67811</v>
      </c>
      <c r="U131" s="16">
        <f t="shared" si="6"/>
        <v>0</v>
      </c>
      <c r="V131" s="16">
        <f t="shared" si="7"/>
        <v>177.42857142857142</v>
      </c>
      <c r="X131" s="16">
        <f t="shared" si="8"/>
        <v>0.24154589371980675</v>
      </c>
      <c r="Y131" s="20">
        <v>55.9</v>
      </c>
      <c r="Z131" s="1">
        <f t="shared" si="0"/>
        <v>48.282857142857139</v>
      </c>
    </row>
    <row r="132" spans="1:26" ht="13" x14ac:dyDescent="0.15">
      <c r="A132" s="15">
        <v>44165</v>
      </c>
      <c r="B132" s="1">
        <v>323</v>
      </c>
      <c r="D132" s="1">
        <v>0</v>
      </c>
      <c r="E132" s="1">
        <v>0</v>
      </c>
      <c r="F132" s="1">
        <f t="shared" si="2"/>
        <v>0</v>
      </c>
      <c r="G132" s="16">
        <f t="shared" si="3"/>
        <v>0.2857142857142857</v>
      </c>
      <c r="H132" s="16">
        <f t="shared" si="11"/>
        <v>15.444015444015443</v>
      </c>
      <c r="I132" s="1">
        <f t="shared" si="10"/>
        <v>28</v>
      </c>
      <c r="J132" s="1"/>
      <c r="M132" s="1">
        <v>2</v>
      </c>
      <c r="N132" s="1">
        <v>0</v>
      </c>
      <c r="O132" s="1">
        <v>0</v>
      </c>
      <c r="Q132" s="16">
        <f t="shared" si="4"/>
        <v>52115</v>
      </c>
      <c r="S132" s="16">
        <f t="shared" si="5"/>
        <v>15696</v>
      </c>
      <c r="T132" s="16">
        <f t="shared" si="1"/>
        <v>67811</v>
      </c>
      <c r="U132" s="16">
        <f t="shared" si="6"/>
        <v>0</v>
      </c>
      <c r="V132" s="16">
        <f t="shared" si="7"/>
        <v>177.42857142857142</v>
      </c>
      <c r="X132" s="16">
        <f t="shared" si="8"/>
        <v>0.1610305958132045</v>
      </c>
      <c r="Y132" s="20">
        <v>47.23</v>
      </c>
      <c r="Z132" s="1">
        <f t="shared" si="0"/>
        <v>47.044285714285714</v>
      </c>
    </row>
    <row r="133" spans="1:26" ht="13" x14ac:dyDescent="0.15">
      <c r="A133" s="15">
        <v>44166</v>
      </c>
      <c r="B133" s="1">
        <v>324</v>
      </c>
      <c r="D133" s="1">
        <v>0</v>
      </c>
      <c r="E133" s="1">
        <v>0</v>
      </c>
      <c r="F133" s="1">
        <f t="shared" si="2"/>
        <v>0</v>
      </c>
      <c r="G133" s="16">
        <f t="shared" si="3"/>
        <v>0.2857142857142857</v>
      </c>
      <c r="H133" s="16">
        <f t="shared" si="11"/>
        <v>15.444015444015443</v>
      </c>
      <c r="I133" s="1">
        <f t="shared" si="10"/>
        <v>28</v>
      </c>
      <c r="J133" s="1"/>
      <c r="M133" s="1">
        <v>2</v>
      </c>
      <c r="N133" s="1">
        <v>0</v>
      </c>
      <c r="O133" s="1">
        <v>269</v>
      </c>
      <c r="Q133" s="16">
        <f t="shared" si="4"/>
        <v>52115</v>
      </c>
      <c r="S133" s="16">
        <f t="shared" si="5"/>
        <v>15965</v>
      </c>
      <c r="T133" s="16">
        <f t="shared" si="1"/>
        <v>68080</v>
      </c>
      <c r="U133" s="16">
        <f t="shared" si="6"/>
        <v>269</v>
      </c>
      <c r="V133" s="16">
        <f t="shared" si="7"/>
        <v>194.14285714285714</v>
      </c>
      <c r="X133" s="16">
        <f t="shared" si="8"/>
        <v>0.14716703458425312</v>
      </c>
      <c r="Y133" s="20">
        <v>49.4</v>
      </c>
      <c r="Z133" s="1">
        <f t="shared" si="0"/>
        <v>49.02571428571428</v>
      </c>
    </row>
    <row r="134" spans="1:26" ht="13" x14ac:dyDescent="0.15">
      <c r="A134" s="15">
        <v>44167</v>
      </c>
      <c r="B134" s="1">
        <v>325</v>
      </c>
      <c r="D134" s="1">
        <v>0</v>
      </c>
      <c r="E134" s="1">
        <v>0</v>
      </c>
      <c r="F134" s="1">
        <f t="shared" si="2"/>
        <v>0</v>
      </c>
      <c r="G134" s="16">
        <f t="shared" si="3"/>
        <v>0</v>
      </c>
      <c r="H134" s="16">
        <f t="shared" si="11"/>
        <v>0</v>
      </c>
      <c r="I134" s="1">
        <f t="shared" si="10"/>
        <v>28</v>
      </c>
      <c r="J134" s="1"/>
      <c r="M134" s="1">
        <v>2</v>
      </c>
      <c r="N134" s="1">
        <v>0</v>
      </c>
      <c r="O134" s="1">
        <v>0</v>
      </c>
      <c r="Q134" s="16">
        <f t="shared" si="4"/>
        <v>52115</v>
      </c>
      <c r="S134" s="16">
        <f t="shared" si="5"/>
        <v>15965</v>
      </c>
      <c r="T134" s="16">
        <f t="shared" si="1"/>
        <v>68080</v>
      </c>
      <c r="U134" s="16">
        <f t="shared" si="6"/>
        <v>0</v>
      </c>
      <c r="V134" s="16">
        <f t="shared" si="7"/>
        <v>100.42857142857143</v>
      </c>
      <c r="X134" s="16">
        <f t="shared" si="8"/>
        <v>0</v>
      </c>
      <c r="Y134" s="20">
        <v>78.86</v>
      </c>
      <c r="Z134" s="1">
        <f t="shared" si="0"/>
        <v>52.98714285714285</v>
      </c>
    </row>
    <row r="135" spans="1:26" ht="13" x14ac:dyDescent="0.15">
      <c r="A135" s="15">
        <v>44168</v>
      </c>
      <c r="B135" s="1">
        <v>326</v>
      </c>
      <c r="D135" s="1">
        <v>0</v>
      </c>
      <c r="E135" s="1">
        <v>1</v>
      </c>
      <c r="F135" s="1">
        <f t="shared" si="2"/>
        <v>1</v>
      </c>
      <c r="G135" s="16">
        <f t="shared" si="3"/>
        <v>0.14285714285714285</v>
      </c>
      <c r="H135" s="16">
        <f t="shared" si="11"/>
        <v>7.7220077220077217</v>
      </c>
      <c r="I135" s="1">
        <f t="shared" si="10"/>
        <v>29</v>
      </c>
      <c r="J135" s="1"/>
      <c r="M135" s="1">
        <v>3</v>
      </c>
      <c r="N135" s="1">
        <v>55</v>
      </c>
      <c r="O135" s="1">
        <v>344</v>
      </c>
      <c r="Q135" s="16">
        <f t="shared" si="4"/>
        <v>52170</v>
      </c>
      <c r="S135" s="16">
        <f t="shared" si="5"/>
        <v>16309</v>
      </c>
      <c r="T135" s="16">
        <f t="shared" si="1"/>
        <v>68479</v>
      </c>
      <c r="U135" s="16">
        <f t="shared" si="6"/>
        <v>399</v>
      </c>
      <c r="V135" s="16">
        <f t="shared" si="7"/>
        <v>95.428571428571431</v>
      </c>
      <c r="X135" s="16">
        <f t="shared" si="8"/>
        <v>0.1497005988023952</v>
      </c>
      <c r="Y135" s="1">
        <v>91.43</v>
      </c>
      <c r="Z135" s="1">
        <f t="shared" si="0"/>
        <v>59.548571428571428</v>
      </c>
    </row>
    <row r="136" spans="1:26" ht="13" x14ac:dyDescent="0.15">
      <c r="A136" s="15">
        <v>44169</v>
      </c>
      <c r="B136" s="1">
        <v>327</v>
      </c>
      <c r="D136" s="1">
        <v>0</v>
      </c>
      <c r="E136" s="1">
        <v>0</v>
      </c>
      <c r="F136" s="1">
        <f t="shared" si="2"/>
        <v>0</v>
      </c>
      <c r="G136" s="16">
        <f t="shared" si="3"/>
        <v>0.14285714285714285</v>
      </c>
      <c r="H136" s="16">
        <f t="shared" si="11"/>
        <v>7.7220077220077217</v>
      </c>
      <c r="I136" s="1">
        <f t="shared" si="10"/>
        <v>29</v>
      </c>
      <c r="J136" s="1"/>
      <c r="M136" s="1">
        <v>3</v>
      </c>
      <c r="N136" s="1">
        <v>0</v>
      </c>
      <c r="O136" s="1">
        <v>0</v>
      </c>
      <c r="Q136" s="16">
        <f t="shared" si="4"/>
        <v>52170</v>
      </c>
      <c r="S136" s="16">
        <f t="shared" si="5"/>
        <v>16309</v>
      </c>
      <c r="T136" s="16">
        <f t="shared" si="1"/>
        <v>68479</v>
      </c>
      <c r="U136" s="16">
        <f t="shared" si="6"/>
        <v>0</v>
      </c>
      <c r="V136" s="16">
        <f t="shared" si="7"/>
        <v>95.428571428571431</v>
      </c>
      <c r="X136" s="16">
        <f t="shared" si="8"/>
        <v>0.1497005988023952</v>
      </c>
      <c r="Y136" s="1">
        <v>122.63</v>
      </c>
      <c r="Z136" s="1">
        <f t="shared" si="0"/>
        <v>68.401428571428568</v>
      </c>
    </row>
    <row r="137" spans="1:26" ht="13" x14ac:dyDescent="0.15">
      <c r="A137" s="15">
        <v>44170</v>
      </c>
      <c r="B137" s="1">
        <v>328</v>
      </c>
      <c r="D137" s="1">
        <v>0</v>
      </c>
      <c r="E137" s="1">
        <v>0</v>
      </c>
      <c r="F137" s="1">
        <f t="shared" si="2"/>
        <v>0</v>
      </c>
      <c r="G137" s="16">
        <f t="shared" si="3"/>
        <v>0.14285714285714285</v>
      </c>
      <c r="H137" s="16">
        <f t="shared" si="11"/>
        <v>7.7220077220077217</v>
      </c>
      <c r="I137" s="1">
        <f t="shared" si="10"/>
        <v>29</v>
      </c>
      <c r="J137" s="1"/>
      <c r="M137" s="1">
        <v>3</v>
      </c>
      <c r="N137" s="1">
        <v>0</v>
      </c>
      <c r="O137" s="1">
        <v>0</v>
      </c>
      <c r="Q137" s="16">
        <f t="shared" si="4"/>
        <v>52170</v>
      </c>
      <c r="S137" s="16">
        <f t="shared" si="5"/>
        <v>16309</v>
      </c>
      <c r="T137" s="16">
        <f t="shared" si="1"/>
        <v>68479</v>
      </c>
      <c r="U137" s="16">
        <f t="shared" si="6"/>
        <v>0</v>
      </c>
      <c r="V137" s="16">
        <f t="shared" si="7"/>
        <v>95.428571428571431</v>
      </c>
      <c r="X137" s="16">
        <f t="shared" si="8"/>
        <v>0.1497005988023952</v>
      </c>
      <c r="Y137" s="20">
        <v>125.66</v>
      </c>
      <c r="Z137" s="1">
        <f t="shared" si="0"/>
        <v>81.587142857142865</v>
      </c>
    </row>
    <row r="138" spans="1:26" ht="13" x14ac:dyDescent="0.15">
      <c r="A138" s="15">
        <v>44171</v>
      </c>
      <c r="B138" s="1">
        <v>329</v>
      </c>
      <c r="D138" s="1">
        <v>0</v>
      </c>
      <c r="E138" s="1">
        <v>0</v>
      </c>
      <c r="F138" s="1">
        <f t="shared" si="2"/>
        <v>0</v>
      </c>
      <c r="G138" s="16">
        <f t="shared" si="3"/>
        <v>0.14285714285714285</v>
      </c>
      <c r="H138" s="16">
        <f t="shared" si="11"/>
        <v>7.7220077220077217</v>
      </c>
      <c r="I138" s="1">
        <f t="shared" si="10"/>
        <v>29</v>
      </c>
      <c r="J138" s="1"/>
      <c r="M138" s="1">
        <v>1</v>
      </c>
      <c r="N138" s="1">
        <v>0</v>
      </c>
      <c r="O138" s="1">
        <v>0</v>
      </c>
      <c r="Q138" s="16">
        <f t="shared" si="4"/>
        <v>52170</v>
      </c>
      <c r="S138" s="16">
        <f t="shared" si="5"/>
        <v>16309</v>
      </c>
      <c r="T138" s="16">
        <f t="shared" si="1"/>
        <v>68479</v>
      </c>
      <c r="U138" s="16">
        <f t="shared" si="6"/>
        <v>0</v>
      </c>
      <c r="V138" s="16">
        <f t="shared" si="7"/>
        <v>95.428571428571431</v>
      </c>
      <c r="X138" s="16">
        <f t="shared" si="8"/>
        <v>0.1497005988023952</v>
      </c>
      <c r="Y138" s="20">
        <v>95.33</v>
      </c>
      <c r="Z138" s="1">
        <f t="shared" si="0"/>
        <v>87.220000000000013</v>
      </c>
    </row>
    <row r="139" spans="1:26" ht="13" x14ac:dyDescent="0.15">
      <c r="A139" s="15">
        <v>44172</v>
      </c>
      <c r="B139" s="1">
        <v>330</v>
      </c>
      <c r="D139" s="1">
        <v>0</v>
      </c>
      <c r="E139" s="1">
        <v>0</v>
      </c>
      <c r="F139" s="1">
        <f t="shared" si="2"/>
        <v>0</v>
      </c>
      <c r="G139" s="16">
        <f t="shared" si="3"/>
        <v>0.14285714285714285</v>
      </c>
      <c r="H139" s="16">
        <f t="shared" si="11"/>
        <v>7.7220077220077217</v>
      </c>
      <c r="I139" s="1">
        <f t="shared" si="10"/>
        <v>29</v>
      </c>
      <c r="J139" s="1"/>
      <c r="M139" s="1">
        <v>1</v>
      </c>
      <c r="N139" s="1">
        <v>0</v>
      </c>
      <c r="O139" s="1">
        <v>0</v>
      </c>
      <c r="Q139" s="16">
        <f t="shared" si="4"/>
        <v>52170</v>
      </c>
      <c r="S139" s="16">
        <f t="shared" si="5"/>
        <v>16309</v>
      </c>
      <c r="T139" s="16">
        <f t="shared" si="1"/>
        <v>68479</v>
      </c>
      <c r="U139" s="16">
        <f t="shared" si="6"/>
        <v>0</v>
      </c>
      <c r="V139" s="16">
        <f t="shared" si="7"/>
        <v>95.428571428571431</v>
      </c>
      <c r="X139" s="16">
        <f t="shared" si="8"/>
        <v>0.1497005988023952</v>
      </c>
      <c r="Y139" s="20">
        <v>48.53</v>
      </c>
      <c r="Z139" s="1">
        <f t="shared" si="0"/>
        <v>87.405714285714296</v>
      </c>
    </row>
    <row r="140" spans="1:26" ht="13" x14ac:dyDescent="0.15">
      <c r="A140" s="15">
        <v>44173</v>
      </c>
      <c r="B140" s="1">
        <v>331</v>
      </c>
      <c r="D140" s="1">
        <v>0</v>
      </c>
      <c r="E140" s="1">
        <v>0</v>
      </c>
      <c r="F140" s="1">
        <f t="shared" si="2"/>
        <v>0</v>
      </c>
      <c r="G140" s="16">
        <f t="shared" si="3"/>
        <v>0.14285714285714285</v>
      </c>
      <c r="H140" s="16">
        <f t="shared" si="11"/>
        <v>7.7220077220077217</v>
      </c>
      <c r="I140" s="1">
        <f t="shared" si="10"/>
        <v>29</v>
      </c>
      <c r="J140" s="1"/>
      <c r="M140" s="1">
        <v>0</v>
      </c>
      <c r="N140" s="1">
        <v>0</v>
      </c>
      <c r="O140" s="1">
        <v>0</v>
      </c>
      <c r="Q140" s="16">
        <f t="shared" si="4"/>
        <v>52170</v>
      </c>
      <c r="S140" s="16">
        <f t="shared" si="5"/>
        <v>16309</v>
      </c>
      <c r="T140" s="16">
        <f t="shared" si="1"/>
        <v>68479</v>
      </c>
      <c r="U140" s="16">
        <f t="shared" si="6"/>
        <v>0</v>
      </c>
      <c r="V140" s="16">
        <f t="shared" si="7"/>
        <v>57</v>
      </c>
      <c r="X140" s="16">
        <f t="shared" si="8"/>
        <v>0.25062656641604009</v>
      </c>
      <c r="Y140" s="20">
        <v>70.63</v>
      </c>
      <c r="Z140" s="1">
        <f t="shared" si="0"/>
        <v>90.438571428571436</v>
      </c>
    </row>
    <row r="141" spans="1:26" ht="13" x14ac:dyDescent="0.15">
      <c r="A141" s="15">
        <v>44174</v>
      </c>
      <c r="B141" s="1">
        <v>332</v>
      </c>
      <c r="D141" s="1">
        <v>0</v>
      </c>
      <c r="E141" s="1">
        <v>1</v>
      </c>
      <c r="F141" s="1">
        <f t="shared" si="2"/>
        <v>1</v>
      </c>
      <c r="G141" s="16">
        <f t="shared" si="3"/>
        <v>0.2857142857142857</v>
      </c>
      <c r="H141" s="16">
        <f t="shared" si="11"/>
        <v>15.444015444015443</v>
      </c>
      <c r="I141" s="1">
        <f t="shared" si="10"/>
        <v>30</v>
      </c>
      <c r="J141" s="1"/>
      <c r="M141" s="1">
        <v>1</v>
      </c>
      <c r="N141" s="1">
        <v>0</v>
      </c>
      <c r="O141" s="1">
        <v>0</v>
      </c>
      <c r="Q141" s="16">
        <f t="shared" si="4"/>
        <v>52170</v>
      </c>
      <c r="S141" s="16">
        <f t="shared" si="5"/>
        <v>16309</v>
      </c>
      <c r="T141" s="16">
        <f t="shared" si="1"/>
        <v>68479</v>
      </c>
      <c r="U141" s="16">
        <f t="shared" si="6"/>
        <v>0</v>
      </c>
      <c r="V141" s="16">
        <f t="shared" si="7"/>
        <v>57</v>
      </c>
      <c r="X141" s="16">
        <f t="shared" si="8"/>
        <v>0.50125313283208017</v>
      </c>
      <c r="Y141" s="20">
        <v>110.06</v>
      </c>
      <c r="Z141" s="1">
        <f t="shared" si="0"/>
        <v>94.895714285714277</v>
      </c>
    </row>
    <row r="142" spans="1:26" ht="13" x14ac:dyDescent="0.15">
      <c r="A142" s="15">
        <v>44175</v>
      </c>
      <c r="B142" s="1">
        <v>333</v>
      </c>
      <c r="D142" s="1">
        <v>0</v>
      </c>
      <c r="E142" s="1">
        <v>1</v>
      </c>
      <c r="F142" s="1">
        <f t="shared" si="2"/>
        <v>1</v>
      </c>
      <c r="G142" s="16">
        <f t="shared" si="3"/>
        <v>0.2857142857142857</v>
      </c>
      <c r="H142" s="16">
        <f t="shared" si="11"/>
        <v>15.444015444015443</v>
      </c>
      <c r="I142" s="1">
        <f t="shared" si="10"/>
        <v>31</v>
      </c>
      <c r="J142" s="1"/>
      <c r="M142" s="1">
        <v>2</v>
      </c>
      <c r="N142" s="1">
        <v>1</v>
      </c>
      <c r="O142" s="1">
        <v>344</v>
      </c>
      <c r="Q142" s="16">
        <f t="shared" si="4"/>
        <v>52171</v>
      </c>
      <c r="S142" s="16">
        <f t="shared" si="5"/>
        <v>16653</v>
      </c>
      <c r="T142" s="16">
        <f t="shared" si="1"/>
        <v>68824</v>
      </c>
      <c r="U142" s="16">
        <f t="shared" si="6"/>
        <v>345</v>
      </c>
      <c r="V142" s="16">
        <f t="shared" si="7"/>
        <v>49.285714285714285</v>
      </c>
      <c r="X142" s="16">
        <f t="shared" si="8"/>
        <v>0.57971014492753625</v>
      </c>
      <c r="Y142" s="20">
        <v>115.69</v>
      </c>
      <c r="Z142" s="1">
        <f t="shared" si="0"/>
        <v>98.361428571428561</v>
      </c>
    </row>
    <row r="143" spans="1:26" ht="13" x14ac:dyDescent="0.15">
      <c r="A143" s="15">
        <v>44176</v>
      </c>
      <c r="B143" s="1">
        <v>334</v>
      </c>
      <c r="D143" s="1">
        <v>0</v>
      </c>
      <c r="E143" s="1">
        <v>0</v>
      </c>
      <c r="F143" s="1">
        <f t="shared" si="2"/>
        <v>0</v>
      </c>
      <c r="G143" s="16">
        <f t="shared" si="3"/>
        <v>0.2857142857142857</v>
      </c>
      <c r="H143" s="16">
        <f t="shared" si="11"/>
        <v>15.444015444015443</v>
      </c>
      <c r="I143" s="1">
        <f t="shared" si="10"/>
        <v>31</v>
      </c>
      <c r="J143" s="1"/>
      <c r="M143" s="1">
        <v>2</v>
      </c>
      <c r="N143" s="1">
        <v>0</v>
      </c>
      <c r="O143" s="1">
        <v>0</v>
      </c>
      <c r="Q143" s="16">
        <f t="shared" si="4"/>
        <v>52171</v>
      </c>
      <c r="S143" s="16">
        <f t="shared" si="5"/>
        <v>16653</v>
      </c>
      <c r="T143" s="16">
        <f t="shared" si="1"/>
        <v>68824</v>
      </c>
      <c r="U143" s="16">
        <f t="shared" si="6"/>
        <v>0</v>
      </c>
      <c r="V143" s="16">
        <f t="shared" si="7"/>
        <v>49.285714285714285</v>
      </c>
      <c r="X143" s="16">
        <f t="shared" si="8"/>
        <v>0.57971014492753625</v>
      </c>
      <c r="Y143" s="20">
        <v>114.83</v>
      </c>
      <c r="Z143" s="1">
        <f t="shared" si="0"/>
        <v>97.247142857142862</v>
      </c>
    </row>
    <row r="144" spans="1:26" ht="13" x14ac:dyDescent="0.15">
      <c r="A144" s="15">
        <v>44177</v>
      </c>
      <c r="B144" s="1">
        <v>335</v>
      </c>
      <c r="D144" s="1">
        <v>0</v>
      </c>
      <c r="E144" s="1">
        <v>0</v>
      </c>
      <c r="F144" s="1">
        <f t="shared" si="2"/>
        <v>0</v>
      </c>
      <c r="G144" s="16">
        <f t="shared" si="3"/>
        <v>0.2857142857142857</v>
      </c>
      <c r="H144" s="16">
        <f t="shared" si="11"/>
        <v>15.444015444015443</v>
      </c>
      <c r="I144" s="1">
        <f t="shared" si="10"/>
        <v>31</v>
      </c>
      <c r="J144" s="1"/>
      <c r="M144" s="1">
        <v>2</v>
      </c>
      <c r="N144" s="1">
        <v>0</v>
      </c>
      <c r="O144" s="1">
        <v>0</v>
      </c>
      <c r="Q144" s="16">
        <f t="shared" si="4"/>
        <v>52171</v>
      </c>
      <c r="S144" s="16">
        <f t="shared" si="5"/>
        <v>16653</v>
      </c>
      <c r="T144" s="16">
        <f t="shared" si="1"/>
        <v>68824</v>
      </c>
      <c r="U144" s="16">
        <f t="shared" si="6"/>
        <v>0</v>
      </c>
      <c r="V144" s="16">
        <f t="shared" si="7"/>
        <v>49.285714285714285</v>
      </c>
      <c r="X144" s="16">
        <f t="shared" si="8"/>
        <v>0.57971014492753625</v>
      </c>
      <c r="Y144" s="20">
        <v>119.59</v>
      </c>
      <c r="Z144" s="1">
        <f t="shared" si="0"/>
        <v>96.38000000000001</v>
      </c>
    </row>
    <row r="145" spans="1:26" ht="13" x14ac:dyDescent="0.15">
      <c r="A145" s="15">
        <v>44178</v>
      </c>
      <c r="B145" s="1">
        <v>336</v>
      </c>
      <c r="D145" s="1">
        <v>0</v>
      </c>
      <c r="E145" s="1">
        <v>1</v>
      </c>
      <c r="F145" s="1">
        <f t="shared" si="2"/>
        <v>1</v>
      </c>
      <c r="G145" s="16">
        <f t="shared" si="3"/>
        <v>0.42857142857142855</v>
      </c>
      <c r="H145" s="16">
        <f t="shared" si="11"/>
        <v>23.166023166023166</v>
      </c>
      <c r="I145" s="1">
        <f t="shared" si="10"/>
        <v>32</v>
      </c>
      <c r="J145" s="1"/>
      <c r="M145" s="1">
        <v>2</v>
      </c>
      <c r="N145" s="1">
        <v>0</v>
      </c>
      <c r="O145" s="1">
        <v>0</v>
      </c>
      <c r="Q145" s="16">
        <f t="shared" si="4"/>
        <v>52171</v>
      </c>
      <c r="S145" s="16">
        <f t="shared" si="5"/>
        <v>16653</v>
      </c>
      <c r="T145" s="16">
        <f t="shared" si="1"/>
        <v>68824</v>
      </c>
      <c r="U145" s="16">
        <f t="shared" si="6"/>
        <v>0</v>
      </c>
      <c r="V145" s="16">
        <f t="shared" si="7"/>
        <v>49.285714285714285</v>
      </c>
      <c r="X145" s="16">
        <f t="shared" si="8"/>
        <v>0.86956521739130432</v>
      </c>
      <c r="Y145" s="20">
        <v>102.69</v>
      </c>
      <c r="Z145" s="1">
        <f t="shared" si="0"/>
        <v>97.431428571428569</v>
      </c>
    </row>
    <row r="146" spans="1:26" ht="13" x14ac:dyDescent="0.15">
      <c r="A146" s="15">
        <v>44179</v>
      </c>
      <c r="B146" s="1">
        <v>337</v>
      </c>
      <c r="D146" s="1">
        <v>0</v>
      </c>
      <c r="E146" s="1">
        <v>0</v>
      </c>
      <c r="F146" s="1">
        <f t="shared" si="2"/>
        <v>0</v>
      </c>
      <c r="G146" s="16">
        <f t="shared" si="3"/>
        <v>0.42857142857142855</v>
      </c>
      <c r="H146" s="16">
        <f t="shared" si="11"/>
        <v>23.166023166023166</v>
      </c>
      <c r="I146" s="1">
        <f t="shared" si="10"/>
        <v>32</v>
      </c>
      <c r="J146" s="1"/>
      <c r="M146" s="1">
        <v>2</v>
      </c>
      <c r="N146" s="1">
        <v>0</v>
      </c>
      <c r="O146" s="1">
        <v>0</v>
      </c>
      <c r="Q146" s="16">
        <f t="shared" si="4"/>
        <v>52171</v>
      </c>
      <c r="S146" s="16">
        <f t="shared" si="5"/>
        <v>16653</v>
      </c>
      <c r="T146" s="16">
        <f t="shared" si="1"/>
        <v>68824</v>
      </c>
      <c r="U146" s="16">
        <f t="shared" si="6"/>
        <v>0</v>
      </c>
      <c r="V146" s="16">
        <f t="shared" si="7"/>
        <v>49.285714285714285</v>
      </c>
      <c r="X146" s="16">
        <f t="shared" si="8"/>
        <v>0.86956521739130432</v>
      </c>
      <c r="Y146" s="20">
        <v>71.5</v>
      </c>
      <c r="Z146" s="1">
        <f t="shared" si="0"/>
        <v>100.71285714285715</v>
      </c>
    </row>
    <row r="147" spans="1:26" ht="13" x14ac:dyDescent="0.15">
      <c r="A147" s="15">
        <v>44180</v>
      </c>
      <c r="B147" s="1">
        <v>338</v>
      </c>
      <c r="D147" s="1">
        <v>0</v>
      </c>
      <c r="E147" s="1">
        <v>0</v>
      </c>
      <c r="F147" s="1">
        <f t="shared" si="2"/>
        <v>0</v>
      </c>
      <c r="G147" s="16">
        <f t="shared" si="3"/>
        <v>0.42857142857142855</v>
      </c>
      <c r="H147" s="16">
        <f t="shared" si="11"/>
        <v>23.166023166023166</v>
      </c>
      <c r="I147" s="1">
        <f t="shared" si="10"/>
        <v>32</v>
      </c>
      <c r="J147" s="1"/>
      <c r="M147" s="1">
        <v>2</v>
      </c>
      <c r="N147" s="1">
        <v>0</v>
      </c>
      <c r="O147" s="1">
        <v>0</v>
      </c>
      <c r="Q147" s="16">
        <f t="shared" si="4"/>
        <v>52171</v>
      </c>
      <c r="S147" s="16">
        <f t="shared" si="5"/>
        <v>16653</v>
      </c>
      <c r="T147" s="16">
        <f t="shared" si="1"/>
        <v>68824</v>
      </c>
      <c r="U147" s="16">
        <f t="shared" si="6"/>
        <v>0</v>
      </c>
      <c r="V147" s="16">
        <f t="shared" si="7"/>
        <v>49.285714285714285</v>
      </c>
      <c r="X147" s="16">
        <f t="shared" si="8"/>
        <v>0.86956521739130432</v>
      </c>
      <c r="Y147" s="20">
        <v>70.2</v>
      </c>
      <c r="Z147" s="1">
        <f t="shared" si="0"/>
        <v>100.65142857142857</v>
      </c>
    </row>
    <row r="148" spans="1:26" ht="13" x14ac:dyDescent="0.15">
      <c r="A148" s="15">
        <v>44181</v>
      </c>
      <c r="B148" s="1">
        <v>339</v>
      </c>
      <c r="D148" s="1">
        <v>0</v>
      </c>
      <c r="E148" s="1">
        <v>0</v>
      </c>
      <c r="F148" s="1">
        <f t="shared" si="2"/>
        <v>0</v>
      </c>
      <c r="G148" s="16">
        <f t="shared" si="3"/>
        <v>0.2857142857142857</v>
      </c>
      <c r="H148" s="16">
        <f t="shared" si="11"/>
        <v>15.444015444015443</v>
      </c>
      <c r="I148" s="1">
        <f t="shared" si="10"/>
        <v>32</v>
      </c>
      <c r="J148" s="1"/>
      <c r="M148" s="1">
        <v>2</v>
      </c>
      <c r="N148" s="1">
        <v>0</v>
      </c>
      <c r="O148" s="1">
        <v>0</v>
      </c>
      <c r="Q148" s="16">
        <f t="shared" si="4"/>
        <v>52171</v>
      </c>
      <c r="S148" s="16">
        <f t="shared" si="5"/>
        <v>16653</v>
      </c>
      <c r="T148" s="16">
        <f t="shared" si="1"/>
        <v>68824</v>
      </c>
      <c r="U148" s="16">
        <f t="shared" si="6"/>
        <v>0</v>
      </c>
      <c r="V148" s="16">
        <f t="shared" si="7"/>
        <v>49.285714285714285</v>
      </c>
      <c r="X148" s="16">
        <f t="shared" si="8"/>
        <v>0.57971014492753625</v>
      </c>
      <c r="Y148" s="20">
        <v>85.36</v>
      </c>
      <c r="Z148" s="1">
        <f t="shared" si="0"/>
        <v>97.122857142857143</v>
      </c>
    </row>
    <row r="149" spans="1:26" ht="13" x14ac:dyDescent="0.15">
      <c r="A149" s="15">
        <v>44182</v>
      </c>
      <c r="B149" s="1">
        <v>340</v>
      </c>
      <c r="D149" s="1">
        <v>0</v>
      </c>
      <c r="E149" s="1">
        <v>0</v>
      </c>
      <c r="F149" s="1">
        <f t="shared" si="2"/>
        <v>0</v>
      </c>
      <c r="G149" s="16">
        <f t="shared" si="3"/>
        <v>0.14285714285714285</v>
      </c>
      <c r="H149" s="16">
        <f t="shared" si="11"/>
        <v>7.7220077220077217</v>
      </c>
      <c r="I149" s="1">
        <f t="shared" si="10"/>
        <v>32</v>
      </c>
      <c r="J149" s="1"/>
      <c r="M149" s="1">
        <v>2</v>
      </c>
      <c r="N149" s="1">
        <v>0</v>
      </c>
      <c r="O149" s="1">
        <v>0</v>
      </c>
      <c r="Q149" s="16">
        <f t="shared" si="4"/>
        <v>52171</v>
      </c>
      <c r="S149" s="16">
        <f t="shared" si="5"/>
        <v>16653</v>
      </c>
      <c r="T149" s="16">
        <f t="shared" si="1"/>
        <v>68824</v>
      </c>
      <c r="U149" s="16">
        <f t="shared" si="6"/>
        <v>0</v>
      </c>
      <c r="V149" s="16">
        <f t="shared" si="7"/>
        <v>0</v>
      </c>
      <c r="X149" s="16" t="e">
        <f t="shared" si="8"/>
        <v>#DIV/0!</v>
      </c>
      <c r="Y149" s="20">
        <v>141.69</v>
      </c>
      <c r="Z149" s="1">
        <f t="shared" si="0"/>
        <v>100.83714285714284</v>
      </c>
    </row>
    <row r="150" spans="1:26" ht="13" x14ac:dyDescent="0.15">
      <c r="A150" s="15">
        <v>44183</v>
      </c>
      <c r="B150" s="1">
        <v>341</v>
      </c>
      <c r="D150" s="1">
        <v>0</v>
      </c>
      <c r="E150" s="1">
        <v>0</v>
      </c>
      <c r="F150" s="1">
        <f t="shared" si="2"/>
        <v>0</v>
      </c>
      <c r="G150" s="16">
        <f t="shared" si="3"/>
        <v>0.14285714285714285</v>
      </c>
      <c r="H150" s="16">
        <f t="shared" si="11"/>
        <v>7.7220077220077217</v>
      </c>
      <c r="I150" s="1">
        <f t="shared" si="10"/>
        <v>32</v>
      </c>
      <c r="J150" s="1"/>
      <c r="M150" s="1">
        <v>2</v>
      </c>
      <c r="N150" s="1">
        <v>0</v>
      </c>
      <c r="O150" s="1">
        <v>374</v>
      </c>
      <c r="Q150" s="16">
        <f t="shared" si="4"/>
        <v>52171</v>
      </c>
      <c r="S150" s="16">
        <f t="shared" si="5"/>
        <v>17027</v>
      </c>
      <c r="T150" s="16">
        <f t="shared" si="1"/>
        <v>69198</v>
      </c>
      <c r="U150" s="16">
        <f t="shared" si="6"/>
        <v>374</v>
      </c>
      <c r="V150" s="16">
        <f t="shared" si="7"/>
        <v>53.428571428571431</v>
      </c>
      <c r="X150" s="16">
        <f t="shared" si="8"/>
        <v>0.26737967914438499</v>
      </c>
      <c r="Y150" s="20">
        <v>94.03</v>
      </c>
      <c r="Z150" s="1">
        <f t="shared" si="0"/>
        <v>97.865714285714276</v>
      </c>
    </row>
    <row r="151" spans="1:26" ht="13" x14ac:dyDescent="0.15">
      <c r="A151" s="15">
        <v>44184</v>
      </c>
      <c r="B151" s="1">
        <v>342</v>
      </c>
      <c r="D151" s="1">
        <v>0</v>
      </c>
      <c r="E151" s="1">
        <v>0</v>
      </c>
      <c r="F151" s="1">
        <f t="shared" si="2"/>
        <v>0</v>
      </c>
      <c r="G151" s="16">
        <f t="shared" si="3"/>
        <v>0.14285714285714285</v>
      </c>
      <c r="H151" s="16">
        <f t="shared" si="11"/>
        <v>7.7220077220077217</v>
      </c>
      <c r="I151" s="1">
        <f t="shared" si="10"/>
        <v>32</v>
      </c>
      <c r="J151" s="1"/>
      <c r="M151" s="1">
        <v>2</v>
      </c>
      <c r="N151" s="1">
        <v>0</v>
      </c>
      <c r="O151" s="1">
        <v>0</v>
      </c>
      <c r="Q151" s="16">
        <f t="shared" si="4"/>
        <v>52171</v>
      </c>
      <c r="S151" s="16">
        <f t="shared" si="5"/>
        <v>17027</v>
      </c>
      <c r="T151" s="16">
        <f t="shared" si="1"/>
        <v>69198</v>
      </c>
      <c r="U151" s="16">
        <f t="shared" si="6"/>
        <v>0</v>
      </c>
      <c r="V151" s="16">
        <f t="shared" si="7"/>
        <v>53.428571428571431</v>
      </c>
      <c r="X151" s="16">
        <f t="shared" si="8"/>
        <v>0.26737967914438499</v>
      </c>
      <c r="Y151" s="20">
        <v>115.26</v>
      </c>
      <c r="Z151" s="1">
        <f t="shared" si="0"/>
        <v>97.247142857142862</v>
      </c>
    </row>
    <row r="152" spans="1:26" ht="13" x14ac:dyDescent="0.15">
      <c r="A152" s="15">
        <v>44185</v>
      </c>
      <c r="B152" s="1">
        <v>343</v>
      </c>
      <c r="D152" s="1">
        <v>0</v>
      </c>
      <c r="E152" s="1">
        <v>0</v>
      </c>
      <c r="F152" s="1">
        <f t="shared" si="2"/>
        <v>0</v>
      </c>
      <c r="G152" s="16">
        <f t="shared" si="3"/>
        <v>0</v>
      </c>
      <c r="H152" s="16">
        <f t="shared" si="11"/>
        <v>0</v>
      </c>
      <c r="I152" s="1">
        <f t="shared" si="10"/>
        <v>32</v>
      </c>
      <c r="J152" s="1"/>
      <c r="M152" s="1">
        <v>2</v>
      </c>
      <c r="N152" s="1">
        <v>0</v>
      </c>
      <c r="O152" s="1">
        <v>0</v>
      </c>
      <c r="Q152" s="16">
        <f t="shared" si="4"/>
        <v>52171</v>
      </c>
      <c r="S152" s="16">
        <f t="shared" si="5"/>
        <v>17027</v>
      </c>
      <c r="T152" s="16">
        <f t="shared" si="1"/>
        <v>69198</v>
      </c>
      <c r="U152" s="16">
        <f t="shared" si="6"/>
        <v>0</v>
      </c>
      <c r="V152" s="16">
        <f t="shared" si="7"/>
        <v>53.428571428571431</v>
      </c>
      <c r="X152" s="16">
        <f t="shared" si="8"/>
        <v>0</v>
      </c>
      <c r="Y152" s="20">
        <v>98.36</v>
      </c>
      <c r="Z152" s="1">
        <f t="shared" si="0"/>
        <v>96.628571428571419</v>
      </c>
    </row>
    <row r="153" spans="1:26" ht="13" x14ac:dyDescent="0.15">
      <c r="A153" s="15">
        <v>44186</v>
      </c>
      <c r="B153" s="1">
        <v>344</v>
      </c>
      <c r="D153" s="1">
        <v>0</v>
      </c>
      <c r="E153" s="1">
        <v>0</v>
      </c>
      <c r="F153" s="1">
        <f t="shared" si="2"/>
        <v>0</v>
      </c>
      <c r="G153" s="16">
        <f t="shared" si="3"/>
        <v>0</v>
      </c>
      <c r="H153" s="16">
        <f t="shared" si="11"/>
        <v>0</v>
      </c>
      <c r="I153" s="1">
        <f t="shared" si="10"/>
        <v>32</v>
      </c>
      <c r="J153" s="1"/>
      <c r="M153" s="1">
        <v>2</v>
      </c>
      <c r="N153" s="1">
        <v>0</v>
      </c>
      <c r="O153" s="1">
        <v>0</v>
      </c>
      <c r="Q153" s="16">
        <f t="shared" si="4"/>
        <v>52171</v>
      </c>
      <c r="S153" s="16">
        <f t="shared" si="5"/>
        <v>17027</v>
      </c>
      <c r="T153" s="16">
        <f t="shared" si="1"/>
        <v>69198</v>
      </c>
      <c r="U153" s="16">
        <f t="shared" si="6"/>
        <v>0</v>
      </c>
      <c r="V153" s="16">
        <f t="shared" si="7"/>
        <v>53.428571428571431</v>
      </c>
      <c r="X153" s="16">
        <f t="shared" si="8"/>
        <v>0</v>
      </c>
      <c r="Y153" s="20">
        <v>71.930000000000007</v>
      </c>
      <c r="Z153" s="1">
        <f t="shared" si="0"/>
        <v>96.689999999999984</v>
      </c>
    </row>
    <row r="154" spans="1:26" ht="13" x14ac:dyDescent="0.15">
      <c r="A154" s="15">
        <v>44187</v>
      </c>
      <c r="B154" s="1">
        <v>345</v>
      </c>
      <c r="D154" s="1">
        <v>0</v>
      </c>
      <c r="E154" s="1">
        <v>0</v>
      </c>
      <c r="F154" s="1">
        <f t="shared" si="2"/>
        <v>0</v>
      </c>
      <c r="G154" s="16">
        <f t="shared" si="3"/>
        <v>0</v>
      </c>
      <c r="H154" s="16">
        <f t="shared" si="11"/>
        <v>0</v>
      </c>
      <c r="I154" s="1">
        <f t="shared" si="10"/>
        <v>32</v>
      </c>
      <c r="J154" s="1"/>
      <c r="M154" s="1">
        <v>2</v>
      </c>
      <c r="N154" s="1">
        <v>0</v>
      </c>
      <c r="O154" s="1">
        <v>0</v>
      </c>
      <c r="Q154" s="16">
        <f t="shared" si="4"/>
        <v>52171</v>
      </c>
      <c r="S154" s="16">
        <f t="shared" si="5"/>
        <v>17027</v>
      </c>
      <c r="T154" s="16">
        <f t="shared" si="1"/>
        <v>69198</v>
      </c>
      <c r="U154" s="16">
        <f t="shared" si="6"/>
        <v>0</v>
      </c>
      <c r="V154" s="16">
        <f t="shared" si="7"/>
        <v>53.428571428571431</v>
      </c>
      <c r="X154" s="16">
        <f t="shared" si="8"/>
        <v>0</v>
      </c>
      <c r="Y154" s="20">
        <v>72.36</v>
      </c>
      <c r="Z154" s="1">
        <f t="shared" si="0"/>
        <v>96.998571428571452</v>
      </c>
    </row>
    <row r="155" spans="1:26" ht="13" x14ac:dyDescent="0.15">
      <c r="A155" s="15">
        <v>44188</v>
      </c>
      <c r="B155" s="1">
        <v>346</v>
      </c>
      <c r="D155" s="1">
        <v>0</v>
      </c>
      <c r="E155" s="1">
        <v>0</v>
      </c>
      <c r="F155" s="1">
        <f t="shared" si="2"/>
        <v>0</v>
      </c>
      <c r="G155" s="16">
        <f t="shared" si="3"/>
        <v>0</v>
      </c>
      <c r="H155" s="16">
        <f t="shared" si="11"/>
        <v>0</v>
      </c>
      <c r="I155" s="1">
        <f t="shared" si="10"/>
        <v>32</v>
      </c>
      <c r="J155" s="1"/>
      <c r="M155" s="1">
        <v>2</v>
      </c>
      <c r="N155" s="1">
        <v>0</v>
      </c>
      <c r="O155" s="1">
        <v>0</v>
      </c>
      <c r="Q155" s="16">
        <f t="shared" si="4"/>
        <v>52171</v>
      </c>
      <c r="S155" s="16">
        <f t="shared" si="5"/>
        <v>17027</v>
      </c>
      <c r="T155" s="16">
        <f t="shared" si="1"/>
        <v>69198</v>
      </c>
      <c r="U155" s="16">
        <f t="shared" si="6"/>
        <v>0</v>
      </c>
      <c r="V155" s="16">
        <f t="shared" si="7"/>
        <v>53.428571428571431</v>
      </c>
      <c r="X155" s="16">
        <f t="shared" si="8"/>
        <v>0</v>
      </c>
      <c r="Y155" s="20">
        <v>109.19</v>
      </c>
      <c r="Z155" s="1">
        <f t="shared" si="0"/>
        <v>100.40285714285713</v>
      </c>
    </row>
    <row r="156" spans="1:26" ht="13" x14ac:dyDescent="0.15">
      <c r="A156" s="15">
        <v>44189</v>
      </c>
      <c r="B156" s="1">
        <v>347</v>
      </c>
      <c r="D156" s="1">
        <v>0</v>
      </c>
      <c r="E156" s="1">
        <v>0</v>
      </c>
      <c r="F156" s="1">
        <f t="shared" si="2"/>
        <v>0</v>
      </c>
      <c r="G156" s="16">
        <f t="shared" si="3"/>
        <v>0</v>
      </c>
      <c r="H156" s="16">
        <f t="shared" si="11"/>
        <v>0</v>
      </c>
      <c r="I156" s="1">
        <f t="shared" si="10"/>
        <v>32</v>
      </c>
      <c r="J156" s="1"/>
      <c r="M156" s="1">
        <v>2</v>
      </c>
      <c r="N156" s="1">
        <v>0</v>
      </c>
      <c r="O156" s="1">
        <v>0</v>
      </c>
      <c r="Q156" s="16">
        <f t="shared" si="4"/>
        <v>52171</v>
      </c>
      <c r="S156" s="16">
        <f t="shared" si="5"/>
        <v>17027</v>
      </c>
      <c r="T156" s="16">
        <f t="shared" si="1"/>
        <v>69198</v>
      </c>
      <c r="U156" s="16">
        <f t="shared" si="6"/>
        <v>0</v>
      </c>
      <c r="V156" s="16">
        <f t="shared" si="7"/>
        <v>53.428571428571431</v>
      </c>
      <c r="X156" s="16">
        <f t="shared" si="8"/>
        <v>0</v>
      </c>
      <c r="Y156" s="20">
        <v>138.22999999999999</v>
      </c>
      <c r="Z156" s="1">
        <f t="shared" si="0"/>
        <v>99.908571428571449</v>
      </c>
    </row>
    <row r="157" spans="1:26" ht="13" x14ac:dyDescent="0.15">
      <c r="A157" s="15">
        <v>44190</v>
      </c>
      <c r="B157" s="1">
        <v>348</v>
      </c>
      <c r="D157" s="1">
        <v>0</v>
      </c>
      <c r="E157" s="1">
        <v>0</v>
      </c>
      <c r="F157" s="1">
        <f t="shared" si="2"/>
        <v>0</v>
      </c>
      <c r="G157" s="16">
        <f t="shared" si="3"/>
        <v>0</v>
      </c>
      <c r="H157" s="16">
        <f t="shared" ref="H157:H220" si="12">G157*100000/1850</f>
        <v>0</v>
      </c>
      <c r="I157" s="1">
        <f t="shared" si="10"/>
        <v>32</v>
      </c>
      <c r="J157" s="1"/>
      <c r="M157" s="1">
        <v>2</v>
      </c>
      <c r="N157" s="1">
        <v>0</v>
      </c>
      <c r="O157" s="1">
        <v>0</v>
      </c>
      <c r="Q157" s="16">
        <f t="shared" si="4"/>
        <v>52171</v>
      </c>
      <c r="S157" s="16">
        <f t="shared" si="5"/>
        <v>17027</v>
      </c>
      <c r="T157" s="16">
        <f t="shared" si="1"/>
        <v>69198</v>
      </c>
      <c r="U157" s="16">
        <f t="shared" si="6"/>
        <v>0</v>
      </c>
      <c r="V157" s="16">
        <f t="shared" si="7"/>
        <v>0</v>
      </c>
      <c r="X157" s="16" t="e">
        <f t="shared" si="8"/>
        <v>#DIV/0!</v>
      </c>
      <c r="Y157" s="20">
        <v>126.09</v>
      </c>
      <c r="Z157" s="1">
        <f t="shared" si="0"/>
        <v>104.48857142857143</v>
      </c>
    </row>
    <row r="158" spans="1:26" ht="13" x14ac:dyDescent="0.15">
      <c r="A158" s="15">
        <v>44191</v>
      </c>
      <c r="B158" s="1">
        <v>349</v>
      </c>
      <c r="D158" s="1">
        <v>0</v>
      </c>
      <c r="E158" s="1">
        <v>0</v>
      </c>
      <c r="F158" s="1">
        <f t="shared" si="2"/>
        <v>0</v>
      </c>
      <c r="G158" s="16">
        <f t="shared" si="3"/>
        <v>0</v>
      </c>
      <c r="H158" s="16">
        <f t="shared" si="12"/>
        <v>0</v>
      </c>
      <c r="I158" s="1">
        <f t="shared" si="10"/>
        <v>32</v>
      </c>
      <c r="J158" s="1"/>
      <c r="M158" s="1">
        <v>2</v>
      </c>
      <c r="N158" s="1">
        <v>0</v>
      </c>
      <c r="O158" s="1">
        <v>0</v>
      </c>
      <c r="Q158" s="16">
        <f t="shared" si="4"/>
        <v>52171</v>
      </c>
      <c r="S158" s="16">
        <f t="shared" si="5"/>
        <v>17027</v>
      </c>
      <c r="T158" s="16">
        <f t="shared" si="1"/>
        <v>69198</v>
      </c>
      <c r="U158" s="16">
        <f t="shared" si="6"/>
        <v>0</v>
      </c>
      <c r="V158" s="16">
        <f t="shared" si="7"/>
        <v>0</v>
      </c>
      <c r="X158" s="16" t="e">
        <f t="shared" si="8"/>
        <v>#DIV/0!</v>
      </c>
      <c r="Y158" s="20">
        <v>67.16</v>
      </c>
      <c r="Z158" s="1">
        <f t="shared" si="0"/>
        <v>97.617142857142866</v>
      </c>
    </row>
    <row r="159" spans="1:26" ht="13" x14ac:dyDescent="0.15">
      <c r="A159" s="15">
        <v>44192</v>
      </c>
      <c r="B159" s="1">
        <v>350</v>
      </c>
      <c r="D159" s="1">
        <v>0</v>
      </c>
      <c r="E159" s="1">
        <v>0</v>
      </c>
      <c r="F159" s="1">
        <f t="shared" si="2"/>
        <v>0</v>
      </c>
      <c r="G159" s="16">
        <f t="shared" si="3"/>
        <v>0</v>
      </c>
      <c r="H159" s="16">
        <f t="shared" si="12"/>
        <v>0</v>
      </c>
      <c r="I159" s="1">
        <f t="shared" si="10"/>
        <v>32</v>
      </c>
      <c r="J159" s="1"/>
      <c r="M159" s="1">
        <v>2</v>
      </c>
      <c r="N159" s="1">
        <v>0</v>
      </c>
      <c r="O159" s="1">
        <v>0</v>
      </c>
      <c r="Q159" s="16">
        <f t="shared" si="4"/>
        <v>52171</v>
      </c>
      <c r="S159" s="16">
        <f t="shared" si="5"/>
        <v>17027</v>
      </c>
      <c r="T159" s="16">
        <f t="shared" si="1"/>
        <v>69198</v>
      </c>
      <c r="U159" s="16">
        <f t="shared" si="6"/>
        <v>0</v>
      </c>
      <c r="V159" s="16">
        <f t="shared" si="7"/>
        <v>0</v>
      </c>
      <c r="X159" s="16" t="e">
        <f t="shared" si="8"/>
        <v>#DIV/0!</v>
      </c>
      <c r="Y159" s="20">
        <v>46.8</v>
      </c>
      <c r="Z159" s="1">
        <f t="shared" si="0"/>
        <v>90.251428571428576</v>
      </c>
    </row>
    <row r="160" spans="1:26" ht="13" x14ac:dyDescent="0.15">
      <c r="A160" s="15">
        <v>44193</v>
      </c>
      <c r="B160" s="1">
        <v>351</v>
      </c>
      <c r="D160" s="1">
        <v>0</v>
      </c>
      <c r="E160" s="1">
        <v>0</v>
      </c>
      <c r="F160" s="1">
        <f t="shared" si="2"/>
        <v>0</v>
      </c>
      <c r="G160" s="16">
        <f t="shared" si="3"/>
        <v>0</v>
      </c>
      <c r="H160" s="16">
        <f t="shared" si="12"/>
        <v>0</v>
      </c>
      <c r="I160" s="1">
        <f t="shared" si="10"/>
        <v>32</v>
      </c>
      <c r="J160" s="1"/>
      <c r="M160" s="1">
        <v>2</v>
      </c>
      <c r="N160" s="1">
        <v>0</v>
      </c>
      <c r="O160" s="1">
        <v>0</v>
      </c>
      <c r="Q160" s="16">
        <f t="shared" si="4"/>
        <v>52171</v>
      </c>
      <c r="S160" s="16">
        <f t="shared" si="5"/>
        <v>17027</v>
      </c>
      <c r="T160" s="16">
        <f t="shared" si="1"/>
        <v>69198</v>
      </c>
      <c r="U160" s="16">
        <f t="shared" si="6"/>
        <v>0</v>
      </c>
      <c r="V160" s="16">
        <f t="shared" si="7"/>
        <v>0</v>
      </c>
      <c r="X160" s="16" t="e">
        <f t="shared" si="8"/>
        <v>#DIV/0!</v>
      </c>
      <c r="Y160" s="20">
        <v>140.83000000000001</v>
      </c>
      <c r="Z160" s="1">
        <f t="shared" si="0"/>
        <v>100.0942857142857</v>
      </c>
    </row>
    <row r="161" spans="1:26" ht="13" x14ac:dyDescent="0.15">
      <c r="A161" s="15">
        <v>44194</v>
      </c>
      <c r="B161" s="1">
        <v>352</v>
      </c>
      <c r="D161" s="1">
        <v>0</v>
      </c>
      <c r="E161" s="1">
        <v>0</v>
      </c>
      <c r="F161" s="1">
        <f t="shared" si="2"/>
        <v>0</v>
      </c>
      <c r="G161" s="16">
        <f t="shared" si="3"/>
        <v>0</v>
      </c>
      <c r="H161" s="16">
        <f t="shared" si="12"/>
        <v>0</v>
      </c>
      <c r="I161" s="1">
        <f t="shared" si="10"/>
        <v>32</v>
      </c>
      <c r="J161" s="1"/>
      <c r="M161" s="1">
        <v>2</v>
      </c>
      <c r="N161" s="1">
        <v>0</v>
      </c>
      <c r="O161" s="1">
        <v>0</v>
      </c>
      <c r="Q161" s="16">
        <f t="shared" si="4"/>
        <v>52171</v>
      </c>
      <c r="S161" s="16">
        <f t="shared" si="5"/>
        <v>17027</v>
      </c>
      <c r="T161" s="16">
        <f t="shared" si="1"/>
        <v>69198</v>
      </c>
      <c r="U161" s="16">
        <f t="shared" si="6"/>
        <v>0</v>
      </c>
      <c r="V161" s="16">
        <f t="shared" si="7"/>
        <v>0</v>
      </c>
      <c r="X161" s="16" t="e">
        <f t="shared" si="8"/>
        <v>#DIV/0!</v>
      </c>
      <c r="Y161" s="20">
        <v>110.06</v>
      </c>
      <c r="Z161" s="1">
        <f t="shared" si="0"/>
        <v>105.47999999999999</v>
      </c>
    </row>
    <row r="162" spans="1:26" ht="13" x14ac:dyDescent="0.15">
      <c r="A162" s="15">
        <v>44195</v>
      </c>
      <c r="B162" s="1">
        <v>353</v>
      </c>
      <c r="D162" s="1">
        <v>0</v>
      </c>
      <c r="E162" s="1">
        <v>0</v>
      </c>
      <c r="F162" s="1">
        <f t="shared" si="2"/>
        <v>0</v>
      </c>
      <c r="G162" s="16">
        <f t="shared" si="3"/>
        <v>0</v>
      </c>
      <c r="H162" s="16">
        <f t="shared" si="12"/>
        <v>0</v>
      </c>
      <c r="I162" s="1">
        <f t="shared" si="10"/>
        <v>32</v>
      </c>
      <c r="J162" s="1"/>
      <c r="M162" s="1">
        <v>2</v>
      </c>
      <c r="N162" s="1">
        <v>0</v>
      </c>
      <c r="O162" s="1">
        <v>0</v>
      </c>
      <c r="Q162" s="16">
        <f t="shared" si="4"/>
        <v>52171</v>
      </c>
      <c r="S162" s="16">
        <f t="shared" si="5"/>
        <v>17027</v>
      </c>
      <c r="T162" s="16">
        <f t="shared" si="1"/>
        <v>69198</v>
      </c>
      <c r="U162" s="16">
        <f t="shared" si="6"/>
        <v>0</v>
      </c>
      <c r="V162" s="16">
        <f t="shared" si="7"/>
        <v>0</v>
      </c>
      <c r="X162" s="16" t="e">
        <f t="shared" si="8"/>
        <v>#DIV/0!</v>
      </c>
      <c r="Y162" s="20">
        <v>156.41999999999999</v>
      </c>
      <c r="Z162" s="1">
        <f t="shared" si="0"/>
        <v>112.22714285714287</v>
      </c>
    </row>
    <row r="163" spans="1:26" ht="13" x14ac:dyDescent="0.15">
      <c r="A163" s="15">
        <v>44196</v>
      </c>
      <c r="B163" s="1">
        <v>354</v>
      </c>
      <c r="D163" s="1">
        <v>0</v>
      </c>
      <c r="E163" s="1">
        <v>0</v>
      </c>
      <c r="F163" s="1">
        <f t="shared" si="2"/>
        <v>0</v>
      </c>
      <c r="G163" s="16">
        <f t="shared" si="3"/>
        <v>0</v>
      </c>
      <c r="H163" s="16">
        <f t="shared" si="12"/>
        <v>0</v>
      </c>
      <c r="I163" s="1">
        <f t="shared" si="10"/>
        <v>32</v>
      </c>
      <c r="J163" s="1"/>
      <c r="M163" s="1">
        <v>2</v>
      </c>
      <c r="N163" s="1">
        <v>0</v>
      </c>
      <c r="O163" s="1">
        <v>0</v>
      </c>
      <c r="Q163" s="16">
        <f t="shared" si="4"/>
        <v>52171</v>
      </c>
      <c r="S163" s="16">
        <f t="shared" si="5"/>
        <v>17027</v>
      </c>
      <c r="T163" s="16">
        <f t="shared" si="1"/>
        <v>69198</v>
      </c>
      <c r="U163" s="16">
        <f t="shared" si="6"/>
        <v>0</v>
      </c>
      <c r="V163" s="16">
        <f t="shared" si="7"/>
        <v>0</v>
      </c>
      <c r="X163" s="16" t="e">
        <f t="shared" si="8"/>
        <v>#DIV/0!</v>
      </c>
      <c r="Y163" s="20">
        <v>133.46</v>
      </c>
      <c r="Z163" s="1">
        <f t="shared" si="0"/>
        <v>111.5457142857143</v>
      </c>
    </row>
    <row r="164" spans="1:26" ht="13" x14ac:dyDescent="0.15">
      <c r="A164" s="15">
        <v>44197</v>
      </c>
      <c r="B164" s="1">
        <f t="shared" ref="B164:B314" si="13">B163+1</f>
        <v>355</v>
      </c>
      <c r="D164" s="1">
        <v>0</v>
      </c>
      <c r="E164" s="1">
        <v>0</v>
      </c>
      <c r="F164" s="1">
        <f t="shared" si="2"/>
        <v>0</v>
      </c>
      <c r="G164" s="16">
        <f t="shared" si="3"/>
        <v>0</v>
      </c>
      <c r="H164" s="16">
        <f t="shared" si="12"/>
        <v>0</v>
      </c>
      <c r="I164" s="1">
        <f t="shared" si="10"/>
        <v>32</v>
      </c>
      <c r="J164" s="16">
        <f>F164</f>
        <v>0</v>
      </c>
      <c r="M164" s="1">
        <v>2</v>
      </c>
      <c r="N164" s="1">
        <v>0</v>
      </c>
      <c r="O164" s="1">
        <v>0</v>
      </c>
      <c r="Q164" s="16">
        <f t="shared" si="4"/>
        <v>52171</v>
      </c>
      <c r="S164" s="16">
        <f t="shared" si="5"/>
        <v>17027</v>
      </c>
      <c r="T164" s="16">
        <f t="shared" si="1"/>
        <v>69198</v>
      </c>
      <c r="U164" s="16">
        <f t="shared" si="6"/>
        <v>0</v>
      </c>
      <c r="V164" s="16">
        <f t="shared" si="7"/>
        <v>0</v>
      </c>
      <c r="X164" s="16" t="e">
        <f t="shared" si="8"/>
        <v>#DIV/0!</v>
      </c>
      <c r="Y164" s="20">
        <v>136.06</v>
      </c>
      <c r="Z164" s="1">
        <f t="shared" si="0"/>
        <v>112.97</v>
      </c>
    </row>
    <row r="165" spans="1:26" ht="13" x14ac:dyDescent="0.15">
      <c r="A165" s="15">
        <v>44198</v>
      </c>
      <c r="B165" s="1">
        <f t="shared" si="13"/>
        <v>356</v>
      </c>
      <c r="D165" s="1">
        <v>0</v>
      </c>
      <c r="E165" s="1">
        <v>0</v>
      </c>
      <c r="F165" s="1">
        <f t="shared" si="2"/>
        <v>0</v>
      </c>
      <c r="G165" s="16">
        <f t="shared" si="3"/>
        <v>0</v>
      </c>
      <c r="H165" s="16">
        <f t="shared" si="12"/>
        <v>0</v>
      </c>
      <c r="I165" s="1">
        <f t="shared" si="10"/>
        <v>32</v>
      </c>
      <c r="J165" s="22">
        <f t="shared" ref="J165:J306" si="14">F165+J164</f>
        <v>0</v>
      </c>
      <c r="M165" s="1">
        <v>2</v>
      </c>
      <c r="N165" s="1">
        <v>0</v>
      </c>
      <c r="O165" s="1">
        <v>0</v>
      </c>
      <c r="Q165" s="16">
        <f t="shared" si="4"/>
        <v>52171</v>
      </c>
      <c r="S165" s="16">
        <f t="shared" si="5"/>
        <v>17027</v>
      </c>
      <c r="T165" s="16">
        <f t="shared" si="1"/>
        <v>69198</v>
      </c>
      <c r="U165" s="16">
        <f t="shared" si="6"/>
        <v>0</v>
      </c>
      <c r="V165" s="16">
        <f t="shared" si="7"/>
        <v>0</v>
      </c>
      <c r="X165" s="16" t="e">
        <f t="shared" si="8"/>
        <v>#DIV/0!</v>
      </c>
      <c r="Y165" s="20">
        <v>129.99</v>
      </c>
      <c r="Z165" s="1">
        <f t="shared" si="0"/>
        <v>121.9457142857143</v>
      </c>
    </row>
    <row r="166" spans="1:26" ht="13" x14ac:dyDescent="0.15">
      <c r="A166" s="15">
        <v>44199</v>
      </c>
      <c r="B166" s="1">
        <f t="shared" si="13"/>
        <v>357</v>
      </c>
      <c r="D166" s="1">
        <v>0</v>
      </c>
      <c r="E166" s="1">
        <v>0</v>
      </c>
      <c r="F166" s="1">
        <f t="shared" si="2"/>
        <v>0</v>
      </c>
      <c r="G166" s="16">
        <f t="shared" si="3"/>
        <v>0</v>
      </c>
      <c r="H166" s="16">
        <f t="shared" si="12"/>
        <v>0</v>
      </c>
      <c r="I166" s="1">
        <f t="shared" si="10"/>
        <v>32</v>
      </c>
      <c r="J166" s="22">
        <f t="shared" si="14"/>
        <v>0</v>
      </c>
      <c r="M166" s="1">
        <v>2</v>
      </c>
      <c r="N166" s="1">
        <v>0</v>
      </c>
      <c r="O166" s="1">
        <v>0</v>
      </c>
      <c r="Q166" s="16">
        <f t="shared" si="4"/>
        <v>52171</v>
      </c>
      <c r="S166" s="16">
        <f t="shared" si="5"/>
        <v>17027</v>
      </c>
      <c r="T166" s="16">
        <f t="shared" si="1"/>
        <v>69198</v>
      </c>
      <c r="U166" s="16">
        <f t="shared" si="6"/>
        <v>0</v>
      </c>
      <c r="V166" s="16">
        <f t="shared" si="7"/>
        <v>0</v>
      </c>
      <c r="X166" s="16" t="e">
        <f t="shared" si="8"/>
        <v>#DIV/0!</v>
      </c>
      <c r="Y166" s="20">
        <v>118.73</v>
      </c>
      <c r="Z166" s="1">
        <f t="shared" si="0"/>
        <v>132.22142857142856</v>
      </c>
    </row>
    <row r="167" spans="1:26" ht="13" x14ac:dyDescent="0.15">
      <c r="A167" s="15">
        <v>44200</v>
      </c>
      <c r="B167" s="1">
        <f t="shared" si="13"/>
        <v>358</v>
      </c>
      <c r="D167" s="1">
        <v>0</v>
      </c>
      <c r="E167" s="1">
        <v>0</v>
      </c>
      <c r="F167" s="1">
        <f t="shared" si="2"/>
        <v>0</v>
      </c>
      <c r="G167" s="16">
        <f t="shared" si="3"/>
        <v>0</v>
      </c>
      <c r="H167" s="16">
        <f t="shared" si="12"/>
        <v>0</v>
      </c>
      <c r="I167" s="1">
        <f t="shared" si="10"/>
        <v>32</v>
      </c>
      <c r="J167" s="22">
        <f t="shared" si="14"/>
        <v>0</v>
      </c>
      <c r="M167" s="1">
        <v>2</v>
      </c>
      <c r="N167" s="1">
        <v>0</v>
      </c>
      <c r="O167" s="1">
        <v>0</v>
      </c>
      <c r="Q167" s="16">
        <f t="shared" si="4"/>
        <v>52171</v>
      </c>
      <c r="S167" s="16">
        <f t="shared" si="5"/>
        <v>17027</v>
      </c>
      <c r="T167" s="16">
        <f t="shared" si="1"/>
        <v>69198</v>
      </c>
      <c r="U167" s="16">
        <f t="shared" si="6"/>
        <v>0</v>
      </c>
      <c r="V167" s="16">
        <f t="shared" si="7"/>
        <v>0</v>
      </c>
      <c r="X167" s="16" t="e">
        <f t="shared" si="8"/>
        <v>#DIV/0!</v>
      </c>
      <c r="Y167" s="20">
        <v>116.99</v>
      </c>
      <c r="Z167" s="1">
        <f t="shared" si="0"/>
        <v>128.81571428571428</v>
      </c>
    </row>
    <row r="168" spans="1:26" ht="13" x14ac:dyDescent="0.15">
      <c r="A168" s="15">
        <v>44201</v>
      </c>
      <c r="B168" s="1">
        <f t="shared" si="13"/>
        <v>359</v>
      </c>
      <c r="D168" s="1">
        <v>0</v>
      </c>
      <c r="E168" s="1">
        <v>0</v>
      </c>
      <c r="F168" s="1">
        <f t="shared" si="2"/>
        <v>0</v>
      </c>
      <c r="G168" s="16">
        <f t="shared" si="3"/>
        <v>0</v>
      </c>
      <c r="H168" s="16">
        <f t="shared" si="12"/>
        <v>0</v>
      </c>
      <c r="I168" s="1">
        <f t="shared" si="10"/>
        <v>32</v>
      </c>
      <c r="J168" s="22">
        <f t="shared" si="14"/>
        <v>0</v>
      </c>
      <c r="M168" s="1">
        <v>2</v>
      </c>
      <c r="N168" s="1">
        <v>0</v>
      </c>
      <c r="O168" s="1">
        <v>0</v>
      </c>
      <c r="Q168" s="16">
        <f t="shared" si="4"/>
        <v>52171</v>
      </c>
      <c r="S168" s="16">
        <f t="shared" si="5"/>
        <v>17027</v>
      </c>
      <c r="T168" s="16">
        <f t="shared" si="1"/>
        <v>69198</v>
      </c>
      <c r="U168" s="16">
        <f t="shared" si="6"/>
        <v>0</v>
      </c>
      <c r="V168" s="16">
        <f t="shared" si="7"/>
        <v>0</v>
      </c>
      <c r="X168" s="16" t="e">
        <f t="shared" si="8"/>
        <v>#DIV/0!</v>
      </c>
      <c r="Y168" s="20">
        <v>65.430000000000007</v>
      </c>
      <c r="Z168" s="1">
        <f t="shared" si="0"/>
        <v>122.44000000000003</v>
      </c>
    </row>
    <row r="169" spans="1:26" ht="13" x14ac:dyDescent="0.15">
      <c r="A169" s="15">
        <v>44202</v>
      </c>
      <c r="B169" s="1">
        <f t="shared" si="13"/>
        <v>360</v>
      </c>
      <c r="D169" s="1">
        <v>0</v>
      </c>
      <c r="E169" s="1">
        <v>0</v>
      </c>
      <c r="F169" s="1">
        <f t="shared" si="2"/>
        <v>0</v>
      </c>
      <c r="G169" s="16">
        <f t="shared" si="3"/>
        <v>0</v>
      </c>
      <c r="H169" s="16">
        <f t="shared" si="12"/>
        <v>0</v>
      </c>
      <c r="I169" s="1">
        <f t="shared" si="10"/>
        <v>32</v>
      </c>
      <c r="J169" s="22">
        <f t="shared" si="14"/>
        <v>0</v>
      </c>
      <c r="M169" s="1">
        <v>2</v>
      </c>
      <c r="N169" s="1">
        <v>0</v>
      </c>
      <c r="O169" s="1">
        <v>0</v>
      </c>
      <c r="Q169" s="16">
        <f t="shared" si="4"/>
        <v>52171</v>
      </c>
      <c r="S169" s="16">
        <f t="shared" si="5"/>
        <v>17027</v>
      </c>
      <c r="T169" s="16">
        <f t="shared" si="1"/>
        <v>69198</v>
      </c>
      <c r="U169" s="16">
        <f t="shared" si="6"/>
        <v>0</v>
      </c>
      <c r="V169" s="16">
        <f t="shared" si="7"/>
        <v>0</v>
      </c>
      <c r="X169" s="16" t="e">
        <f t="shared" si="8"/>
        <v>#DIV/0!</v>
      </c>
      <c r="Y169" s="20">
        <v>171.16</v>
      </c>
      <c r="Z169" s="1">
        <f t="shared" si="0"/>
        <v>124.5457142857143</v>
      </c>
    </row>
    <row r="170" spans="1:26" ht="13" x14ac:dyDescent="0.15">
      <c r="A170" s="15">
        <v>44203</v>
      </c>
      <c r="B170" s="1">
        <f t="shared" si="13"/>
        <v>361</v>
      </c>
      <c r="D170" s="1">
        <v>0</v>
      </c>
      <c r="E170" s="1">
        <v>0</v>
      </c>
      <c r="F170" s="1">
        <f t="shared" si="2"/>
        <v>0</v>
      </c>
      <c r="G170" s="16">
        <f t="shared" si="3"/>
        <v>0</v>
      </c>
      <c r="H170" s="16">
        <f t="shared" si="12"/>
        <v>0</v>
      </c>
      <c r="I170" s="1">
        <f t="shared" si="10"/>
        <v>32</v>
      </c>
      <c r="J170" s="22">
        <f t="shared" si="14"/>
        <v>0</v>
      </c>
      <c r="M170" s="1">
        <v>2</v>
      </c>
      <c r="N170" s="1">
        <v>0</v>
      </c>
      <c r="O170" s="1">
        <v>0</v>
      </c>
      <c r="Q170" s="16">
        <f t="shared" si="4"/>
        <v>52171</v>
      </c>
      <c r="S170" s="16">
        <f t="shared" si="5"/>
        <v>17027</v>
      </c>
      <c r="T170" s="16">
        <f t="shared" si="1"/>
        <v>69198</v>
      </c>
      <c r="U170" s="16">
        <f t="shared" si="6"/>
        <v>0</v>
      </c>
      <c r="V170" s="16">
        <f t="shared" si="7"/>
        <v>0</v>
      </c>
      <c r="X170" s="16" t="e">
        <f t="shared" si="8"/>
        <v>#DIV/0!</v>
      </c>
      <c r="Y170" s="20">
        <v>112.23</v>
      </c>
      <c r="Z170" s="1">
        <f t="shared" si="0"/>
        <v>121.51285714285714</v>
      </c>
    </row>
    <row r="171" spans="1:26" ht="13" x14ac:dyDescent="0.15">
      <c r="A171" s="15">
        <v>44204</v>
      </c>
      <c r="B171" s="1">
        <f t="shared" si="13"/>
        <v>362</v>
      </c>
      <c r="D171" s="1">
        <v>0</v>
      </c>
      <c r="E171" s="1">
        <v>0</v>
      </c>
      <c r="F171" s="1">
        <f t="shared" si="2"/>
        <v>0</v>
      </c>
      <c r="G171" s="16">
        <f t="shared" si="3"/>
        <v>0</v>
      </c>
      <c r="H171" s="16">
        <f t="shared" si="12"/>
        <v>0</v>
      </c>
      <c r="I171" s="1">
        <f t="shared" si="10"/>
        <v>32</v>
      </c>
      <c r="J171" s="22">
        <f t="shared" si="14"/>
        <v>0</v>
      </c>
      <c r="M171" s="1">
        <v>2</v>
      </c>
      <c r="N171" s="1">
        <v>0</v>
      </c>
      <c r="O171" s="1">
        <v>0</v>
      </c>
      <c r="Q171" s="16">
        <f t="shared" si="4"/>
        <v>52171</v>
      </c>
      <c r="S171" s="16">
        <f t="shared" si="5"/>
        <v>17027</v>
      </c>
      <c r="T171" s="16">
        <f t="shared" si="1"/>
        <v>69198</v>
      </c>
      <c r="U171" s="16">
        <f t="shared" si="6"/>
        <v>0</v>
      </c>
      <c r="V171" s="16">
        <f t="shared" si="7"/>
        <v>0</v>
      </c>
      <c r="X171" s="16" t="e">
        <f t="shared" si="8"/>
        <v>#DIV/0!</v>
      </c>
      <c r="Y171" s="20">
        <v>139.53</v>
      </c>
      <c r="Z171" s="1">
        <f t="shared" si="0"/>
        <v>122.00857142857144</v>
      </c>
    </row>
    <row r="172" spans="1:26" ht="13" x14ac:dyDescent="0.15">
      <c r="A172" s="15">
        <v>44205</v>
      </c>
      <c r="B172" s="1">
        <f t="shared" si="13"/>
        <v>363</v>
      </c>
      <c r="D172" s="1">
        <v>0</v>
      </c>
      <c r="E172" s="1">
        <v>0</v>
      </c>
      <c r="F172" s="1">
        <f t="shared" si="2"/>
        <v>0</v>
      </c>
      <c r="G172" s="16">
        <f t="shared" si="3"/>
        <v>0</v>
      </c>
      <c r="H172" s="16">
        <f t="shared" si="12"/>
        <v>0</v>
      </c>
      <c r="I172" s="1">
        <f t="shared" si="10"/>
        <v>32</v>
      </c>
      <c r="J172" s="22">
        <f t="shared" si="14"/>
        <v>0</v>
      </c>
      <c r="M172" s="1">
        <v>2</v>
      </c>
      <c r="N172" s="1">
        <v>0</v>
      </c>
      <c r="O172" s="1">
        <v>0</v>
      </c>
      <c r="Q172" s="16">
        <f t="shared" si="4"/>
        <v>52171</v>
      </c>
      <c r="S172" s="16">
        <f t="shared" si="5"/>
        <v>17027</v>
      </c>
      <c r="T172" s="16">
        <f t="shared" si="1"/>
        <v>69198</v>
      </c>
      <c r="U172" s="16">
        <f t="shared" si="6"/>
        <v>0</v>
      </c>
      <c r="V172" s="16">
        <f t="shared" si="7"/>
        <v>0</v>
      </c>
      <c r="X172" s="16" t="e">
        <f t="shared" si="8"/>
        <v>#DIV/0!</v>
      </c>
      <c r="Y172" s="20">
        <v>97.93</v>
      </c>
      <c r="Z172" s="1">
        <f t="shared" si="0"/>
        <v>117.42857142857143</v>
      </c>
    </row>
    <row r="173" spans="1:26" ht="13" x14ac:dyDescent="0.15">
      <c r="A173" s="15">
        <v>44206</v>
      </c>
      <c r="B173" s="1">
        <f t="shared" si="13"/>
        <v>364</v>
      </c>
      <c r="D173" s="1">
        <v>0</v>
      </c>
      <c r="E173" s="1">
        <v>0</v>
      </c>
      <c r="F173" s="1">
        <f t="shared" si="2"/>
        <v>0</v>
      </c>
      <c r="G173" s="16">
        <f t="shared" si="3"/>
        <v>0</v>
      </c>
      <c r="H173" s="16">
        <f t="shared" si="12"/>
        <v>0</v>
      </c>
      <c r="I173" s="1">
        <f t="shared" si="10"/>
        <v>32</v>
      </c>
      <c r="J173" s="22">
        <f t="shared" si="14"/>
        <v>0</v>
      </c>
      <c r="M173" s="1">
        <v>2</v>
      </c>
      <c r="N173" s="1">
        <v>0</v>
      </c>
      <c r="O173" s="1">
        <v>0</v>
      </c>
      <c r="Q173" s="16">
        <f t="shared" si="4"/>
        <v>52171</v>
      </c>
      <c r="S173" s="16">
        <f t="shared" si="5"/>
        <v>17027</v>
      </c>
      <c r="T173" s="16">
        <f t="shared" si="1"/>
        <v>69198</v>
      </c>
      <c r="U173" s="16">
        <f t="shared" si="6"/>
        <v>0</v>
      </c>
      <c r="V173" s="16">
        <f t="shared" si="7"/>
        <v>0</v>
      </c>
      <c r="X173" s="16" t="e">
        <f t="shared" si="8"/>
        <v>#DIV/0!</v>
      </c>
      <c r="Y173" s="20">
        <v>110.93</v>
      </c>
      <c r="Z173" s="1">
        <f t="shared" si="0"/>
        <v>116.31428571428572</v>
      </c>
    </row>
    <row r="174" spans="1:26" ht="13" x14ac:dyDescent="0.15">
      <c r="A174" s="15">
        <v>44207</v>
      </c>
      <c r="B174" s="1">
        <f t="shared" si="13"/>
        <v>365</v>
      </c>
      <c r="D174" s="1">
        <v>0</v>
      </c>
      <c r="E174" s="1">
        <v>0</v>
      </c>
      <c r="F174" s="1">
        <f t="shared" si="2"/>
        <v>0</v>
      </c>
      <c r="G174" s="16">
        <f t="shared" si="3"/>
        <v>0</v>
      </c>
      <c r="H174" s="16">
        <f t="shared" si="12"/>
        <v>0</v>
      </c>
      <c r="I174" s="1">
        <f t="shared" si="10"/>
        <v>32</v>
      </c>
      <c r="J174" s="22">
        <f t="shared" si="14"/>
        <v>0</v>
      </c>
      <c r="M174" s="1">
        <v>2</v>
      </c>
      <c r="N174" s="1">
        <v>0</v>
      </c>
      <c r="O174" s="1">
        <v>0</v>
      </c>
      <c r="Q174" s="16">
        <f t="shared" si="4"/>
        <v>52171</v>
      </c>
      <c r="S174" s="16">
        <f t="shared" si="5"/>
        <v>17027</v>
      </c>
      <c r="T174" s="16">
        <f t="shared" si="1"/>
        <v>69198</v>
      </c>
      <c r="U174" s="16">
        <f t="shared" si="6"/>
        <v>0</v>
      </c>
      <c r="V174" s="16">
        <f t="shared" si="7"/>
        <v>0</v>
      </c>
      <c r="X174" s="16" t="e">
        <f t="shared" si="8"/>
        <v>#DIV/0!</v>
      </c>
      <c r="Y174" s="20">
        <v>105.73</v>
      </c>
      <c r="Z174" s="1">
        <f t="shared" si="0"/>
        <v>114.70571428571429</v>
      </c>
    </row>
    <row r="175" spans="1:26" ht="13" x14ac:dyDescent="0.15">
      <c r="A175" s="15">
        <v>44208</v>
      </c>
      <c r="B175" s="1">
        <f t="shared" si="13"/>
        <v>366</v>
      </c>
      <c r="D175" s="1">
        <v>0</v>
      </c>
      <c r="E175" s="1">
        <v>0</v>
      </c>
      <c r="F175" s="1">
        <f t="shared" si="2"/>
        <v>0</v>
      </c>
      <c r="G175" s="16">
        <f t="shared" si="3"/>
        <v>0</v>
      </c>
      <c r="H175" s="16">
        <f t="shared" si="12"/>
        <v>0</v>
      </c>
      <c r="I175" s="1">
        <f t="shared" si="10"/>
        <v>32</v>
      </c>
      <c r="J175" s="22">
        <f t="shared" si="14"/>
        <v>0</v>
      </c>
      <c r="M175" s="1">
        <v>2</v>
      </c>
      <c r="N175" s="1">
        <v>0</v>
      </c>
      <c r="O175" s="1">
        <v>0</v>
      </c>
      <c r="Q175" s="16">
        <f t="shared" si="4"/>
        <v>52171</v>
      </c>
      <c r="S175" s="16">
        <f t="shared" si="5"/>
        <v>17027</v>
      </c>
      <c r="T175" s="16">
        <f t="shared" si="1"/>
        <v>69198</v>
      </c>
      <c r="U175" s="16">
        <f t="shared" si="6"/>
        <v>0</v>
      </c>
      <c r="V175" s="16">
        <f t="shared" si="7"/>
        <v>0</v>
      </c>
      <c r="X175" s="16" t="e">
        <f t="shared" si="8"/>
        <v>#DIV/0!</v>
      </c>
      <c r="Y175" s="20">
        <v>81.459999999999994</v>
      </c>
      <c r="Z175" s="1">
        <f t="shared" si="0"/>
        <v>116.99571428571429</v>
      </c>
    </row>
    <row r="176" spans="1:26" ht="13" x14ac:dyDescent="0.15">
      <c r="A176" s="15">
        <v>44209</v>
      </c>
      <c r="B176" s="1">
        <f t="shared" si="13"/>
        <v>367</v>
      </c>
      <c r="D176" s="1">
        <v>0</v>
      </c>
      <c r="E176" s="1">
        <v>0</v>
      </c>
      <c r="F176" s="1">
        <f t="shared" si="2"/>
        <v>0</v>
      </c>
      <c r="G176" s="16">
        <f t="shared" si="3"/>
        <v>0</v>
      </c>
      <c r="H176" s="16">
        <f t="shared" si="12"/>
        <v>0</v>
      </c>
      <c r="I176" s="1">
        <f t="shared" si="10"/>
        <v>32</v>
      </c>
      <c r="J176" s="22">
        <f t="shared" si="14"/>
        <v>0</v>
      </c>
      <c r="M176" s="1">
        <v>2</v>
      </c>
      <c r="N176" s="1">
        <v>0</v>
      </c>
      <c r="O176" s="1">
        <v>0</v>
      </c>
      <c r="Q176" s="16">
        <f t="shared" si="4"/>
        <v>52171</v>
      </c>
      <c r="S176" s="16">
        <f t="shared" si="5"/>
        <v>17027</v>
      </c>
      <c r="T176" s="16">
        <f t="shared" si="1"/>
        <v>69198</v>
      </c>
      <c r="U176" s="16">
        <f t="shared" si="6"/>
        <v>0</v>
      </c>
      <c r="V176" s="16">
        <f t="shared" si="7"/>
        <v>0</v>
      </c>
      <c r="X176" s="16" t="e">
        <f t="shared" si="8"/>
        <v>#DIV/0!</v>
      </c>
      <c r="Y176" s="20">
        <v>103.99</v>
      </c>
      <c r="Z176" s="1">
        <f t="shared" si="0"/>
        <v>107.4</v>
      </c>
    </row>
    <row r="177" spans="1:26" ht="13" x14ac:dyDescent="0.15">
      <c r="A177" s="15">
        <v>44210</v>
      </c>
      <c r="B177" s="1">
        <f t="shared" si="13"/>
        <v>368</v>
      </c>
      <c r="D177" s="1">
        <v>0</v>
      </c>
      <c r="E177" s="1">
        <v>0</v>
      </c>
      <c r="F177" s="1">
        <f t="shared" si="2"/>
        <v>0</v>
      </c>
      <c r="G177" s="16">
        <f t="shared" si="3"/>
        <v>0</v>
      </c>
      <c r="H177" s="16">
        <f t="shared" si="12"/>
        <v>0</v>
      </c>
      <c r="I177" s="1">
        <f t="shared" si="10"/>
        <v>32</v>
      </c>
      <c r="J177" s="22">
        <f t="shared" si="14"/>
        <v>0</v>
      </c>
      <c r="M177" s="1">
        <v>2</v>
      </c>
      <c r="N177" s="1">
        <v>0</v>
      </c>
      <c r="O177" s="1">
        <v>0</v>
      </c>
      <c r="Q177" s="16">
        <f t="shared" si="4"/>
        <v>52171</v>
      </c>
      <c r="S177" s="16">
        <f t="shared" si="5"/>
        <v>17027</v>
      </c>
      <c r="T177" s="16">
        <f t="shared" si="1"/>
        <v>69198</v>
      </c>
      <c r="U177" s="16">
        <f t="shared" si="6"/>
        <v>0</v>
      </c>
      <c r="V177" s="16">
        <f t="shared" si="7"/>
        <v>0</v>
      </c>
      <c r="X177" s="16" t="e">
        <f t="shared" si="8"/>
        <v>#DIV/0!</v>
      </c>
      <c r="Y177" s="20">
        <v>97.93</v>
      </c>
      <c r="Z177" s="1">
        <f t="shared" si="0"/>
        <v>105.35714285714286</v>
      </c>
    </row>
    <row r="178" spans="1:26" ht="13" x14ac:dyDescent="0.15">
      <c r="A178" s="15">
        <v>44211</v>
      </c>
      <c r="B178" s="1">
        <f t="shared" si="13"/>
        <v>369</v>
      </c>
      <c r="D178" s="1">
        <v>0</v>
      </c>
      <c r="E178" s="1">
        <v>0</v>
      </c>
      <c r="F178" s="1">
        <f t="shared" si="2"/>
        <v>0</v>
      </c>
      <c r="G178" s="16">
        <f t="shared" si="3"/>
        <v>0</v>
      </c>
      <c r="H178" s="16">
        <f t="shared" si="12"/>
        <v>0</v>
      </c>
      <c r="I178" s="1">
        <f t="shared" si="10"/>
        <v>32</v>
      </c>
      <c r="J178" s="22">
        <f t="shared" si="14"/>
        <v>0</v>
      </c>
      <c r="M178" s="1">
        <v>2</v>
      </c>
      <c r="N178" s="1">
        <v>0</v>
      </c>
      <c r="O178" s="1">
        <v>0</v>
      </c>
      <c r="Q178" s="16">
        <f t="shared" si="4"/>
        <v>52171</v>
      </c>
      <c r="S178" s="16">
        <f t="shared" si="5"/>
        <v>17027</v>
      </c>
      <c r="T178" s="16">
        <f t="shared" si="1"/>
        <v>69198</v>
      </c>
      <c r="U178" s="16">
        <f t="shared" si="6"/>
        <v>0</v>
      </c>
      <c r="V178" s="16">
        <f t="shared" si="7"/>
        <v>0</v>
      </c>
      <c r="X178" s="16" t="e">
        <f t="shared" si="8"/>
        <v>#DIV/0!</v>
      </c>
      <c r="Y178" s="20">
        <v>144.72999999999999</v>
      </c>
      <c r="Z178" s="1">
        <f t="shared" si="0"/>
        <v>106.10000000000001</v>
      </c>
    </row>
    <row r="179" spans="1:26" ht="13" x14ac:dyDescent="0.15">
      <c r="A179" s="15">
        <v>44212</v>
      </c>
      <c r="B179" s="1">
        <f t="shared" si="13"/>
        <v>370</v>
      </c>
      <c r="D179" s="1">
        <v>0</v>
      </c>
      <c r="E179" s="1">
        <v>0</v>
      </c>
      <c r="F179" s="1">
        <f t="shared" si="2"/>
        <v>0</v>
      </c>
      <c r="G179" s="16">
        <f t="shared" si="3"/>
        <v>0</v>
      </c>
      <c r="H179" s="16">
        <f t="shared" si="12"/>
        <v>0</v>
      </c>
      <c r="I179" s="1">
        <f t="shared" si="10"/>
        <v>32</v>
      </c>
      <c r="J179" s="22">
        <f t="shared" si="14"/>
        <v>0</v>
      </c>
      <c r="M179" s="1">
        <v>2</v>
      </c>
      <c r="N179" s="1">
        <v>0</v>
      </c>
      <c r="O179" s="1">
        <v>0</v>
      </c>
      <c r="Q179" s="16">
        <f t="shared" si="4"/>
        <v>52171</v>
      </c>
      <c r="S179" s="16">
        <f t="shared" si="5"/>
        <v>17027</v>
      </c>
      <c r="T179" s="16">
        <f t="shared" si="1"/>
        <v>69198</v>
      </c>
      <c r="U179" s="16">
        <f t="shared" si="6"/>
        <v>0</v>
      </c>
      <c r="V179" s="16">
        <f t="shared" si="7"/>
        <v>0</v>
      </c>
      <c r="X179" s="16" t="e">
        <f t="shared" si="8"/>
        <v>#DIV/0!</v>
      </c>
      <c r="Y179" s="20">
        <v>100.53</v>
      </c>
      <c r="Z179" s="1">
        <f t="shared" si="0"/>
        <v>106.47142857142856</v>
      </c>
    </row>
    <row r="180" spans="1:26" ht="13" x14ac:dyDescent="0.15">
      <c r="A180" s="15">
        <v>44213</v>
      </c>
      <c r="B180" s="1">
        <f t="shared" si="13"/>
        <v>371</v>
      </c>
      <c r="D180" s="1">
        <v>0</v>
      </c>
      <c r="E180" s="1">
        <v>0</v>
      </c>
      <c r="F180" s="1">
        <f t="shared" si="2"/>
        <v>0</v>
      </c>
      <c r="G180" s="16">
        <f t="shared" si="3"/>
        <v>0</v>
      </c>
      <c r="H180" s="16">
        <f t="shared" si="12"/>
        <v>0</v>
      </c>
      <c r="I180" s="1">
        <f t="shared" si="10"/>
        <v>32</v>
      </c>
      <c r="J180" s="22">
        <f t="shared" si="14"/>
        <v>0</v>
      </c>
      <c r="M180" s="1">
        <v>2</v>
      </c>
      <c r="N180" s="1">
        <v>0</v>
      </c>
      <c r="O180" s="1">
        <v>0</v>
      </c>
      <c r="Q180" s="16">
        <f t="shared" si="4"/>
        <v>52171</v>
      </c>
      <c r="S180" s="16">
        <f t="shared" si="5"/>
        <v>17027</v>
      </c>
      <c r="T180" s="16">
        <f t="shared" si="1"/>
        <v>69198</v>
      </c>
      <c r="U180" s="16">
        <f t="shared" si="6"/>
        <v>0</v>
      </c>
      <c r="V180" s="16">
        <f t="shared" si="7"/>
        <v>0</v>
      </c>
      <c r="X180" s="16" t="e">
        <f t="shared" si="8"/>
        <v>#DIV/0!</v>
      </c>
      <c r="Y180" s="20">
        <v>69.33</v>
      </c>
      <c r="Z180" s="1">
        <f t="shared" si="0"/>
        <v>100.52857142857144</v>
      </c>
    </row>
    <row r="181" spans="1:26" ht="13" x14ac:dyDescent="0.15">
      <c r="A181" s="15">
        <v>44214</v>
      </c>
      <c r="B181" s="1">
        <f t="shared" si="13"/>
        <v>372</v>
      </c>
      <c r="D181" s="1">
        <v>0</v>
      </c>
      <c r="E181" s="1">
        <v>0</v>
      </c>
      <c r="F181" s="1">
        <f t="shared" si="2"/>
        <v>0</v>
      </c>
      <c r="G181" s="16">
        <f t="shared" si="3"/>
        <v>0</v>
      </c>
      <c r="H181" s="16">
        <f t="shared" si="12"/>
        <v>0</v>
      </c>
      <c r="I181" s="1">
        <f t="shared" si="10"/>
        <v>32</v>
      </c>
      <c r="J181" s="22">
        <f t="shared" si="14"/>
        <v>0</v>
      </c>
      <c r="M181" s="1">
        <v>2</v>
      </c>
      <c r="N181" s="1">
        <v>0</v>
      </c>
      <c r="O181" s="1">
        <v>0</v>
      </c>
      <c r="Q181" s="16">
        <f t="shared" si="4"/>
        <v>52171</v>
      </c>
      <c r="S181" s="16">
        <f t="shared" si="5"/>
        <v>17027</v>
      </c>
      <c r="T181" s="16">
        <f t="shared" si="1"/>
        <v>69198</v>
      </c>
      <c r="U181" s="16">
        <f t="shared" si="6"/>
        <v>0</v>
      </c>
      <c r="V181" s="16">
        <f t="shared" si="7"/>
        <v>0</v>
      </c>
      <c r="X181" s="16" t="e">
        <f t="shared" si="8"/>
        <v>#DIV/0!</v>
      </c>
      <c r="Y181" s="20">
        <v>68.459999999999994</v>
      </c>
      <c r="Z181" s="1">
        <f t="shared" si="0"/>
        <v>95.204285714285717</v>
      </c>
    </row>
    <row r="182" spans="1:26" ht="13" x14ac:dyDescent="0.15">
      <c r="A182" s="15">
        <v>44215</v>
      </c>
      <c r="B182" s="1">
        <f t="shared" si="13"/>
        <v>373</v>
      </c>
      <c r="D182" s="1">
        <v>0</v>
      </c>
      <c r="E182" s="1">
        <v>0</v>
      </c>
      <c r="F182" s="1">
        <f t="shared" si="2"/>
        <v>0</v>
      </c>
      <c r="G182" s="16">
        <f t="shared" si="3"/>
        <v>0</v>
      </c>
      <c r="H182" s="16">
        <f t="shared" si="12"/>
        <v>0</v>
      </c>
      <c r="I182" s="1">
        <f t="shared" si="10"/>
        <v>32</v>
      </c>
      <c r="J182" s="22">
        <f t="shared" si="14"/>
        <v>0</v>
      </c>
      <c r="M182" s="1">
        <v>2</v>
      </c>
      <c r="N182" s="1">
        <v>0</v>
      </c>
      <c r="O182" s="1">
        <v>0</v>
      </c>
      <c r="Q182" s="16">
        <f t="shared" si="4"/>
        <v>52171</v>
      </c>
      <c r="S182" s="16">
        <f t="shared" si="5"/>
        <v>17027</v>
      </c>
      <c r="T182" s="16">
        <f t="shared" si="1"/>
        <v>69198</v>
      </c>
      <c r="U182" s="16">
        <f t="shared" si="6"/>
        <v>0</v>
      </c>
      <c r="V182" s="16">
        <f t="shared" si="7"/>
        <v>0</v>
      </c>
      <c r="X182" s="16" t="e">
        <f t="shared" si="8"/>
        <v>#DIV/0!</v>
      </c>
      <c r="Y182" s="20">
        <v>65.430000000000007</v>
      </c>
      <c r="Z182" s="1">
        <f t="shared" si="0"/>
        <v>92.914285714285725</v>
      </c>
    </row>
    <row r="183" spans="1:26" ht="13" x14ac:dyDescent="0.15">
      <c r="A183" s="15">
        <v>44216</v>
      </c>
      <c r="B183" s="1">
        <f t="shared" si="13"/>
        <v>374</v>
      </c>
      <c r="D183" s="1">
        <v>0</v>
      </c>
      <c r="E183" s="1">
        <v>0</v>
      </c>
      <c r="F183" s="1">
        <f t="shared" si="2"/>
        <v>0</v>
      </c>
      <c r="G183" s="16">
        <f t="shared" si="3"/>
        <v>0</v>
      </c>
      <c r="H183" s="16">
        <f t="shared" si="12"/>
        <v>0</v>
      </c>
      <c r="I183" s="1">
        <f t="shared" si="10"/>
        <v>32</v>
      </c>
      <c r="J183" s="22">
        <f t="shared" si="14"/>
        <v>0</v>
      </c>
      <c r="M183" s="1">
        <v>2</v>
      </c>
      <c r="N183" s="1">
        <v>0</v>
      </c>
      <c r="O183" s="1">
        <v>0</v>
      </c>
      <c r="Q183" s="16">
        <f t="shared" si="4"/>
        <v>52171</v>
      </c>
      <c r="S183" s="16">
        <f t="shared" si="5"/>
        <v>17027</v>
      </c>
      <c r="T183" s="16">
        <f t="shared" si="1"/>
        <v>69198</v>
      </c>
      <c r="U183" s="16">
        <f t="shared" si="6"/>
        <v>0</v>
      </c>
      <c r="V183" s="16">
        <f t="shared" si="7"/>
        <v>0</v>
      </c>
      <c r="X183" s="16" t="e">
        <f t="shared" si="8"/>
        <v>#DIV/0!</v>
      </c>
      <c r="Y183" s="20">
        <v>71.5</v>
      </c>
      <c r="Z183" s="1">
        <f t="shared" si="0"/>
        <v>88.272857142857134</v>
      </c>
    </row>
    <row r="184" spans="1:26" ht="13" x14ac:dyDescent="0.15">
      <c r="A184" s="15">
        <v>44217</v>
      </c>
      <c r="B184" s="1">
        <f t="shared" si="13"/>
        <v>375</v>
      </c>
      <c r="D184" s="1">
        <v>0</v>
      </c>
      <c r="E184" s="1">
        <v>0</v>
      </c>
      <c r="F184" s="1">
        <f t="shared" si="2"/>
        <v>0</v>
      </c>
      <c r="G184" s="16">
        <f t="shared" si="3"/>
        <v>0</v>
      </c>
      <c r="H184" s="16">
        <f t="shared" si="12"/>
        <v>0</v>
      </c>
      <c r="I184" s="1">
        <f t="shared" si="10"/>
        <v>32</v>
      </c>
      <c r="J184" s="22">
        <f t="shared" si="14"/>
        <v>0</v>
      </c>
      <c r="M184" s="1">
        <v>2</v>
      </c>
      <c r="N184" s="1">
        <v>0</v>
      </c>
      <c r="O184" s="1">
        <v>0</v>
      </c>
      <c r="Q184" s="16">
        <f t="shared" si="4"/>
        <v>52171</v>
      </c>
      <c r="S184" s="16">
        <f t="shared" si="5"/>
        <v>17027</v>
      </c>
      <c r="T184" s="16">
        <f t="shared" si="1"/>
        <v>69198</v>
      </c>
      <c r="U184" s="16">
        <f t="shared" si="6"/>
        <v>0</v>
      </c>
      <c r="V184" s="16">
        <f t="shared" si="7"/>
        <v>0</v>
      </c>
      <c r="X184" s="16" t="e">
        <f t="shared" si="8"/>
        <v>#DIV/0!</v>
      </c>
      <c r="Y184" s="20">
        <v>82.76</v>
      </c>
      <c r="Z184" s="1">
        <f t="shared" si="0"/>
        <v>86.105714285714285</v>
      </c>
    </row>
    <row r="185" spans="1:26" ht="13" x14ac:dyDescent="0.15">
      <c r="A185" s="15">
        <v>44218</v>
      </c>
      <c r="B185" s="1">
        <f t="shared" si="13"/>
        <v>376</v>
      </c>
      <c r="D185" s="1">
        <v>0</v>
      </c>
      <c r="E185" s="1">
        <v>0</v>
      </c>
      <c r="F185" s="1">
        <f t="shared" si="2"/>
        <v>0</v>
      </c>
      <c r="G185" s="16">
        <f t="shared" si="3"/>
        <v>0</v>
      </c>
      <c r="H185" s="16">
        <f t="shared" si="12"/>
        <v>0</v>
      </c>
      <c r="I185" s="1">
        <f t="shared" si="10"/>
        <v>32</v>
      </c>
      <c r="J185" s="22">
        <f t="shared" si="14"/>
        <v>0</v>
      </c>
      <c r="M185" s="1">
        <v>2</v>
      </c>
      <c r="N185" s="1">
        <v>0</v>
      </c>
      <c r="O185" s="1">
        <v>0</v>
      </c>
      <c r="Q185" s="16">
        <f t="shared" si="4"/>
        <v>52171</v>
      </c>
      <c r="S185" s="16">
        <f t="shared" si="5"/>
        <v>17027</v>
      </c>
      <c r="T185" s="16">
        <f t="shared" si="1"/>
        <v>69198</v>
      </c>
      <c r="U185" s="16">
        <f t="shared" si="6"/>
        <v>0</v>
      </c>
      <c r="V185" s="16">
        <f t="shared" si="7"/>
        <v>0</v>
      </c>
      <c r="X185" s="16" t="e">
        <f t="shared" si="8"/>
        <v>#DIV/0!</v>
      </c>
      <c r="Y185" s="20">
        <v>77.56</v>
      </c>
      <c r="Z185" s="1">
        <f t="shared" si="0"/>
        <v>76.509999999999991</v>
      </c>
    </row>
    <row r="186" spans="1:26" ht="13" x14ac:dyDescent="0.15">
      <c r="A186" s="15">
        <v>44219</v>
      </c>
      <c r="B186" s="1">
        <f t="shared" si="13"/>
        <v>377</v>
      </c>
      <c r="D186" s="1">
        <v>0</v>
      </c>
      <c r="E186" s="1">
        <v>0</v>
      </c>
      <c r="F186" s="1">
        <f t="shared" si="2"/>
        <v>0</v>
      </c>
      <c r="G186" s="16">
        <f t="shared" si="3"/>
        <v>0</v>
      </c>
      <c r="H186" s="16">
        <f t="shared" si="12"/>
        <v>0</v>
      </c>
      <c r="I186" s="1">
        <f t="shared" si="10"/>
        <v>32</v>
      </c>
      <c r="J186" s="22">
        <f t="shared" si="14"/>
        <v>0</v>
      </c>
      <c r="M186" s="1">
        <v>2</v>
      </c>
      <c r="N186" s="1">
        <v>0</v>
      </c>
      <c r="O186" s="1">
        <v>0</v>
      </c>
      <c r="Q186" s="16">
        <f t="shared" si="4"/>
        <v>52171</v>
      </c>
      <c r="S186" s="16">
        <f t="shared" si="5"/>
        <v>17027</v>
      </c>
      <c r="T186" s="16">
        <f t="shared" si="1"/>
        <v>69198</v>
      </c>
      <c r="U186" s="16">
        <f t="shared" si="6"/>
        <v>0</v>
      </c>
      <c r="V186" s="16">
        <f t="shared" si="7"/>
        <v>0</v>
      </c>
      <c r="X186" s="16" t="e">
        <f t="shared" si="8"/>
        <v>#DIV/0!</v>
      </c>
      <c r="Y186" s="20">
        <v>84.06</v>
      </c>
      <c r="Z186" s="1">
        <f t="shared" si="0"/>
        <v>74.157142857142858</v>
      </c>
    </row>
    <row r="187" spans="1:26" ht="13" x14ac:dyDescent="0.15">
      <c r="A187" s="15">
        <v>44220</v>
      </c>
      <c r="B187" s="1">
        <f t="shared" si="13"/>
        <v>378</v>
      </c>
      <c r="D187" s="1">
        <v>0</v>
      </c>
      <c r="E187" s="1">
        <v>0</v>
      </c>
      <c r="F187" s="1">
        <f t="shared" si="2"/>
        <v>0</v>
      </c>
      <c r="G187" s="16">
        <f t="shared" si="3"/>
        <v>0</v>
      </c>
      <c r="H187" s="16">
        <f t="shared" si="12"/>
        <v>0</v>
      </c>
      <c r="I187" s="1">
        <f t="shared" si="10"/>
        <v>32</v>
      </c>
      <c r="J187" s="22">
        <f t="shared" si="14"/>
        <v>0</v>
      </c>
      <c r="M187" s="1">
        <v>2</v>
      </c>
      <c r="N187" s="1">
        <v>0</v>
      </c>
      <c r="O187" s="1">
        <v>0</v>
      </c>
      <c r="Q187" s="16">
        <f t="shared" si="4"/>
        <v>52171</v>
      </c>
      <c r="S187" s="16">
        <f t="shared" si="5"/>
        <v>17027</v>
      </c>
      <c r="T187" s="16">
        <f t="shared" si="1"/>
        <v>69198</v>
      </c>
      <c r="U187" s="16">
        <f t="shared" si="6"/>
        <v>0</v>
      </c>
      <c r="V187" s="16">
        <f t="shared" si="7"/>
        <v>0</v>
      </c>
      <c r="X187" s="16" t="e">
        <f t="shared" si="8"/>
        <v>#DIV/0!</v>
      </c>
      <c r="Y187" s="20">
        <v>50.7</v>
      </c>
      <c r="Z187" s="1">
        <f t="shared" si="0"/>
        <v>71.495714285714286</v>
      </c>
    </row>
    <row r="188" spans="1:26" ht="13" x14ac:dyDescent="0.15">
      <c r="A188" s="15">
        <v>44221</v>
      </c>
      <c r="B188" s="1">
        <f t="shared" si="13"/>
        <v>379</v>
      </c>
      <c r="D188" s="1">
        <v>0</v>
      </c>
      <c r="E188" s="1">
        <v>0</v>
      </c>
      <c r="F188" s="1">
        <f t="shared" si="2"/>
        <v>0</v>
      </c>
      <c r="G188" s="16">
        <f t="shared" si="3"/>
        <v>0</v>
      </c>
      <c r="H188" s="16">
        <f t="shared" si="12"/>
        <v>0</v>
      </c>
      <c r="I188" s="1">
        <f t="shared" si="10"/>
        <v>32</v>
      </c>
      <c r="J188" s="22">
        <f t="shared" si="14"/>
        <v>0</v>
      </c>
      <c r="M188" s="1">
        <v>0</v>
      </c>
      <c r="N188" s="1">
        <v>0</v>
      </c>
      <c r="O188" s="1">
        <v>0</v>
      </c>
      <c r="P188" s="1">
        <v>52171</v>
      </c>
      <c r="Q188" s="16">
        <f t="shared" si="4"/>
        <v>52171</v>
      </c>
      <c r="R188" s="1">
        <v>17027</v>
      </c>
      <c r="S188" s="16">
        <f t="shared" si="5"/>
        <v>17027</v>
      </c>
      <c r="T188" s="16">
        <f t="shared" si="1"/>
        <v>69198</v>
      </c>
      <c r="U188" s="16">
        <f t="shared" si="6"/>
        <v>0</v>
      </c>
      <c r="V188" s="16">
        <f t="shared" si="7"/>
        <v>0</v>
      </c>
      <c r="X188" s="16" t="e">
        <f t="shared" si="8"/>
        <v>#DIV/0!</v>
      </c>
      <c r="Y188" s="1">
        <v>36.83</v>
      </c>
      <c r="Z188" s="1">
        <f t="shared" si="0"/>
        <v>66.977142857142852</v>
      </c>
    </row>
    <row r="189" spans="1:26" ht="13" x14ac:dyDescent="0.15">
      <c r="A189" s="15">
        <v>44222</v>
      </c>
      <c r="B189" s="1">
        <f t="shared" si="13"/>
        <v>380</v>
      </c>
      <c r="C189" s="1" t="s">
        <v>102</v>
      </c>
      <c r="D189" s="1">
        <v>0</v>
      </c>
      <c r="E189" s="1">
        <v>0</v>
      </c>
      <c r="F189" s="1">
        <f t="shared" si="2"/>
        <v>0</v>
      </c>
      <c r="G189" s="16">
        <f t="shared" si="3"/>
        <v>0</v>
      </c>
      <c r="H189" s="16">
        <f t="shared" si="12"/>
        <v>0</v>
      </c>
      <c r="I189" s="1">
        <f t="shared" si="10"/>
        <v>32</v>
      </c>
      <c r="J189" s="22">
        <f t="shared" si="14"/>
        <v>0</v>
      </c>
      <c r="M189" s="1">
        <v>0</v>
      </c>
      <c r="N189" s="1">
        <v>193</v>
      </c>
      <c r="O189" s="1">
        <v>324</v>
      </c>
      <c r="P189" s="16">
        <f t="shared" ref="P189:P306" si="15">Q189-52171</f>
        <v>193</v>
      </c>
      <c r="Q189" s="16">
        <f t="shared" si="4"/>
        <v>52364</v>
      </c>
      <c r="R189" s="16">
        <f t="shared" ref="R189:R306" si="16">S189-17027</f>
        <v>324</v>
      </c>
      <c r="S189" s="16">
        <f t="shared" si="5"/>
        <v>17351</v>
      </c>
      <c r="T189" s="16">
        <f t="shared" si="1"/>
        <v>69715</v>
      </c>
      <c r="U189" s="16">
        <f t="shared" si="6"/>
        <v>517</v>
      </c>
      <c r="V189" s="16">
        <f t="shared" si="7"/>
        <v>73.857142857142861</v>
      </c>
      <c r="X189" s="16">
        <f t="shared" si="8"/>
        <v>0</v>
      </c>
      <c r="Y189" s="1">
        <v>49.4</v>
      </c>
      <c r="Z189" s="1">
        <f t="shared" si="0"/>
        <v>64.687142857142845</v>
      </c>
    </row>
    <row r="190" spans="1:26" ht="13" x14ac:dyDescent="0.15">
      <c r="A190" s="15">
        <v>44223</v>
      </c>
      <c r="B190" s="1">
        <f t="shared" si="13"/>
        <v>381</v>
      </c>
      <c r="D190" s="1">
        <v>2</v>
      </c>
      <c r="E190" s="1">
        <v>0</v>
      </c>
      <c r="F190" s="1">
        <f t="shared" si="2"/>
        <v>2</v>
      </c>
      <c r="G190" s="16">
        <f t="shared" si="3"/>
        <v>0.2857142857142857</v>
      </c>
      <c r="H190" s="16">
        <f t="shared" si="12"/>
        <v>15.444015444015443</v>
      </c>
      <c r="I190" s="1">
        <f t="shared" si="10"/>
        <v>34</v>
      </c>
      <c r="J190" s="22">
        <f t="shared" si="14"/>
        <v>2</v>
      </c>
      <c r="M190" s="1">
        <v>2</v>
      </c>
      <c r="N190" s="1">
        <v>7</v>
      </c>
      <c r="O190" s="1">
        <v>0</v>
      </c>
      <c r="P190" s="16">
        <f t="shared" si="15"/>
        <v>200</v>
      </c>
      <c r="Q190" s="16">
        <f t="shared" si="4"/>
        <v>52371</v>
      </c>
      <c r="R190" s="16">
        <f t="shared" si="16"/>
        <v>324</v>
      </c>
      <c r="S190" s="16">
        <f t="shared" si="5"/>
        <v>17351</v>
      </c>
      <c r="T190" s="16">
        <f t="shared" si="1"/>
        <v>69722</v>
      </c>
      <c r="U190" s="16">
        <f t="shared" si="6"/>
        <v>7</v>
      </c>
      <c r="V190" s="16">
        <f t="shared" si="7"/>
        <v>74.857142857142861</v>
      </c>
      <c r="X190" s="16">
        <f t="shared" si="8"/>
        <v>0.38167938931297707</v>
      </c>
      <c r="Y190" s="1">
        <v>42.46</v>
      </c>
      <c r="Z190" s="1">
        <f t="shared" si="0"/>
        <v>60.538571428571416</v>
      </c>
    </row>
    <row r="191" spans="1:26" ht="13" x14ac:dyDescent="0.15">
      <c r="A191" s="15">
        <v>44224</v>
      </c>
      <c r="B191" s="1">
        <f t="shared" si="13"/>
        <v>382</v>
      </c>
      <c r="D191" s="1">
        <v>0</v>
      </c>
      <c r="E191" s="1">
        <v>0</v>
      </c>
      <c r="F191" s="1">
        <f t="shared" si="2"/>
        <v>0</v>
      </c>
      <c r="G191" s="16">
        <f t="shared" si="3"/>
        <v>0.2857142857142857</v>
      </c>
      <c r="H191" s="16">
        <f t="shared" si="12"/>
        <v>15.444015444015443</v>
      </c>
      <c r="I191" s="1">
        <f t="shared" si="10"/>
        <v>34</v>
      </c>
      <c r="J191" s="22">
        <f t="shared" si="14"/>
        <v>2</v>
      </c>
      <c r="M191" s="1">
        <v>2</v>
      </c>
      <c r="N191" s="1">
        <v>433</v>
      </c>
      <c r="O191" s="1">
        <v>72</v>
      </c>
      <c r="P191" s="16">
        <f t="shared" si="15"/>
        <v>633</v>
      </c>
      <c r="Q191" s="16">
        <f t="shared" si="4"/>
        <v>52804</v>
      </c>
      <c r="R191" s="16">
        <f t="shared" si="16"/>
        <v>396</v>
      </c>
      <c r="S191" s="16">
        <f t="shared" si="5"/>
        <v>17423</v>
      </c>
      <c r="T191" s="16">
        <f t="shared" si="1"/>
        <v>70227</v>
      </c>
      <c r="U191" s="16">
        <f t="shared" si="6"/>
        <v>505</v>
      </c>
      <c r="V191" s="16">
        <f t="shared" si="7"/>
        <v>147</v>
      </c>
      <c r="X191" s="16">
        <f t="shared" si="8"/>
        <v>0.1943634596695821</v>
      </c>
      <c r="Y191" s="1">
        <v>44.63</v>
      </c>
      <c r="Z191" s="1">
        <f t="shared" si="0"/>
        <v>55.091428571428558</v>
      </c>
    </row>
    <row r="192" spans="1:26" ht="13" x14ac:dyDescent="0.15">
      <c r="A192" s="15">
        <v>44225</v>
      </c>
      <c r="B192" s="1">
        <f t="shared" si="13"/>
        <v>383</v>
      </c>
      <c r="D192" s="1">
        <v>0</v>
      </c>
      <c r="E192" s="1">
        <v>0</v>
      </c>
      <c r="F192" s="1">
        <f t="shared" si="2"/>
        <v>0</v>
      </c>
      <c r="G192" s="16">
        <f t="shared" si="3"/>
        <v>0.2857142857142857</v>
      </c>
      <c r="H192" s="16">
        <f t="shared" si="12"/>
        <v>15.444015444015443</v>
      </c>
      <c r="I192" s="1">
        <f t="shared" si="10"/>
        <v>34</v>
      </c>
      <c r="J192" s="22">
        <f t="shared" si="14"/>
        <v>2</v>
      </c>
      <c r="M192" s="1">
        <v>2</v>
      </c>
      <c r="N192" s="1">
        <v>634</v>
      </c>
      <c r="O192" s="1">
        <v>352</v>
      </c>
      <c r="P192" s="16">
        <f t="shared" si="15"/>
        <v>1267</v>
      </c>
      <c r="Q192" s="16">
        <f t="shared" si="4"/>
        <v>53438</v>
      </c>
      <c r="R192" s="16">
        <f t="shared" si="16"/>
        <v>748</v>
      </c>
      <c r="S192" s="16">
        <f t="shared" si="5"/>
        <v>17775</v>
      </c>
      <c r="T192" s="16">
        <f t="shared" si="1"/>
        <v>71213</v>
      </c>
      <c r="U192" s="16">
        <f t="shared" si="6"/>
        <v>986</v>
      </c>
      <c r="V192" s="16">
        <f t="shared" si="7"/>
        <v>287.85714285714283</v>
      </c>
      <c r="X192" s="16">
        <f t="shared" si="8"/>
        <v>9.9255583126550861E-2</v>
      </c>
      <c r="Y192" s="1">
        <v>32.93</v>
      </c>
      <c r="Z192" s="1">
        <f t="shared" si="0"/>
        <v>48.715714285714284</v>
      </c>
    </row>
    <row r="193" spans="1:26" ht="13" x14ac:dyDescent="0.15">
      <c r="A193" s="15">
        <v>44226</v>
      </c>
      <c r="B193" s="1">
        <f t="shared" si="13"/>
        <v>384</v>
      </c>
      <c r="D193" s="1">
        <v>0</v>
      </c>
      <c r="E193" s="1">
        <v>0</v>
      </c>
      <c r="F193" s="1">
        <f t="shared" si="2"/>
        <v>0</v>
      </c>
      <c r="G193" s="16">
        <f t="shared" si="3"/>
        <v>0.2857142857142857</v>
      </c>
      <c r="H193" s="16">
        <f t="shared" si="12"/>
        <v>15.444015444015443</v>
      </c>
      <c r="I193" s="1">
        <f t="shared" si="10"/>
        <v>34</v>
      </c>
      <c r="J193" s="22">
        <f t="shared" si="14"/>
        <v>2</v>
      </c>
      <c r="M193" s="1">
        <v>2</v>
      </c>
      <c r="N193" s="1">
        <v>499</v>
      </c>
      <c r="O193" s="1">
        <v>66</v>
      </c>
      <c r="P193" s="16">
        <f t="shared" si="15"/>
        <v>1766</v>
      </c>
      <c r="Q193" s="16">
        <f t="shared" si="4"/>
        <v>53937</v>
      </c>
      <c r="R193" s="16">
        <f t="shared" si="16"/>
        <v>814</v>
      </c>
      <c r="S193" s="16">
        <f t="shared" si="5"/>
        <v>17841</v>
      </c>
      <c r="T193" s="16">
        <f t="shared" si="1"/>
        <v>71778</v>
      </c>
      <c r="U193" s="16">
        <f t="shared" si="6"/>
        <v>565</v>
      </c>
      <c r="V193" s="16">
        <f t="shared" si="7"/>
        <v>368.57142857142856</v>
      </c>
      <c r="X193" s="16">
        <f t="shared" si="8"/>
        <v>7.7519379844961239E-2</v>
      </c>
      <c r="Y193" s="1">
        <v>63.7</v>
      </c>
      <c r="Z193" s="1">
        <f t="shared" si="0"/>
        <v>45.807142857142857</v>
      </c>
    </row>
    <row r="194" spans="1:26" ht="13" x14ac:dyDescent="0.15">
      <c r="A194" s="15">
        <v>44227</v>
      </c>
      <c r="B194" s="1">
        <f t="shared" si="13"/>
        <v>385</v>
      </c>
      <c r="D194" s="1">
        <v>3</v>
      </c>
      <c r="E194" s="1">
        <v>0</v>
      </c>
      <c r="F194" s="1">
        <f t="shared" si="2"/>
        <v>3</v>
      </c>
      <c r="G194" s="16">
        <f t="shared" si="3"/>
        <v>0.7142857142857143</v>
      </c>
      <c r="H194" s="16">
        <f t="shared" si="12"/>
        <v>38.610038610038615</v>
      </c>
      <c r="I194" s="1">
        <f t="shared" si="10"/>
        <v>37</v>
      </c>
      <c r="J194" s="22">
        <f t="shared" si="14"/>
        <v>5</v>
      </c>
      <c r="M194" s="1">
        <v>5</v>
      </c>
      <c r="N194" s="1">
        <v>467</v>
      </c>
      <c r="O194" s="1">
        <v>32</v>
      </c>
      <c r="P194" s="16">
        <f t="shared" si="15"/>
        <v>2233</v>
      </c>
      <c r="Q194" s="16">
        <f t="shared" si="4"/>
        <v>54404</v>
      </c>
      <c r="R194" s="16">
        <f t="shared" si="16"/>
        <v>846</v>
      </c>
      <c r="S194" s="16">
        <f t="shared" si="5"/>
        <v>17873</v>
      </c>
      <c r="T194" s="16">
        <f t="shared" si="1"/>
        <v>72277</v>
      </c>
      <c r="U194" s="16">
        <f t="shared" si="6"/>
        <v>499</v>
      </c>
      <c r="V194" s="16">
        <f t="shared" si="7"/>
        <v>439.85714285714283</v>
      </c>
      <c r="X194" s="16">
        <f t="shared" si="8"/>
        <v>0.16239038648911985</v>
      </c>
      <c r="Y194" s="1">
        <v>32.06</v>
      </c>
      <c r="Z194" s="1">
        <f t="shared" si="0"/>
        <v>43.144285714285715</v>
      </c>
    </row>
    <row r="195" spans="1:26" ht="13" x14ac:dyDescent="0.15">
      <c r="A195" s="15">
        <v>44228</v>
      </c>
      <c r="B195" s="1">
        <f t="shared" si="13"/>
        <v>386</v>
      </c>
      <c r="D195" s="1">
        <v>2</v>
      </c>
      <c r="E195" s="1">
        <v>0</v>
      </c>
      <c r="F195" s="1">
        <f t="shared" si="2"/>
        <v>2</v>
      </c>
      <c r="G195" s="16">
        <f t="shared" si="3"/>
        <v>1</v>
      </c>
      <c r="H195" s="16">
        <f t="shared" si="12"/>
        <v>54.054054054054056</v>
      </c>
      <c r="I195" s="1">
        <f t="shared" si="10"/>
        <v>39</v>
      </c>
      <c r="J195" s="22">
        <f t="shared" si="14"/>
        <v>7</v>
      </c>
      <c r="M195" s="1">
        <v>7</v>
      </c>
      <c r="N195" s="1">
        <v>1033</v>
      </c>
      <c r="O195" s="1">
        <v>13</v>
      </c>
      <c r="P195" s="16">
        <f t="shared" si="15"/>
        <v>3266</v>
      </c>
      <c r="Q195" s="16">
        <f t="shared" si="4"/>
        <v>55437</v>
      </c>
      <c r="R195" s="16">
        <f t="shared" si="16"/>
        <v>859</v>
      </c>
      <c r="S195" s="16">
        <f t="shared" si="5"/>
        <v>17886</v>
      </c>
      <c r="T195" s="16">
        <f t="shared" si="1"/>
        <v>73323</v>
      </c>
      <c r="U195" s="16">
        <f t="shared" si="6"/>
        <v>1046</v>
      </c>
      <c r="V195" s="16">
        <f t="shared" si="7"/>
        <v>589.28571428571433</v>
      </c>
      <c r="X195" s="16">
        <f t="shared" si="8"/>
        <v>0.16969696969696968</v>
      </c>
      <c r="Y195" s="1">
        <v>27.73</v>
      </c>
      <c r="Z195" s="1">
        <f t="shared" si="0"/>
        <v>41.844285714285718</v>
      </c>
    </row>
    <row r="196" spans="1:26" ht="13" x14ac:dyDescent="0.15">
      <c r="A196" s="15">
        <v>44229</v>
      </c>
      <c r="B196" s="1">
        <f t="shared" si="13"/>
        <v>387</v>
      </c>
      <c r="D196" s="1">
        <v>3</v>
      </c>
      <c r="E196" s="1">
        <v>0</v>
      </c>
      <c r="F196" s="1">
        <f t="shared" si="2"/>
        <v>3</v>
      </c>
      <c r="G196" s="16">
        <f t="shared" si="3"/>
        <v>1.4285714285714286</v>
      </c>
      <c r="H196" s="16">
        <f t="shared" si="12"/>
        <v>77.220077220077229</v>
      </c>
      <c r="I196" s="1">
        <f t="shared" si="10"/>
        <v>42</v>
      </c>
      <c r="J196" s="22">
        <f t="shared" si="14"/>
        <v>10</v>
      </c>
      <c r="M196" s="1">
        <v>10</v>
      </c>
      <c r="N196" s="1">
        <v>670</v>
      </c>
      <c r="O196" s="1">
        <v>269</v>
      </c>
      <c r="P196" s="16">
        <f t="shared" si="15"/>
        <v>3936</v>
      </c>
      <c r="Q196" s="16">
        <f t="shared" si="4"/>
        <v>56107</v>
      </c>
      <c r="R196" s="16">
        <f t="shared" si="16"/>
        <v>1128</v>
      </c>
      <c r="S196" s="16">
        <f t="shared" si="5"/>
        <v>18155</v>
      </c>
      <c r="T196" s="16">
        <f t="shared" si="1"/>
        <v>74262</v>
      </c>
      <c r="U196" s="16">
        <f t="shared" si="6"/>
        <v>939</v>
      </c>
      <c r="V196" s="16">
        <f t="shared" si="7"/>
        <v>649.57142857142856</v>
      </c>
      <c r="X196" s="16">
        <f t="shared" si="8"/>
        <v>0.21992522542335605</v>
      </c>
      <c r="Y196" s="1">
        <v>13.87</v>
      </c>
      <c r="Z196" s="1">
        <f t="shared" si="0"/>
        <v>36.768571428571427</v>
      </c>
    </row>
    <row r="197" spans="1:26" ht="13" x14ac:dyDescent="0.15">
      <c r="A197" s="15">
        <v>44230</v>
      </c>
      <c r="B197" s="1">
        <f t="shared" si="13"/>
        <v>388</v>
      </c>
      <c r="D197" s="1">
        <v>1</v>
      </c>
      <c r="E197" s="1">
        <v>0</v>
      </c>
      <c r="F197" s="1">
        <f t="shared" si="2"/>
        <v>1</v>
      </c>
      <c r="G197" s="16">
        <f t="shared" si="3"/>
        <v>1.2857142857142858</v>
      </c>
      <c r="H197" s="16">
        <f t="shared" si="12"/>
        <v>69.498069498069498</v>
      </c>
      <c r="I197" s="1">
        <f t="shared" si="10"/>
        <v>43</v>
      </c>
      <c r="J197" s="22">
        <f t="shared" si="14"/>
        <v>11</v>
      </c>
      <c r="M197" s="1">
        <v>10</v>
      </c>
      <c r="N197" s="1">
        <v>1630</v>
      </c>
      <c r="O197" s="1">
        <v>130</v>
      </c>
      <c r="P197" s="16">
        <f t="shared" si="15"/>
        <v>5566</v>
      </c>
      <c r="Q197" s="16">
        <f t="shared" si="4"/>
        <v>57737</v>
      </c>
      <c r="R197" s="16">
        <f t="shared" si="16"/>
        <v>1258</v>
      </c>
      <c r="S197" s="16">
        <f t="shared" si="5"/>
        <v>18285</v>
      </c>
      <c r="T197" s="16">
        <f t="shared" si="1"/>
        <v>76022</v>
      </c>
      <c r="U197" s="16">
        <f t="shared" si="6"/>
        <v>1760</v>
      </c>
      <c r="V197" s="16">
        <f t="shared" si="7"/>
        <v>900</v>
      </c>
      <c r="X197" s="16">
        <f t="shared" si="8"/>
        <v>0.14285714285714285</v>
      </c>
      <c r="Y197" s="1">
        <v>29.47</v>
      </c>
      <c r="Z197" s="1">
        <f t="shared" si="0"/>
        <v>34.912857142857142</v>
      </c>
    </row>
    <row r="198" spans="1:26" ht="13" x14ac:dyDescent="0.15">
      <c r="A198" s="15">
        <v>44231</v>
      </c>
      <c r="B198" s="1">
        <f t="shared" si="13"/>
        <v>389</v>
      </c>
      <c r="D198" s="1">
        <v>0</v>
      </c>
      <c r="E198" s="1">
        <v>0</v>
      </c>
      <c r="F198" s="1">
        <f t="shared" si="2"/>
        <v>0</v>
      </c>
      <c r="G198" s="16">
        <f t="shared" si="3"/>
        <v>1.2857142857142858</v>
      </c>
      <c r="H198" s="16">
        <f t="shared" si="12"/>
        <v>69.498069498069498</v>
      </c>
      <c r="I198" s="1">
        <f t="shared" si="10"/>
        <v>43</v>
      </c>
      <c r="J198" s="22">
        <f t="shared" si="14"/>
        <v>11</v>
      </c>
      <c r="M198" s="1">
        <v>10</v>
      </c>
      <c r="N198" s="1">
        <v>104</v>
      </c>
      <c r="O198" s="1">
        <v>315</v>
      </c>
      <c r="P198" s="16">
        <f t="shared" si="15"/>
        <v>5670</v>
      </c>
      <c r="Q198" s="16">
        <f t="shared" si="4"/>
        <v>57841</v>
      </c>
      <c r="R198" s="16">
        <f t="shared" si="16"/>
        <v>1573</v>
      </c>
      <c r="S198" s="16">
        <f t="shared" si="5"/>
        <v>18600</v>
      </c>
      <c r="T198" s="16">
        <f t="shared" si="1"/>
        <v>76441</v>
      </c>
      <c r="U198" s="16">
        <f t="shared" si="6"/>
        <v>419</v>
      </c>
      <c r="V198" s="16">
        <f t="shared" si="7"/>
        <v>887.71428571428567</v>
      </c>
      <c r="X198" s="16">
        <f t="shared" si="8"/>
        <v>0.14483424525265531</v>
      </c>
      <c r="Y198" s="1">
        <v>34.659999999999997</v>
      </c>
      <c r="Z198" s="1">
        <f t="shared" si="0"/>
        <v>33.488571428571426</v>
      </c>
    </row>
    <row r="199" spans="1:26" ht="13" x14ac:dyDescent="0.15">
      <c r="A199" s="15">
        <v>44232</v>
      </c>
      <c r="B199" s="1">
        <f t="shared" si="13"/>
        <v>390</v>
      </c>
      <c r="D199" s="1">
        <v>2</v>
      </c>
      <c r="E199" s="1">
        <v>0</v>
      </c>
      <c r="F199" s="1">
        <f t="shared" si="2"/>
        <v>2</v>
      </c>
      <c r="G199" s="16">
        <f t="shared" si="3"/>
        <v>1.5714285714285714</v>
      </c>
      <c r="H199" s="16">
        <f t="shared" si="12"/>
        <v>84.942084942084932</v>
      </c>
      <c r="I199" s="1">
        <f t="shared" si="10"/>
        <v>45</v>
      </c>
      <c r="J199" s="22">
        <f t="shared" si="14"/>
        <v>13</v>
      </c>
      <c r="M199" s="1">
        <v>12</v>
      </c>
      <c r="N199" s="1">
        <v>1528</v>
      </c>
      <c r="O199" s="1">
        <v>156</v>
      </c>
      <c r="P199" s="16">
        <f t="shared" si="15"/>
        <v>7198</v>
      </c>
      <c r="Q199" s="16">
        <f t="shared" si="4"/>
        <v>59369</v>
      </c>
      <c r="R199" s="16">
        <f t="shared" si="16"/>
        <v>1729</v>
      </c>
      <c r="S199" s="16">
        <f t="shared" si="5"/>
        <v>18756</v>
      </c>
      <c r="T199" s="16">
        <f t="shared" si="1"/>
        <v>78125</v>
      </c>
      <c r="U199" s="16">
        <f t="shared" si="6"/>
        <v>1684</v>
      </c>
      <c r="V199" s="16">
        <f t="shared" si="7"/>
        <v>987.42857142857144</v>
      </c>
      <c r="X199" s="16">
        <f t="shared" si="8"/>
        <v>0.15914351851851852</v>
      </c>
      <c r="Y199" s="1">
        <v>39.43</v>
      </c>
      <c r="Z199" s="1">
        <f t="shared" si="0"/>
        <v>34.417142857142856</v>
      </c>
    </row>
    <row r="200" spans="1:26" ht="13" x14ac:dyDescent="0.15">
      <c r="A200" s="15">
        <v>44233</v>
      </c>
      <c r="B200" s="1">
        <f t="shared" si="13"/>
        <v>391</v>
      </c>
      <c r="D200" s="1">
        <v>0</v>
      </c>
      <c r="E200" s="1">
        <v>0</v>
      </c>
      <c r="F200" s="1">
        <f t="shared" si="2"/>
        <v>0</v>
      </c>
      <c r="G200" s="16">
        <f t="shared" si="3"/>
        <v>1.5714285714285714</v>
      </c>
      <c r="H200" s="16">
        <f t="shared" si="12"/>
        <v>84.942084942084932</v>
      </c>
      <c r="I200" s="1">
        <f t="shared" si="10"/>
        <v>45</v>
      </c>
      <c r="J200" s="22">
        <f t="shared" si="14"/>
        <v>13</v>
      </c>
      <c r="M200" s="1">
        <v>11</v>
      </c>
      <c r="N200" s="1">
        <v>90</v>
      </c>
      <c r="O200" s="1">
        <v>6</v>
      </c>
      <c r="P200" s="16">
        <f t="shared" si="15"/>
        <v>7288</v>
      </c>
      <c r="Q200" s="16">
        <f t="shared" si="4"/>
        <v>59459</v>
      </c>
      <c r="R200" s="16">
        <f t="shared" si="16"/>
        <v>1735</v>
      </c>
      <c r="S200" s="16">
        <f t="shared" si="5"/>
        <v>18762</v>
      </c>
      <c r="T200" s="16">
        <f t="shared" si="1"/>
        <v>78221</v>
      </c>
      <c r="U200" s="16">
        <f t="shared" si="6"/>
        <v>96</v>
      </c>
      <c r="V200" s="16">
        <f t="shared" si="7"/>
        <v>920.42857142857144</v>
      </c>
      <c r="X200" s="16">
        <f t="shared" si="8"/>
        <v>0.17072792177557039</v>
      </c>
      <c r="Y200" s="1">
        <v>33.36</v>
      </c>
      <c r="Z200" s="1">
        <f t="shared" si="0"/>
        <v>30.082857142857147</v>
      </c>
    </row>
    <row r="201" spans="1:26" ht="13" x14ac:dyDescent="0.15">
      <c r="A201" s="15">
        <v>44234</v>
      </c>
      <c r="B201" s="1">
        <f t="shared" si="13"/>
        <v>392</v>
      </c>
      <c r="D201" s="1">
        <v>0</v>
      </c>
      <c r="E201" s="1">
        <v>1</v>
      </c>
      <c r="F201" s="1">
        <f t="shared" si="2"/>
        <v>1</v>
      </c>
      <c r="G201" s="16">
        <f t="shared" si="3"/>
        <v>1.2857142857142858</v>
      </c>
      <c r="H201" s="16">
        <f t="shared" si="12"/>
        <v>69.498069498069498</v>
      </c>
      <c r="I201" s="1">
        <f t="shared" si="10"/>
        <v>46</v>
      </c>
      <c r="J201" s="22">
        <f t="shared" si="14"/>
        <v>14</v>
      </c>
      <c r="M201" s="1">
        <v>12</v>
      </c>
      <c r="N201" s="1">
        <v>0</v>
      </c>
      <c r="O201" s="1">
        <v>0</v>
      </c>
      <c r="P201" s="16">
        <f t="shared" si="15"/>
        <v>7288</v>
      </c>
      <c r="Q201" s="16">
        <f t="shared" si="4"/>
        <v>59459</v>
      </c>
      <c r="R201" s="16">
        <f t="shared" si="16"/>
        <v>1735</v>
      </c>
      <c r="S201" s="16">
        <f t="shared" si="5"/>
        <v>18762</v>
      </c>
      <c r="T201" s="16">
        <f t="shared" si="1"/>
        <v>78221</v>
      </c>
      <c r="U201" s="16">
        <f t="shared" si="6"/>
        <v>0</v>
      </c>
      <c r="V201" s="16">
        <f t="shared" si="7"/>
        <v>849.14285714285711</v>
      </c>
      <c r="X201" s="16">
        <f t="shared" si="8"/>
        <v>0.15141318977119786</v>
      </c>
      <c r="Y201" s="1">
        <v>29.47</v>
      </c>
      <c r="Z201" s="1">
        <f t="shared" si="0"/>
        <v>29.712857142857139</v>
      </c>
    </row>
    <row r="202" spans="1:26" ht="13" x14ac:dyDescent="0.15">
      <c r="A202" s="15">
        <v>44235</v>
      </c>
      <c r="B202" s="1">
        <f t="shared" si="13"/>
        <v>393</v>
      </c>
      <c r="D202" s="1">
        <v>0</v>
      </c>
      <c r="E202" s="1">
        <v>0</v>
      </c>
      <c r="F202" s="1">
        <f t="shared" si="2"/>
        <v>0</v>
      </c>
      <c r="G202" s="16">
        <f t="shared" si="3"/>
        <v>1</v>
      </c>
      <c r="H202" s="16">
        <f t="shared" si="12"/>
        <v>54.054054054054056</v>
      </c>
      <c r="I202" s="1">
        <f t="shared" si="10"/>
        <v>46</v>
      </c>
      <c r="J202" s="22">
        <f t="shared" si="14"/>
        <v>14</v>
      </c>
      <c r="M202" s="1">
        <v>12</v>
      </c>
      <c r="N202" s="1">
        <v>1361</v>
      </c>
      <c r="O202" s="1">
        <v>159</v>
      </c>
      <c r="P202" s="16">
        <f t="shared" si="15"/>
        <v>8649</v>
      </c>
      <c r="Q202" s="16">
        <f t="shared" si="4"/>
        <v>60820</v>
      </c>
      <c r="R202" s="16">
        <f t="shared" si="16"/>
        <v>1894</v>
      </c>
      <c r="S202" s="16">
        <f t="shared" si="5"/>
        <v>18921</v>
      </c>
      <c r="T202" s="16">
        <f t="shared" si="1"/>
        <v>79741</v>
      </c>
      <c r="U202" s="16">
        <f t="shared" si="6"/>
        <v>1520</v>
      </c>
      <c r="V202" s="16">
        <f t="shared" si="7"/>
        <v>916.85714285714289</v>
      </c>
      <c r="X202" s="16">
        <f t="shared" si="8"/>
        <v>0.10906824555936429</v>
      </c>
      <c r="Y202" s="1">
        <v>16.899999999999999</v>
      </c>
      <c r="Z202" s="1">
        <f t="shared" si="0"/>
        <v>28.165714285714291</v>
      </c>
    </row>
    <row r="203" spans="1:26" ht="13" x14ac:dyDescent="0.15">
      <c r="A203" s="15">
        <v>44236</v>
      </c>
      <c r="B203" s="1">
        <f t="shared" si="13"/>
        <v>394</v>
      </c>
      <c r="D203" s="1">
        <v>1</v>
      </c>
      <c r="E203" s="1">
        <v>0</v>
      </c>
      <c r="F203" s="1">
        <f t="shared" si="2"/>
        <v>1</v>
      </c>
      <c r="G203" s="16">
        <f t="shared" si="3"/>
        <v>0.7142857142857143</v>
      </c>
      <c r="H203" s="16">
        <f t="shared" si="12"/>
        <v>38.610038610038615</v>
      </c>
      <c r="I203" s="1">
        <f t="shared" si="10"/>
        <v>47</v>
      </c>
      <c r="J203" s="22">
        <f t="shared" si="14"/>
        <v>15</v>
      </c>
      <c r="M203" s="1">
        <v>10</v>
      </c>
      <c r="N203" s="1">
        <v>236</v>
      </c>
      <c r="O203" s="1">
        <v>217</v>
      </c>
      <c r="P203" s="16">
        <f t="shared" si="15"/>
        <v>8885</v>
      </c>
      <c r="Q203" s="16">
        <f t="shared" si="4"/>
        <v>61056</v>
      </c>
      <c r="R203" s="16">
        <f t="shared" si="16"/>
        <v>2111</v>
      </c>
      <c r="S203" s="16">
        <f t="shared" si="5"/>
        <v>19138</v>
      </c>
      <c r="T203" s="16">
        <f t="shared" si="1"/>
        <v>80194</v>
      </c>
      <c r="U203" s="16">
        <f t="shared" si="6"/>
        <v>453</v>
      </c>
      <c r="V203" s="16">
        <f t="shared" si="7"/>
        <v>847.42857142857144</v>
      </c>
      <c r="X203" s="16">
        <f t="shared" si="8"/>
        <v>8.4288604180714766E-2</v>
      </c>
      <c r="Y203" s="1">
        <v>16.03</v>
      </c>
      <c r="Z203" s="1">
        <f t="shared" si="0"/>
        <v>28.474285714285717</v>
      </c>
    </row>
    <row r="204" spans="1:26" ht="13" x14ac:dyDescent="0.15">
      <c r="A204" s="15">
        <v>44237</v>
      </c>
      <c r="B204" s="1">
        <f t="shared" si="13"/>
        <v>395</v>
      </c>
      <c r="D204" s="1">
        <v>0</v>
      </c>
      <c r="E204" s="1">
        <v>0</v>
      </c>
      <c r="F204" s="1">
        <f t="shared" si="2"/>
        <v>0</v>
      </c>
      <c r="G204" s="16">
        <f t="shared" si="3"/>
        <v>0.5714285714285714</v>
      </c>
      <c r="H204" s="16">
        <f t="shared" si="12"/>
        <v>30.888030888030887</v>
      </c>
      <c r="I204" s="1">
        <f t="shared" si="10"/>
        <v>47</v>
      </c>
      <c r="J204" s="22">
        <f t="shared" si="14"/>
        <v>15</v>
      </c>
      <c r="M204" s="1">
        <v>10</v>
      </c>
      <c r="N204" s="1">
        <v>1560</v>
      </c>
      <c r="O204" s="1">
        <v>76</v>
      </c>
      <c r="P204" s="16">
        <f t="shared" si="15"/>
        <v>10445</v>
      </c>
      <c r="Q204" s="16">
        <f t="shared" si="4"/>
        <v>62616</v>
      </c>
      <c r="R204" s="16">
        <f t="shared" si="16"/>
        <v>2187</v>
      </c>
      <c r="S204" s="16">
        <f t="shared" si="5"/>
        <v>19214</v>
      </c>
      <c r="T204" s="16">
        <f t="shared" si="1"/>
        <v>81830</v>
      </c>
      <c r="U204" s="16">
        <f t="shared" si="6"/>
        <v>1636</v>
      </c>
      <c r="V204" s="16">
        <f t="shared" si="7"/>
        <v>829.71428571428567</v>
      </c>
      <c r="X204" s="16">
        <f t="shared" si="8"/>
        <v>6.8870523415977963E-2</v>
      </c>
      <c r="Y204" s="1">
        <v>30.76</v>
      </c>
      <c r="Z204" s="1">
        <f t="shared" si="0"/>
        <v>28.658571428571431</v>
      </c>
    </row>
    <row r="205" spans="1:26" ht="13" x14ac:dyDescent="0.15">
      <c r="A205" s="15">
        <v>44238</v>
      </c>
      <c r="B205" s="1">
        <f t="shared" si="13"/>
        <v>396</v>
      </c>
      <c r="D205" s="1">
        <v>0</v>
      </c>
      <c r="E205" s="1">
        <v>0</v>
      </c>
      <c r="F205" s="1">
        <f t="shared" si="2"/>
        <v>0</v>
      </c>
      <c r="G205" s="16">
        <f t="shared" si="3"/>
        <v>0.5714285714285714</v>
      </c>
      <c r="H205" s="16">
        <f t="shared" si="12"/>
        <v>30.888030888030887</v>
      </c>
      <c r="I205" s="1">
        <f t="shared" si="10"/>
        <v>47</v>
      </c>
      <c r="J205" s="22">
        <f t="shared" si="14"/>
        <v>15</v>
      </c>
      <c r="M205" s="1">
        <v>8</v>
      </c>
      <c r="N205" s="1">
        <v>44</v>
      </c>
      <c r="O205" s="1">
        <v>330</v>
      </c>
      <c r="P205" s="16">
        <f t="shared" si="15"/>
        <v>10489</v>
      </c>
      <c r="Q205" s="16">
        <f t="shared" si="4"/>
        <v>62660</v>
      </c>
      <c r="R205" s="16">
        <f t="shared" si="16"/>
        <v>2517</v>
      </c>
      <c r="S205" s="16">
        <f t="shared" si="5"/>
        <v>19544</v>
      </c>
      <c r="T205" s="16">
        <f t="shared" si="1"/>
        <v>82204</v>
      </c>
      <c r="U205" s="16">
        <f t="shared" si="6"/>
        <v>374</v>
      </c>
      <c r="V205" s="16">
        <f t="shared" si="7"/>
        <v>823.28571428571433</v>
      </c>
      <c r="X205" s="16">
        <f t="shared" si="8"/>
        <v>6.940829429116778E-2</v>
      </c>
      <c r="Y205" s="1">
        <v>21.67</v>
      </c>
      <c r="Z205" s="1">
        <f t="shared" si="0"/>
        <v>26.802857142857142</v>
      </c>
    </row>
    <row r="206" spans="1:26" ht="13" x14ac:dyDescent="0.15">
      <c r="A206" s="15">
        <v>44239</v>
      </c>
      <c r="B206" s="1">
        <f t="shared" si="13"/>
        <v>397</v>
      </c>
      <c r="D206" s="1">
        <v>0</v>
      </c>
      <c r="E206" s="1">
        <v>0</v>
      </c>
      <c r="F206" s="1">
        <f t="shared" si="2"/>
        <v>0</v>
      </c>
      <c r="G206" s="16">
        <f t="shared" si="3"/>
        <v>0.2857142857142857</v>
      </c>
      <c r="H206" s="16">
        <f t="shared" si="12"/>
        <v>15.444015444015443</v>
      </c>
      <c r="I206" s="1">
        <f t="shared" si="10"/>
        <v>47</v>
      </c>
      <c r="J206" s="22">
        <f t="shared" si="14"/>
        <v>15</v>
      </c>
      <c r="M206" s="1">
        <v>5</v>
      </c>
      <c r="N206" s="1">
        <v>881</v>
      </c>
      <c r="O206" s="1">
        <v>68</v>
      </c>
      <c r="P206" s="16">
        <f t="shared" si="15"/>
        <v>11370</v>
      </c>
      <c r="Q206" s="16">
        <f t="shared" si="4"/>
        <v>63541</v>
      </c>
      <c r="R206" s="16">
        <f t="shared" si="16"/>
        <v>2585</v>
      </c>
      <c r="S206" s="16">
        <f t="shared" si="5"/>
        <v>19612</v>
      </c>
      <c r="T206" s="16">
        <f t="shared" si="1"/>
        <v>83153</v>
      </c>
      <c r="U206" s="16">
        <f t="shared" si="6"/>
        <v>949</v>
      </c>
      <c r="V206" s="16">
        <f t="shared" si="7"/>
        <v>718.28571428571433</v>
      </c>
      <c r="X206" s="16">
        <f t="shared" si="8"/>
        <v>3.9777247414478911E-2</v>
      </c>
      <c r="Y206" s="1">
        <v>16.03</v>
      </c>
      <c r="Z206" s="1">
        <f t="shared" si="0"/>
        <v>23.46</v>
      </c>
    </row>
    <row r="207" spans="1:26" ht="13" x14ac:dyDescent="0.15">
      <c r="A207" s="15">
        <v>44240</v>
      </c>
      <c r="B207" s="1">
        <f t="shared" si="13"/>
        <v>398</v>
      </c>
      <c r="D207" s="1">
        <v>0</v>
      </c>
      <c r="E207" s="1">
        <v>0</v>
      </c>
      <c r="F207" s="1">
        <f t="shared" si="2"/>
        <v>0</v>
      </c>
      <c r="G207" s="16">
        <f t="shared" si="3"/>
        <v>0.2857142857142857</v>
      </c>
      <c r="H207" s="16">
        <f t="shared" si="12"/>
        <v>15.444015444015443</v>
      </c>
      <c r="I207" s="1">
        <f t="shared" si="10"/>
        <v>47</v>
      </c>
      <c r="J207" s="22">
        <f t="shared" si="14"/>
        <v>15</v>
      </c>
      <c r="M207" s="1">
        <v>4</v>
      </c>
      <c r="N207" s="1">
        <v>713</v>
      </c>
      <c r="O207" s="1">
        <v>100</v>
      </c>
      <c r="P207" s="16">
        <f t="shared" si="15"/>
        <v>12083</v>
      </c>
      <c r="Q207" s="16">
        <f t="shared" si="4"/>
        <v>64254</v>
      </c>
      <c r="R207" s="16">
        <f t="shared" si="16"/>
        <v>2685</v>
      </c>
      <c r="S207" s="16">
        <f t="shared" si="5"/>
        <v>19712</v>
      </c>
      <c r="T207" s="16">
        <f t="shared" si="1"/>
        <v>83966</v>
      </c>
      <c r="U207" s="16">
        <f t="shared" si="6"/>
        <v>813</v>
      </c>
      <c r="V207" s="16">
        <f t="shared" si="7"/>
        <v>820.71428571428567</v>
      </c>
      <c r="X207" s="16">
        <f t="shared" si="8"/>
        <v>3.4812880765883375E-2</v>
      </c>
      <c r="Y207" s="1">
        <v>21.23</v>
      </c>
      <c r="Z207" s="1">
        <f t="shared" si="0"/>
        <v>21.727142857142859</v>
      </c>
    </row>
    <row r="208" spans="1:26" ht="13" x14ac:dyDescent="0.15">
      <c r="A208" s="15">
        <v>44241</v>
      </c>
      <c r="B208" s="1">
        <f t="shared" si="13"/>
        <v>399</v>
      </c>
      <c r="D208" s="1">
        <v>0</v>
      </c>
      <c r="E208" s="1">
        <v>0</v>
      </c>
      <c r="F208" s="1">
        <f t="shared" si="2"/>
        <v>0</v>
      </c>
      <c r="G208" s="16">
        <f t="shared" si="3"/>
        <v>0.14285714285714285</v>
      </c>
      <c r="H208" s="16">
        <f t="shared" si="12"/>
        <v>7.7220077220077217</v>
      </c>
      <c r="I208" s="1">
        <f t="shared" si="10"/>
        <v>47</v>
      </c>
      <c r="J208" s="22">
        <f t="shared" si="14"/>
        <v>15</v>
      </c>
      <c r="M208" s="1">
        <v>4</v>
      </c>
      <c r="N208" s="1">
        <v>0</v>
      </c>
      <c r="O208" s="1">
        <v>0</v>
      </c>
      <c r="P208" s="16">
        <f t="shared" si="15"/>
        <v>12083</v>
      </c>
      <c r="Q208" s="16">
        <f t="shared" si="4"/>
        <v>64254</v>
      </c>
      <c r="R208" s="16">
        <f t="shared" si="16"/>
        <v>2685</v>
      </c>
      <c r="S208" s="16">
        <f t="shared" si="5"/>
        <v>19712</v>
      </c>
      <c r="T208" s="16">
        <f t="shared" si="1"/>
        <v>83966</v>
      </c>
      <c r="U208" s="16">
        <f t="shared" si="6"/>
        <v>0</v>
      </c>
      <c r="V208" s="16">
        <f t="shared" si="7"/>
        <v>820.71428571428567</v>
      </c>
      <c r="X208" s="16">
        <f t="shared" si="8"/>
        <v>1.7406440382941687E-2</v>
      </c>
      <c r="Y208" s="1">
        <v>17.77</v>
      </c>
      <c r="Z208" s="1">
        <f t="shared" si="0"/>
        <v>20.055714285714288</v>
      </c>
    </row>
    <row r="209" spans="1:26" ht="13" x14ac:dyDescent="0.15">
      <c r="A209" s="15">
        <v>44242</v>
      </c>
      <c r="B209" s="1">
        <f t="shared" si="13"/>
        <v>400</v>
      </c>
      <c r="D209" s="1">
        <v>0</v>
      </c>
      <c r="E209" s="1">
        <v>0</v>
      </c>
      <c r="F209" s="1">
        <f t="shared" si="2"/>
        <v>0</v>
      </c>
      <c r="G209" s="16">
        <f t="shared" si="3"/>
        <v>0.14285714285714285</v>
      </c>
      <c r="H209" s="16">
        <f t="shared" si="12"/>
        <v>7.7220077220077217</v>
      </c>
      <c r="I209" s="1">
        <f t="shared" si="10"/>
        <v>47</v>
      </c>
      <c r="J209" s="22">
        <f t="shared" si="14"/>
        <v>15</v>
      </c>
      <c r="M209" s="1">
        <v>2</v>
      </c>
      <c r="N209" s="1">
        <v>1571</v>
      </c>
      <c r="O209" s="1">
        <v>30</v>
      </c>
      <c r="P209" s="16">
        <f t="shared" si="15"/>
        <v>13654</v>
      </c>
      <c r="Q209" s="16">
        <f t="shared" si="4"/>
        <v>65825</v>
      </c>
      <c r="R209" s="16">
        <f t="shared" si="16"/>
        <v>2715</v>
      </c>
      <c r="S209" s="16">
        <f t="shared" si="5"/>
        <v>19742</v>
      </c>
      <c r="T209" s="16">
        <f t="shared" si="1"/>
        <v>85567</v>
      </c>
      <c r="U209" s="16">
        <f t="shared" si="6"/>
        <v>1601</v>
      </c>
      <c r="V209" s="16">
        <f t="shared" si="7"/>
        <v>832.28571428571433</v>
      </c>
      <c r="X209" s="16">
        <f t="shared" si="8"/>
        <v>1.7164435290078956E-2</v>
      </c>
      <c r="Y209" s="1">
        <v>12.13</v>
      </c>
      <c r="Z209" s="1">
        <f t="shared" si="0"/>
        <v>19.374285714285715</v>
      </c>
    </row>
    <row r="210" spans="1:26" ht="13" x14ac:dyDescent="0.15">
      <c r="A210" s="15">
        <v>44243</v>
      </c>
      <c r="B210" s="1">
        <f t="shared" si="13"/>
        <v>401</v>
      </c>
      <c r="D210" s="1">
        <v>0</v>
      </c>
      <c r="E210" s="1">
        <v>0</v>
      </c>
      <c r="F210" s="1">
        <f t="shared" si="2"/>
        <v>0</v>
      </c>
      <c r="G210" s="16">
        <f t="shared" si="3"/>
        <v>0</v>
      </c>
      <c r="H210" s="16">
        <f t="shared" si="12"/>
        <v>0</v>
      </c>
      <c r="I210" s="1">
        <f t="shared" si="10"/>
        <v>47</v>
      </c>
      <c r="J210" s="22">
        <f t="shared" si="14"/>
        <v>15</v>
      </c>
      <c r="M210" s="1">
        <v>1</v>
      </c>
      <c r="N210" s="1">
        <v>76</v>
      </c>
      <c r="O210" s="1">
        <v>347</v>
      </c>
      <c r="P210" s="16">
        <f t="shared" si="15"/>
        <v>13730</v>
      </c>
      <c r="Q210" s="16">
        <f t="shared" si="4"/>
        <v>65901</v>
      </c>
      <c r="R210" s="16">
        <f t="shared" si="16"/>
        <v>3062</v>
      </c>
      <c r="S210" s="16">
        <f t="shared" si="5"/>
        <v>20089</v>
      </c>
      <c r="T210" s="16">
        <f t="shared" si="1"/>
        <v>85990</v>
      </c>
      <c r="U210" s="16">
        <f t="shared" si="6"/>
        <v>423</v>
      </c>
      <c r="V210" s="16">
        <f t="shared" si="7"/>
        <v>828</v>
      </c>
      <c r="X210" s="16">
        <f t="shared" si="8"/>
        <v>0</v>
      </c>
      <c r="Y210" s="1">
        <v>12.57</v>
      </c>
      <c r="Z210" s="1">
        <f t="shared" si="0"/>
        <v>18.88</v>
      </c>
    </row>
    <row r="211" spans="1:26" ht="13" x14ac:dyDescent="0.15">
      <c r="A211" s="15">
        <v>44244</v>
      </c>
      <c r="B211" s="1">
        <f t="shared" si="13"/>
        <v>402</v>
      </c>
      <c r="D211" s="1">
        <v>0</v>
      </c>
      <c r="E211" s="1">
        <v>0</v>
      </c>
      <c r="F211" s="1">
        <f t="shared" si="2"/>
        <v>0</v>
      </c>
      <c r="G211" s="16">
        <f t="shared" si="3"/>
        <v>0</v>
      </c>
      <c r="H211" s="16">
        <f t="shared" si="12"/>
        <v>0</v>
      </c>
      <c r="I211" s="1">
        <f t="shared" si="10"/>
        <v>47</v>
      </c>
      <c r="J211" s="22">
        <f t="shared" si="14"/>
        <v>15</v>
      </c>
      <c r="M211" s="1">
        <v>1</v>
      </c>
      <c r="N211" s="1">
        <v>1581</v>
      </c>
      <c r="O211" s="1">
        <v>83</v>
      </c>
      <c r="P211" s="16">
        <f t="shared" si="15"/>
        <v>15311</v>
      </c>
      <c r="Q211" s="16">
        <f t="shared" si="4"/>
        <v>67482</v>
      </c>
      <c r="R211" s="16">
        <f t="shared" si="16"/>
        <v>3145</v>
      </c>
      <c r="S211" s="16">
        <f t="shared" si="5"/>
        <v>20172</v>
      </c>
      <c r="T211" s="16">
        <f t="shared" si="1"/>
        <v>87654</v>
      </c>
      <c r="U211" s="16">
        <f t="shared" si="6"/>
        <v>1664</v>
      </c>
      <c r="V211" s="16">
        <f t="shared" si="7"/>
        <v>832</v>
      </c>
      <c r="X211" s="16">
        <f t="shared" si="8"/>
        <v>0</v>
      </c>
      <c r="Y211" s="1">
        <v>13.87</v>
      </c>
      <c r="Z211" s="1">
        <f t="shared" si="0"/>
        <v>16.467142857142857</v>
      </c>
    </row>
    <row r="212" spans="1:26" ht="13" x14ac:dyDescent="0.15">
      <c r="A212" s="15">
        <v>44245</v>
      </c>
      <c r="B212" s="1">
        <f t="shared" si="13"/>
        <v>403</v>
      </c>
      <c r="D212" s="1">
        <v>0</v>
      </c>
      <c r="E212" s="1">
        <v>1</v>
      </c>
      <c r="F212" s="1">
        <f t="shared" si="2"/>
        <v>1</v>
      </c>
      <c r="G212" s="16">
        <f t="shared" si="3"/>
        <v>0.14285714285714285</v>
      </c>
      <c r="H212" s="16">
        <f t="shared" si="12"/>
        <v>7.7220077220077217</v>
      </c>
      <c r="I212" s="1">
        <f t="shared" si="10"/>
        <v>48</v>
      </c>
      <c r="J212" s="22">
        <f t="shared" si="14"/>
        <v>16</v>
      </c>
      <c r="M212" s="1">
        <v>1</v>
      </c>
      <c r="N212" s="1">
        <v>88</v>
      </c>
      <c r="O212" s="1">
        <v>324</v>
      </c>
      <c r="P212" s="16">
        <f t="shared" si="15"/>
        <v>15399</v>
      </c>
      <c r="Q212" s="16">
        <f t="shared" si="4"/>
        <v>67570</v>
      </c>
      <c r="R212" s="16">
        <f t="shared" si="16"/>
        <v>3469</v>
      </c>
      <c r="S212" s="16">
        <f t="shared" si="5"/>
        <v>20496</v>
      </c>
      <c r="T212" s="16">
        <f t="shared" si="1"/>
        <v>88066</v>
      </c>
      <c r="U212" s="16">
        <f t="shared" si="6"/>
        <v>412</v>
      </c>
      <c r="V212" s="16">
        <f t="shared" si="7"/>
        <v>837.42857142857144</v>
      </c>
      <c r="X212" s="16">
        <f t="shared" si="8"/>
        <v>1.7059024223814397E-2</v>
      </c>
      <c r="Y212" s="1">
        <v>15.6</v>
      </c>
      <c r="Z212" s="1">
        <f t="shared" si="0"/>
        <v>15.599999999999998</v>
      </c>
    </row>
    <row r="213" spans="1:26" ht="13" x14ac:dyDescent="0.15">
      <c r="A213" s="15">
        <v>44246</v>
      </c>
      <c r="B213" s="1">
        <f t="shared" si="13"/>
        <v>404</v>
      </c>
      <c r="D213" s="1">
        <v>0</v>
      </c>
      <c r="E213" s="1">
        <v>0</v>
      </c>
      <c r="F213" s="1">
        <f t="shared" si="2"/>
        <v>0</v>
      </c>
      <c r="G213" s="16">
        <f t="shared" si="3"/>
        <v>0.14285714285714285</v>
      </c>
      <c r="H213" s="16">
        <f t="shared" si="12"/>
        <v>7.7220077220077217</v>
      </c>
      <c r="I213" s="1">
        <f t="shared" si="10"/>
        <v>48</v>
      </c>
      <c r="J213" s="22">
        <f t="shared" si="14"/>
        <v>16</v>
      </c>
      <c r="M213" s="1">
        <v>1</v>
      </c>
      <c r="N213" s="1">
        <v>1497</v>
      </c>
      <c r="O213" s="1">
        <v>171</v>
      </c>
      <c r="P213" s="16">
        <f t="shared" si="15"/>
        <v>16896</v>
      </c>
      <c r="Q213" s="16">
        <f t="shared" si="4"/>
        <v>69067</v>
      </c>
      <c r="R213" s="16">
        <f t="shared" si="16"/>
        <v>3640</v>
      </c>
      <c r="S213" s="16">
        <f t="shared" si="5"/>
        <v>20667</v>
      </c>
      <c r="T213" s="16">
        <f t="shared" si="1"/>
        <v>89734</v>
      </c>
      <c r="U213" s="16">
        <f t="shared" si="6"/>
        <v>1668</v>
      </c>
      <c r="V213" s="16">
        <f t="shared" si="7"/>
        <v>940.14285714285711</v>
      </c>
      <c r="X213" s="16">
        <f t="shared" si="8"/>
        <v>1.51952590791673E-2</v>
      </c>
      <c r="Y213" s="1">
        <v>17.77</v>
      </c>
      <c r="Z213" s="1">
        <f t="shared" si="0"/>
        <v>15.848571428571429</v>
      </c>
    </row>
    <row r="214" spans="1:26" ht="13" x14ac:dyDescent="0.15">
      <c r="A214" s="15">
        <v>44247</v>
      </c>
      <c r="B214" s="1">
        <f t="shared" si="13"/>
        <v>405</v>
      </c>
      <c r="D214" s="1">
        <v>0</v>
      </c>
      <c r="E214" s="1">
        <v>0</v>
      </c>
      <c r="F214" s="1">
        <f t="shared" si="2"/>
        <v>0</v>
      </c>
      <c r="G214" s="16">
        <f t="shared" si="3"/>
        <v>0.14285714285714285</v>
      </c>
      <c r="H214" s="16">
        <f t="shared" si="12"/>
        <v>7.7220077220077217</v>
      </c>
      <c r="I214" s="1">
        <f t="shared" si="10"/>
        <v>48</v>
      </c>
      <c r="J214" s="22">
        <f t="shared" si="14"/>
        <v>16</v>
      </c>
      <c r="M214" s="1">
        <v>1</v>
      </c>
      <c r="N214" s="1">
        <v>64</v>
      </c>
      <c r="O214" s="1">
        <v>7</v>
      </c>
      <c r="P214" s="16">
        <f t="shared" si="15"/>
        <v>16960</v>
      </c>
      <c r="Q214" s="16">
        <f t="shared" si="4"/>
        <v>69131</v>
      </c>
      <c r="R214" s="16">
        <f t="shared" si="16"/>
        <v>3647</v>
      </c>
      <c r="S214" s="16">
        <f t="shared" si="5"/>
        <v>20674</v>
      </c>
      <c r="T214" s="16">
        <f t="shared" si="1"/>
        <v>89805</v>
      </c>
      <c r="U214" s="16">
        <f t="shared" si="6"/>
        <v>71</v>
      </c>
      <c r="V214" s="16">
        <f t="shared" si="7"/>
        <v>834.14285714285711</v>
      </c>
      <c r="X214" s="16">
        <f t="shared" si="8"/>
        <v>1.7126220243192325E-2</v>
      </c>
      <c r="Y214" s="1">
        <v>11.7</v>
      </c>
      <c r="Z214" s="1">
        <f t="shared" si="0"/>
        <v>14.487142857142857</v>
      </c>
    </row>
    <row r="215" spans="1:26" ht="13" x14ac:dyDescent="0.15">
      <c r="A215" s="15">
        <v>44248</v>
      </c>
      <c r="B215" s="1">
        <f t="shared" si="13"/>
        <v>406</v>
      </c>
      <c r="D215" s="1">
        <v>0</v>
      </c>
      <c r="E215" s="1">
        <v>0</v>
      </c>
      <c r="F215" s="1">
        <f t="shared" si="2"/>
        <v>0</v>
      </c>
      <c r="G215" s="16">
        <f t="shared" si="3"/>
        <v>0.14285714285714285</v>
      </c>
      <c r="H215" s="16">
        <f t="shared" si="12"/>
        <v>7.7220077220077217</v>
      </c>
      <c r="I215" s="1">
        <f t="shared" si="10"/>
        <v>48</v>
      </c>
      <c r="J215" s="22">
        <f t="shared" si="14"/>
        <v>16</v>
      </c>
      <c r="M215" s="1">
        <v>1</v>
      </c>
      <c r="N215" s="1">
        <v>0</v>
      </c>
      <c r="O215" s="1">
        <v>0</v>
      </c>
      <c r="P215" s="16">
        <f t="shared" si="15"/>
        <v>16960</v>
      </c>
      <c r="Q215" s="16">
        <f t="shared" si="4"/>
        <v>69131</v>
      </c>
      <c r="R215" s="16">
        <f t="shared" si="16"/>
        <v>3647</v>
      </c>
      <c r="S215" s="16">
        <f t="shared" si="5"/>
        <v>20674</v>
      </c>
      <c r="T215" s="16">
        <f t="shared" si="1"/>
        <v>89805</v>
      </c>
      <c r="U215" s="16">
        <f t="shared" si="6"/>
        <v>0</v>
      </c>
      <c r="V215" s="16">
        <f t="shared" si="7"/>
        <v>834.14285714285711</v>
      </c>
      <c r="X215" s="16">
        <f t="shared" si="8"/>
        <v>1.7126220243192325E-2</v>
      </c>
      <c r="Y215" s="1">
        <v>18.2</v>
      </c>
      <c r="Z215" s="1">
        <f t="shared" si="0"/>
        <v>14.54857142857143</v>
      </c>
    </row>
    <row r="216" spans="1:26" ht="13" x14ac:dyDescent="0.15">
      <c r="A216" s="15">
        <v>44249</v>
      </c>
      <c r="B216" s="1">
        <f t="shared" si="13"/>
        <v>407</v>
      </c>
      <c r="D216" s="1">
        <v>3</v>
      </c>
      <c r="E216" s="1">
        <v>1</v>
      </c>
      <c r="F216" s="1">
        <f t="shared" si="2"/>
        <v>4</v>
      </c>
      <c r="G216" s="16">
        <f t="shared" si="3"/>
        <v>0.7142857142857143</v>
      </c>
      <c r="H216" s="16">
        <f t="shared" si="12"/>
        <v>38.610038610038615</v>
      </c>
      <c r="I216" s="1">
        <f t="shared" si="10"/>
        <v>52</v>
      </c>
      <c r="J216" s="22">
        <f t="shared" si="14"/>
        <v>20</v>
      </c>
      <c r="M216" s="1">
        <v>5</v>
      </c>
      <c r="N216" s="1">
        <v>1592</v>
      </c>
      <c r="O216" s="1">
        <v>42</v>
      </c>
      <c r="P216" s="16">
        <f t="shared" si="15"/>
        <v>18552</v>
      </c>
      <c r="Q216" s="16">
        <f t="shared" si="4"/>
        <v>70723</v>
      </c>
      <c r="R216" s="16">
        <f t="shared" si="16"/>
        <v>3689</v>
      </c>
      <c r="S216" s="16">
        <f t="shared" si="5"/>
        <v>20716</v>
      </c>
      <c r="T216" s="16">
        <f t="shared" si="1"/>
        <v>91439</v>
      </c>
      <c r="U216" s="16">
        <f t="shared" si="6"/>
        <v>1634</v>
      </c>
      <c r="V216" s="16">
        <f t="shared" si="7"/>
        <v>838.85714285714289</v>
      </c>
      <c r="X216" s="16">
        <f t="shared" si="8"/>
        <v>8.5149863760217978E-2</v>
      </c>
      <c r="Y216" s="1">
        <v>18.63</v>
      </c>
      <c r="Z216" s="1">
        <f t="shared" si="0"/>
        <v>15.477142857142857</v>
      </c>
    </row>
    <row r="217" spans="1:26" ht="13" x14ac:dyDescent="0.15">
      <c r="A217" s="15">
        <v>44250</v>
      </c>
      <c r="B217" s="1">
        <f t="shared" si="13"/>
        <v>408</v>
      </c>
      <c r="D217" s="1">
        <v>1</v>
      </c>
      <c r="E217" s="1">
        <v>0</v>
      </c>
      <c r="F217" s="1">
        <f t="shared" si="2"/>
        <v>1</v>
      </c>
      <c r="G217" s="16">
        <f t="shared" si="3"/>
        <v>0.8571428571428571</v>
      </c>
      <c r="H217" s="16">
        <f t="shared" si="12"/>
        <v>46.332046332046332</v>
      </c>
      <c r="I217" s="1">
        <f t="shared" si="10"/>
        <v>53</v>
      </c>
      <c r="J217" s="22">
        <f t="shared" si="14"/>
        <v>21</v>
      </c>
      <c r="M217" s="1">
        <v>6</v>
      </c>
      <c r="N217" s="1">
        <v>80</v>
      </c>
      <c r="O217" s="1">
        <v>329</v>
      </c>
      <c r="P217" s="16">
        <f t="shared" si="15"/>
        <v>18632</v>
      </c>
      <c r="Q217" s="16">
        <f t="shared" si="4"/>
        <v>70803</v>
      </c>
      <c r="R217" s="16">
        <f t="shared" si="16"/>
        <v>4018</v>
      </c>
      <c r="S217" s="16">
        <f t="shared" si="5"/>
        <v>21045</v>
      </c>
      <c r="T217" s="16">
        <f t="shared" si="1"/>
        <v>91848</v>
      </c>
      <c r="U217" s="16">
        <f t="shared" si="6"/>
        <v>409</v>
      </c>
      <c r="V217" s="16">
        <f t="shared" si="7"/>
        <v>836.85714285714289</v>
      </c>
      <c r="X217" s="16">
        <f t="shared" si="8"/>
        <v>0.10242403550699897</v>
      </c>
      <c r="Y217" s="1">
        <v>19.5</v>
      </c>
      <c r="Z217" s="1">
        <f t="shared" si="0"/>
        <v>16.467142857142857</v>
      </c>
    </row>
    <row r="218" spans="1:26" ht="13" x14ac:dyDescent="0.15">
      <c r="A218" s="15">
        <v>44251</v>
      </c>
      <c r="B218" s="1">
        <f t="shared" si="13"/>
        <v>409</v>
      </c>
      <c r="D218" s="1">
        <v>0</v>
      </c>
      <c r="E218" s="1">
        <v>0</v>
      </c>
      <c r="F218" s="1">
        <f t="shared" si="2"/>
        <v>0</v>
      </c>
      <c r="G218" s="16">
        <f t="shared" si="3"/>
        <v>0.8571428571428571</v>
      </c>
      <c r="H218" s="16">
        <f t="shared" si="12"/>
        <v>46.332046332046332</v>
      </c>
      <c r="I218" s="1">
        <f t="shared" si="10"/>
        <v>53</v>
      </c>
      <c r="J218" s="22">
        <f t="shared" si="14"/>
        <v>21</v>
      </c>
      <c r="M218" s="1">
        <v>6</v>
      </c>
      <c r="N218" s="1">
        <v>1548</v>
      </c>
      <c r="O218" s="1">
        <v>86</v>
      </c>
      <c r="P218" s="16">
        <f t="shared" si="15"/>
        <v>20180</v>
      </c>
      <c r="Q218" s="16">
        <f t="shared" si="4"/>
        <v>72351</v>
      </c>
      <c r="R218" s="16">
        <f t="shared" si="16"/>
        <v>4104</v>
      </c>
      <c r="S218" s="16">
        <f t="shared" si="5"/>
        <v>21131</v>
      </c>
      <c r="T218" s="16">
        <f t="shared" si="1"/>
        <v>93482</v>
      </c>
      <c r="U218" s="16">
        <f t="shared" si="6"/>
        <v>1634</v>
      </c>
      <c r="V218" s="16">
        <f t="shared" si="7"/>
        <v>832.57142857142856</v>
      </c>
      <c r="X218" s="16">
        <f t="shared" si="8"/>
        <v>0.10295126973232668</v>
      </c>
      <c r="Y218" s="1">
        <v>16.47</v>
      </c>
      <c r="Z218" s="1">
        <f t="shared" si="0"/>
        <v>16.838571428571427</v>
      </c>
    </row>
    <row r="219" spans="1:26" ht="13" x14ac:dyDescent="0.15">
      <c r="A219" s="15">
        <v>44252</v>
      </c>
      <c r="B219" s="1">
        <f t="shared" si="13"/>
        <v>410</v>
      </c>
      <c r="D219" s="1">
        <v>0</v>
      </c>
      <c r="E219" s="1">
        <v>0</v>
      </c>
      <c r="F219" s="1">
        <f t="shared" si="2"/>
        <v>0</v>
      </c>
      <c r="G219" s="16">
        <f t="shared" si="3"/>
        <v>0.7142857142857143</v>
      </c>
      <c r="H219" s="16">
        <f t="shared" si="12"/>
        <v>38.610038610038615</v>
      </c>
      <c r="I219" s="1">
        <f t="shared" si="10"/>
        <v>53</v>
      </c>
      <c r="J219" s="22">
        <f t="shared" si="14"/>
        <v>21</v>
      </c>
      <c r="M219" s="1">
        <v>6</v>
      </c>
      <c r="N219" s="1">
        <v>88</v>
      </c>
      <c r="O219" s="1">
        <v>355</v>
      </c>
      <c r="P219" s="16">
        <f t="shared" si="15"/>
        <v>20268</v>
      </c>
      <c r="Q219" s="16">
        <f t="shared" si="4"/>
        <v>72439</v>
      </c>
      <c r="R219" s="16">
        <f t="shared" si="16"/>
        <v>4459</v>
      </c>
      <c r="S219" s="16">
        <f t="shared" si="5"/>
        <v>21486</v>
      </c>
      <c r="T219" s="16">
        <f t="shared" si="1"/>
        <v>93925</v>
      </c>
      <c r="U219" s="16">
        <f t="shared" si="6"/>
        <v>443</v>
      </c>
      <c r="V219" s="16">
        <f t="shared" si="7"/>
        <v>837</v>
      </c>
      <c r="X219" s="16">
        <f t="shared" si="8"/>
        <v>8.5338795016214372E-2</v>
      </c>
      <c r="Y219" s="1">
        <v>27.73</v>
      </c>
      <c r="Z219" s="1">
        <f t="shared" si="0"/>
        <v>18.571428571428573</v>
      </c>
    </row>
    <row r="220" spans="1:26" ht="13" x14ac:dyDescent="0.15">
      <c r="A220" s="15">
        <v>44253</v>
      </c>
      <c r="B220" s="1">
        <f t="shared" si="13"/>
        <v>411</v>
      </c>
      <c r="C220" s="1" t="s">
        <v>141</v>
      </c>
      <c r="D220" s="1">
        <v>1</v>
      </c>
      <c r="E220" s="1">
        <v>1</v>
      </c>
      <c r="F220" s="1">
        <f t="shared" si="2"/>
        <v>2</v>
      </c>
      <c r="G220" s="16">
        <f t="shared" si="3"/>
        <v>1</v>
      </c>
      <c r="H220" s="16">
        <f t="shared" si="12"/>
        <v>54.054054054054056</v>
      </c>
      <c r="I220" s="1">
        <f t="shared" si="10"/>
        <v>55</v>
      </c>
      <c r="J220" s="22">
        <f t="shared" si="14"/>
        <v>23</v>
      </c>
      <c r="M220" s="1">
        <v>9</v>
      </c>
      <c r="N220" s="1">
        <v>869</v>
      </c>
      <c r="O220" s="1">
        <v>71</v>
      </c>
      <c r="P220" s="16">
        <f t="shared" si="15"/>
        <v>21137</v>
      </c>
      <c r="Q220" s="16">
        <f t="shared" si="4"/>
        <v>73308</v>
      </c>
      <c r="R220" s="16">
        <f t="shared" si="16"/>
        <v>4530</v>
      </c>
      <c r="S220" s="16">
        <f t="shared" si="5"/>
        <v>21557</v>
      </c>
      <c r="T220" s="16">
        <f t="shared" si="1"/>
        <v>94865</v>
      </c>
      <c r="U220" s="16">
        <f t="shared" si="6"/>
        <v>940</v>
      </c>
      <c r="V220" s="16">
        <f t="shared" si="7"/>
        <v>733</v>
      </c>
      <c r="X220" s="16">
        <f t="shared" si="8"/>
        <v>0.13642564802182811</v>
      </c>
      <c r="Y220" s="1">
        <v>19.93</v>
      </c>
      <c r="Z220" s="1">
        <f t="shared" si="0"/>
        <v>18.88</v>
      </c>
    </row>
    <row r="221" spans="1:26" ht="13" x14ac:dyDescent="0.15">
      <c r="A221" s="15">
        <v>44254</v>
      </c>
      <c r="B221" s="1">
        <f t="shared" si="13"/>
        <v>412</v>
      </c>
      <c r="D221" s="1">
        <v>0</v>
      </c>
      <c r="E221" s="1">
        <v>0</v>
      </c>
      <c r="F221" s="1">
        <f t="shared" si="2"/>
        <v>0</v>
      </c>
      <c r="G221" s="16">
        <f t="shared" si="3"/>
        <v>1</v>
      </c>
      <c r="H221" s="16">
        <f t="shared" ref="H221:H284" si="17">G221*100000/1850</f>
        <v>54.054054054054056</v>
      </c>
      <c r="I221" s="1">
        <f t="shared" si="10"/>
        <v>55</v>
      </c>
      <c r="J221" s="22">
        <f t="shared" si="14"/>
        <v>23</v>
      </c>
      <c r="M221" s="1">
        <v>9</v>
      </c>
      <c r="N221" s="1">
        <v>704</v>
      </c>
      <c r="O221" s="1">
        <v>88</v>
      </c>
      <c r="P221" s="16">
        <f t="shared" si="15"/>
        <v>21841</v>
      </c>
      <c r="Q221" s="16">
        <f t="shared" si="4"/>
        <v>74012</v>
      </c>
      <c r="R221" s="16">
        <f t="shared" si="16"/>
        <v>4618</v>
      </c>
      <c r="S221" s="16">
        <f t="shared" si="5"/>
        <v>21645</v>
      </c>
      <c r="T221" s="16">
        <f t="shared" si="1"/>
        <v>95657</v>
      </c>
      <c r="U221" s="16">
        <f t="shared" si="6"/>
        <v>792</v>
      </c>
      <c r="V221" s="16">
        <f t="shared" si="7"/>
        <v>836</v>
      </c>
      <c r="X221" s="16">
        <f t="shared" si="8"/>
        <v>0.11961722488038277</v>
      </c>
      <c r="Y221" s="1">
        <v>18.63</v>
      </c>
      <c r="Z221" s="1">
        <f t="shared" si="0"/>
        <v>19.87</v>
      </c>
    </row>
    <row r="222" spans="1:26" ht="13" x14ac:dyDescent="0.15">
      <c r="A222" s="15">
        <v>44255</v>
      </c>
      <c r="B222" s="1">
        <f t="shared" si="13"/>
        <v>413</v>
      </c>
      <c r="D222" s="1">
        <v>0</v>
      </c>
      <c r="E222" s="1">
        <v>0</v>
      </c>
      <c r="F222" s="1">
        <f t="shared" si="2"/>
        <v>0</v>
      </c>
      <c r="G222" s="16">
        <f t="shared" si="3"/>
        <v>1</v>
      </c>
      <c r="H222" s="16">
        <f t="shared" si="17"/>
        <v>54.054054054054056</v>
      </c>
      <c r="I222" s="1">
        <f t="shared" si="10"/>
        <v>55</v>
      </c>
      <c r="J222" s="22">
        <f t="shared" si="14"/>
        <v>23</v>
      </c>
      <c r="M222" s="1">
        <v>9</v>
      </c>
      <c r="N222" s="1">
        <v>40</v>
      </c>
      <c r="O222" s="1">
        <v>0</v>
      </c>
      <c r="P222" s="16">
        <f t="shared" si="15"/>
        <v>21881</v>
      </c>
      <c r="Q222" s="16">
        <f t="shared" si="4"/>
        <v>74052</v>
      </c>
      <c r="R222" s="16">
        <f t="shared" si="16"/>
        <v>4618</v>
      </c>
      <c r="S222" s="16">
        <f t="shared" si="5"/>
        <v>21645</v>
      </c>
      <c r="T222" s="16">
        <f t="shared" si="1"/>
        <v>95697</v>
      </c>
      <c r="U222" s="16">
        <f t="shared" si="6"/>
        <v>40</v>
      </c>
      <c r="V222" s="16">
        <f t="shared" si="7"/>
        <v>841.71428571428567</v>
      </c>
      <c r="X222" s="16">
        <f t="shared" si="8"/>
        <v>0.1188051595383571</v>
      </c>
      <c r="Y222" s="1">
        <v>21.23</v>
      </c>
      <c r="Z222" s="1">
        <f t="shared" si="0"/>
        <v>20.302857142857139</v>
      </c>
    </row>
    <row r="223" spans="1:26" ht="13" x14ac:dyDescent="0.15">
      <c r="A223" s="15">
        <v>44256</v>
      </c>
      <c r="B223" s="1">
        <f t="shared" si="13"/>
        <v>414</v>
      </c>
      <c r="D223" s="1">
        <v>0</v>
      </c>
      <c r="E223" s="1">
        <v>0</v>
      </c>
      <c r="F223" s="1">
        <f t="shared" si="2"/>
        <v>0</v>
      </c>
      <c r="G223" s="16">
        <f t="shared" si="3"/>
        <v>0.42857142857142855</v>
      </c>
      <c r="H223" s="16">
        <f t="shared" si="17"/>
        <v>23.166023166023166</v>
      </c>
      <c r="I223" s="1">
        <f t="shared" si="10"/>
        <v>55</v>
      </c>
      <c r="J223" s="22">
        <f t="shared" si="14"/>
        <v>23</v>
      </c>
      <c r="M223" s="1">
        <v>9</v>
      </c>
      <c r="N223" s="1">
        <v>1490</v>
      </c>
      <c r="O223" s="1">
        <v>38</v>
      </c>
      <c r="P223" s="16">
        <f t="shared" si="15"/>
        <v>23371</v>
      </c>
      <c r="Q223" s="16">
        <f t="shared" si="4"/>
        <v>75542</v>
      </c>
      <c r="R223" s="16">
        <f t="shared" si="16"/>
        <v>4656</v>
      </c>
      <c r="S223" s="16">
        <f t="shared" si="5"/>
        <v>21683</v>
      </c>
      <c r="T223" s="16">
        <f t="shared" si="1"/>
        <v>97225</v>
      </c>
      <c r="U223" s="16">
        <f t="shared" si="6"/>
        <v>1528</v>
      </c>
      <c r="V223" s="16">
        <f t="shared" si="7"/>
        <v>826.57142857142856</v>
      </c>
      <c r="X223" s="16">
        <f t="shared" si="8"/>
        <v>5.1849291393017631E-2</v>
      </c>
      <c r="Y223" s="1">
        <v>6.07</v>
      </c>
      <c r="Z223" s="1">
        <f t="shared" si="0"/>
        <v>18.508571428571429</v>
      </c>
    </row>
    <row r="224" spans="1:26" ht="13" x14ac:dyDescent="0.15">
      <c r="A224" s="15">
        <v>44257</v>
      </c>
      <c r="B224" s="1">
        <f t="shared" si="13"/>
        <v>415</v>
      </c>
      <c r="D224" s="1">
        <v>0</v>
      </c>
      <c r="E224" s="1">
        <v>0</v>
      </c>
      <c r="F224" s="1">
        <f t="shared" si="2"/>
        <v>0</v>
      </c>
      <c r="G224" s="16">
        <f t="shared" si="3"/>
        <v>0.2857142857142857</v>
      </c>
      <c r="H224" s="16">
        <f t="shared" si="17"/>
        <v>15.444015444015443</v>
      </c>
      <c r="I224" s="1">
        <f t="shared" si="10"/>
        <v>55</v>
      </c>
      <c r="J224" s="22">
        <f t="shared" si="14"/>
        <v>23</v>
      </c>
      <c r="M224" s="1">
        <v>7</v>
      </c>
      <c r="N224" s="1">
        <v>101</v>
      </c>
      <c r="O224" s="1">
        <v>343</v>
      </c>
      <c r="P224" s="16">
        <f t="shared" si="15"/>
        <v>23472</v>
      </c>
      <c r="Q224" s="16">
        <f t="shared" si="4"/>
        <v>75643</v>
      </c>
      <c r="R224" s="16">
        <f t="shared" si="16"/>
        <v>4999</v>
      </c>
      <c r="S224" s="16">
        <f t="shared" si="5"/>
        <v>22026</v>
      </c>
      <c r="T224" s="16">
        <f t="shared" si="1"/>
        <v>97669</v>
      </c>
      <c r="U224" s="16">
        <f t="shared" si="6"/>
        <v>444</v>
      </c>
      <c r="V224" s="16">
        <f t="shared" si="7"/>
        <v>831.57142857142856</v>
      </c>
      <c r="X224" s="16">
        <f t="shared" si="8"/>
        <v>3.4358357670503353E-2</v>
      </c>
      <c r="Y224" s="1">
        <v>12.13</v>
      </c>
      <c r="Z224" s="1">
        <f t="shared" si="0"/>
        <v>17.455714285714286</v>
      </c>
    </row>
    <row r="225" spans="1:26" ht="13" x14ac:dyDescent="0.15">
      <c r="A225" s="15">
        <v>44258</v>
      </c>
      <c r="B225" s="1">
        <f t="shared" si="13"/>
        <v>416</v>
      </c>
      <c r="D225" s="1">
        <v>1</v>
      </c>
      <c r="E225" s="1">
        <v>0</v>
      </c>
      <c r="F225" s="1">
        <f t="shared" si="2"/>
        <v>1</v>
      </c>
      <c r="G225" s="16">
        <f t="shared" si="3"/>
        <v>0.42857142857142855</v>
      </c>
      <c r="H225" s="16">
        <f t="shared" si="17"/>
        <v>23.166023166023166</v>
      </c>
      <c r="I225" s="1">
        <f t="shared" si="10"/>
        <v>56</v>
      </c>
      <c r="J225" s="22">
        <f t="shared" si="14"/>
        <v>24</v>
      </c>
      <c r="M225" s="1">
        <v>8</v>
      </c>
      <c r="N225" s="1">
        <v>1560</v>
      </c>
      <c r="O225" s="1">
        <v>94</v>
      </c>
      <c r="P225" s="16">
        <f t="shared" si="15"/>
        <v>25032</v>
      </c>
      <c r="Q225" s="16">
        <f t="shared" si="4"/>
        <v>77203</v>
      </c>
      <c r="R225" s="16">
        <f t="shared" si="16"/>
        <v>5093</v>
      </c>
      <c r="S225" s="16">
        <f t="shared" si="5"/>
        <v>22120</v>
      </c>
      <c r="T225" s="16">
        <f t="shared" si="1"/>
        <v>99323</v>
      </c>
      <c r="U225" s="16">
        <f t="shared" si="6"/>
        <v>1654</v>
      </c>
      <c r="V225" s="16">
        <f t="shared" si="7"/>
        <v>834.42857142857144</v>
      </c>
      <c r="X225" s="16">
        <f t="shared" si="8"/>
        <v>5.1361068310220845E-2</v>
      </c>
      <c r="Y225" s="1">
        <v>13</v>
      </c>
      <c r="Z225" s="1">
        <f t="shared" si="0"/>
        <v>16.96</v>
      </c>
    </row>
    <row r="226" spans="1:26" ht="13" x14ac:dyDescent="0.15">
      <c r="A226" s="15">
        <v>44259</v>
      </c>
      <c r="B226" s="1">
        <f t="shared" si="13"/>
        <v>417</v>
      </c>
      <c r="D226" s="1">
        <v>0</v>
      </c>
      <c r="E226" s="1">
        <v>0</v>
      </c>
      <c r="F226" s="1">
        <f t="shared" si="2"/>
        <v>0</v>
      </c>
      <c r="G226" s="16">
        <f t="shared" si="3"/>
        <v>0.42857142857142855</v>
      </c>
      <c r="H226" s="16">
        <f t="shared" si="17"/>
        <v>23.166023166023166</v>
      </c>
      <c r="I226" s="1">
        <f t="shared" si="10"/>
        <v>56</v>
      </c>
      <c r="J226" s="22">
        <f t="shared" si="14"/>
        <v>24</v>
      </c>
      <c r="M226" s="1">
        <v>8</v>
      </c>
      <c r="N226" s="1">
        <v>59</v>
      </c>
      <c r="O226" s="1">
        <v>314</v>
      </c>
      <c r="P226" s="16">
        <f t="shared" si="15"/>
        <v>25091</v>
      </c>
      <c r="Q226" s="16">
        <f t="shared" si="4"/>
        <v>77262</v>
      </c>
      <c r="R226" s="16">
        <f t="shared" si="16"/>
        <v>5407</v>
      </c>
      <c r="S226" s="16">
        <f t="shared" si="5"/>
        <v>22434</v>
      </c>
      <c r="T226" s="16">
        <f t="shared" si="1"/>
        <v>99696</v>
      </c>
      <c r="U226" s="16">
        <f t="shared" si="6"/>
        <v>373</v>
      </c>
      <c r="V226" s="16">
        <f t="shared" si="7"/>
        <v>824.42857142857144</v>
      </c>
      <c r="X226" s="16">
        <f t="shared" si="8"/>
        <v>5.1984058222145205E-2</v>
      </c>
      <c r="Y226" s="1">
        <v>15.6</v>
      </c>
      <c r="Z226" s="1">
        <f t="shared" si="0"/>
        <v>15.227142857142857</v>
      </c>
    </row>
    <row r="227" spans="1:26" ht="13" x14ac:dyDescent="0.15">
      <c r="A227" s="15">
        <v>44260</v>
      </c>
      <c r="B227" s="1">
        <f t="shared" si="13"/>
        <v>418</v>
      </c>
      <c r="D227" s="1">
        <v>0</v>
      </c>
      <c r="E227" s="1">
        <v>0</v>
      </c>
      <c r="F227" s="1">
        <f t="shared" si="2"/>
        <v>0</v>
      </c>
      <c r="G227" s="16">
        <f t="shared" si="3"/>
        <v>0.14285714285714285</v>
      </c>
      <c r="H227" s="16">
        <f t="shared" si="17"/>
        <v>7.7220077220077217</v>
      </c>
      <c r="I227" s="1">
        <f t="shared" si="10"/>
        <v>56</v>
      </c>
      <c r="J227" s="22">
        <f t="shared" si="14"/>
        <v>24</v>
      </c>
      <c r="M227" s="1">
        <v>4</v>
      </c>
      <c r="N227" s="1">
        <v>1519</v>
      </c>
      <c r="O227" s="1">
        <v>174</v>
      </c>
      <c r="P227" s="16">
        <f t="shared" si="15"/>
        <v>26610</v>
      </c>
      <c r="Q227" s="16">
        <f t="shared" si="4"/>
        <v>78781</v>
      </c>
      <c r="R227" s="16">
        <f t="shared" si="16"/>
        <v>5581</v>
      </c>
      <c r="S227" s="16">
        <f t="shared" si="5"/>
        <v>22608</v>
      </c>
      <c r="T227" s="16">
        <f t="shared" si="1"/>
        <v>101389</v>
      </c>
      <c r="U227" s="16">
        <f t="shared" si="6"/>
        <v>1693</v>
      </c>
      <c r="V227" s="16">
        <f t="shared" si="7"/>
        <v>932</v>
      </c>
      <c r="X227" s="16">
        <f t="shared" si="8"/>
        <v>1.5328019619865112E-2</v>
      </c>
      <c r="Y227" s="1">
        <v>16.03</v>
      </c>
      <c r="Z227" s="1">
        <f t="shared" si="0"/>
        <v>14.67</v>
      </c>
    </row>
    <row r="228" spans="1:26" ht="13" x14ac:dyDescent="0.15">
      <c r="A228" s="15">
        <v>44261</v>
      </c>
      <c r="B228" s="1">
        <f t="shared" si="13"/>
        <v>419</v>
      </c>
      <c r="D228" s="1">
        <v>0</v>
      </c>
      <c r="E228" s="1">
        <v>0</v>
      </c>
      <c r="F228" s="1">
        <f t="shared" si="2"/>
        <v>0</v>
      </c>
      <c r="G228" s="16">
        <f t="shared" si="3"/>
        <v>0.14285714285714285</v>
      </c>
      <c r="H228" s="16">
        <f t="shared" si="17"/>
        <v>7.7220077220077217</v>
      </c>
      <c r="I228" s="1">
        <f t="shared" si="10"/>
        <v>56</v>
      </c>
      <c r="J228" s="22">
        <f t="shared" si="14"/>
        <v>24</v>
      </c>
      <c r="M228" s="1">
        <v>4</v>
      </c>
      <c r="N228" s="1">
        <v>49</v>
      </c>
      <c r="O228" s="1">
        <v>5</v>
      </c>
      <c r="P228" s="16">
        <f t="shared" si="15"/>
        <v>26659</v>
      </c>
      <c r="Q228" s="16">
        <f t="shared" si="4"/>
        <v>78830</v>
      </c>
      <c r="R228" s="16">
        <f t="shared" si="16"/>
        <v>5586</v>
      </c>
      <c r="S228" s="16">
        <f t="shared" si="5"/>
        <v>22613</v>
      </c>
      <c r="T228" s="16">
        <f t="shared" si="1"/>
        <v>101443</v>
      </c>
      <c r="U228" s="16">
        <f t="shared" si="6"/>
        <v>54</v>
      </c>
      <c r="V228" s="16">
        <f t="shared" si="7"/>
        <v>826.57142857142856</v>
      </c>
      <c r="X228" s="16">
        <f t="shared" si="8"/>
        <v>1.7283097131005877E-2</v>
      </c>
      <c r="Y228" s="1">
        <v>13</v>
      </c>
      <c r="Z228" s="1">
        <f t="shared" si="0"/>
        <v>13.865714285714287</v>
      </c>
    </row>
    <row r="229" spans="1:26" ht="13" x14ac:dyDescent="0.15">
      <c r="A229" s="15">
        <v>44262</v>
      </c>
      <c r="B229" s="1">
        <f t="shared" si="13"/>
        <v>420</v>
      </c>
      <c r="D229" s="1">
        <v>0</v>
      </c>
      <c r="E229" s="1">
        <v>0</v>
      </c>
      <c r="F229" s="1">
        <f t="shared" si="2"/>
        <v>0</v>
      </c>
      <c r="G229" s="16">
        <f t="shared" si="3"/>
        <v>0.14285714285714285</v>
      </c>
      <c r="H229" s="16">
        <f t="shared" si="17"/>
        <v>7.7220077220077217</v>
      </c>
      <c r="I229" s="1">
        <f t="shared" si="10"/>
        <v>56</v>
      </c>
      <c r="J229" s="22">
        <f t="shared" si="14"/>
        <v>24</v>
      </c>
      <c r="M229" s="1">
        <v>4</v>
      </c>
      <c r="N229" s="1">
        <v>27</v>
      </c>
      <c r="O229" s="1">
        <v>0</v>
      </c>
      <c r="P229" s="16">
        <f t="shared" si="15"/>
        <v>26686</v>
      </c>
      <c r="Q229" s="16">
        <f t="shared" si="4"/>
        <v>78857</v>
      </c>
      <c r="R229" s="16">
        <f t="shared" si="16"/>
        <v>5586</v>
      </c>
      <c r="S229" s="16">
        <f t="shared" si="5"/>
        <v>22613</v>
      </c>
      <c r="T229" s="16">
        <f t="shared" si="1"/>
        <v>101470</v>
      </c>
      <c r="U229" s="16">
        <f t="shared" si="6"/>
        <v>27</v>
      </c>
      <c r="V229" s="16">
        <f t="shared" si="7"/>
        <v>824.71428571428567</v>
      </c>
      <c r="X229" s="16">
        <f t="shared" si="8"/>
        <v>1.7322016282695307E-2</v>
      </c>
      <c r="Y229" s="1">
        <v>13.87</v>
      </c>
      <c r="Z229" s="1">
        <f t="shared" si="0"/>
        <v>12.814285714285717</v>
      </c>
    </row>
    <row r="230" spans="1:26" ht="13" x14ac:dyDescent="0.15">
      <c r="A230" s="15">
        <v>44263</v>
      </c>
      <c r="B230" s="1">
        <f t="shared" si="13"/>
        <v>421</v>
      </c>
      <c r="D230" s="1">
        <v>0</v>
      </c>
      <c r="E230" s="1">
        <v>0</v>
      </c>
      <c r="F230" s="1">
        <f t="shared" si="2"/>
        <v>0</v>
      </c>
      <c r="G230" s="16">
        <f t="shared" si="3"/>
        <v>0.14285714285714285</v>
      </c>
      <c r="H230" s="16">
        <f t="shared" si="17"/>
        <v>7.7220077220077217</v>
      </c>
      <c r="I230" s="1">
        <f t="shared" si="10"/>
        <v>56</v>
      </c>
      <c r="J230" s="22">
        <f t="shared" si="14"/>
        <v>24</v>
      </c>
      <c r="M230" s="1">
        <v>1</v>
      </c>
      <c r="N230" s="1">
        <v>1544</v>
      </c>
      <c r="O230" s="1">
        <v>48</v>
      </c>
      <c r="P230" s="16">
        <f t="shared" si="15"/>
        <v>28230</v>
      </c>
      <c r="Q230" s="16">
        <f t="shared" si="4"/>
        <v>80401</v>
      </c>
      <c r="R230" s="16">
        <f t="shared" si="16"/>
        <v>5634</v>
      </c>
      <c r="S230" s="16">
        <f t="shared" si="5"/>
        <v>22661</v>
      </c>
      <c r="T230" s="16">
        <f t="shared" si="1"/>
        <v>103062</v>
      </c>
      <c r="U230" s="16">
        <f t="shared" si="6"/>
        <v>1592</v>
      </c>
      <c r="V230" s="16">
        <f t="shared" si="7"/>
        <v>833.85714285714289</v>
      </c>
      <c r="X230" s="16">
        <f t="shared" si="8"/>
        <v>1.7132088401576151E-2</v>
      </c>
      <c r="Y230" s="1">
        <v>14.73</v>
      </c>
      <c r="Z230" s="1">
        <f t="shared" si="0"/>
        <v>14.051428571428573</v>
      </c>
    </row>
    <row r="231" spans="1:26" ht="13" x14ac:dyDescent="0.15">
      <c r="A231" s="15">
        <v>44264</v>
      </c>
      <c r="B231" s="1">
        <f t="shared" si="13"/>
        <v>422</v>
      </c>
      <c r="D231" s="1">
        <v>0</v>
      </c>
      <c r="E231" s="1">
        <v>0</v>
      </c>
      <c r="F231" s="1">
        <f t="shared" si="2"/>
        <v>0</v>
      </c>
      <c r="G231" s="16">
        <f t="shared" si="3"/>
        <v>0.14285714285714285</v>
      </c>
      <c r="H231" s="16">
        <f t="shared" si="17"/>
        <v>7.7220077220077217</v>
      </c>
      <c r="I231" s="1">
        <f t="shared" si="10"/>
        <v>56</v>
      </c>
      <c r="J231" s="22">
        <f t="shared" si="14"/>
        <v>24</v>
      </c>
      <c r="M231" s="1">
        <v>1</v>
      </c>
      <c r="N231" s="1">
        <v>57</v>
      </c>
      <c r="O231" s="1">
        <v>348</v>
      </c>
      <c r="P231" s="16">
        <f t="shared" si="15"/>
        <v>28287</v>
      </c>
      <c r="Q231" s="16">
        <f t="shared" si="4"/>
        <v>80458</v>
      </c>
      <c r="R231" s="16">
        <f t="shared" si="16"/>
        <v>5982</v>
      </c>
      <c r="S231" s="16">
        <f t="shared" si="5"/>
        <v>23009</v>
      </c>
      <c r="T231" s="16">
        <f t="shared" si="1"/>
        <v>103467</v>
      </c>
      <c r="U231" s="16">
        <f t="shared" si="6"/>
        <v>405</v>
      </c>
      <c r="V231" s="16">
        <f t="shared" si="7"/>
        <v>828.28571428571433</v>
      </c>
      <c r="X231" s="16">
        <f t="shared" si="8"/>
        <v>1.7247326664367024E-2</v>
      </c>
      <c r="Y231" s="1">
        <v>14.3</v>
      </c>
      <c r="Z231" s="1">
        <f t="shared" si="0"/>
        <v>14.361428571428572</v>
      </c>
    </row>
    <row r="232" spans="1:26" ht="13" x14ac:dyDescent="0.15">
      <c r="A232" s="15">
        <v>44265</v>
      </c>
      <c r="B232" s="1">
        <f t="shared" si="13"/>
        <v>423</v>
      </c>
      <c r="D232" s="1">
        <v>0</v>
      </c>
      <c r="E232" s="1">
        <v>2</v>
      </c>
      <c r="F232" s="1">
        <f t="shared" si="2"/>
        <v>2</v>
      </c>
      <c r="G232" s="16">
        <f t="shared" si="3"/>
        <v>0.2857142857142857</v>
      </c>
      <c r="H232" s="16">
        <f t="shared" si="17"/>
        <v>15.444015444015443</v>
      </c>
      <c r="I232" s="1">
        <f t="shared" si="10"/>
        <v>58</v>
      </c>
      <c r="J232" s="22">
        <f t="shared" si="14"/>
        <v>26</v>
      </c>
      <c r="M232" s="1">
        <v>3</v>
      </c>
      <c r="N232" s="1">
        <v>1593</v>
      </c>
      <c r="O232" s="1">
        <v>89</v>
      </c>
      <c r="P232" s="16">
        <f t="shared" si="15"/>
        <v>29880</v>
      </c>
      <c r="Q232" s="16">
        <f t="shared" si="4"/>
        <v>82051</v>
      </c>
      <c r="R232" s="16">
        <f t="shared" si="16"/>
        <v>6071</v>
      </c>
      <c r="S232" s="16">
        <f t="shared" si="5"/>
        <v>23098</v>
      </c>
      <c r="T232" s="16">
        <f t="shared" si="1"/>
        <v>105149</v>
      </c>
      <c r="U232" s="16">
        <f t="shared" si="6"/>
        <v>1682</v>
      </c>
      <c r="V232" s="16">
        <f t="shared" si="7"/>
        <v>832.28571428571433</v>
      </c>
      <c r="X232" s="16">
        <f t="shared" si="8"/>
        <v>3.4328870580157912E-2</v>
      </c>
      <c r="Y232" s="1">
        <v>15.6</v>
      </c>
      <c r="Z232" s="1">
        <f t="shared" si="0"/>
        <v>14.732857142857142</v>
      </c>
    </row>
    <row r="233" spans="1:26" ht="13" x14ac:dyDescent="0.15">
      <c r="A233" s="15">
        <v>44266</v>
      </c>
      <c r="B233" s="1">
        <f t="shared" si="13"/>
        <v>424</v>
      </c>
      <c r="D233" s="1">
        <v>0</v>
      </c>
      <c r="E233" s="1">
        <v>0</v>
      </c>
      <c r="F233" s="1">
        <f t="shared" si="2"/>
        <v>0</v>
      </c>
      <c r="G233" s="16">
        <f t="shared" si="3"/>
        <v>0.2857142857142857</v>
      </c>
      <c r="H233" s="16">
        <f t="shared" si="17"/>
        <v>15.444015444015443</v>
      </c>
      <c r="I233" s="1">
        <f t="shared" si="10"/>
        <v>58</v>
      </c>
      <c r="J233" s="22">
        <f t="shared" si="14"/>
        <v>26</v>
      </c>
      <c r="M233" s="1">
        <v>2</v>
      </c>
      <c r="N233" s="1">
        <v>38</v>
      </c>
      <c r="O233" s="1">
        <v>317</v>
      </c>
      <c r="P233" s="16">
        <f t="shared" si="15"/>
        <v>29918</v>
      </c>
      <c r="Q233" s="16">
        <f t="shared" si="4"/>
        <v>82089</v>
      </c>
      <c r="R233" s="16">
        <f t="shared" si="16"/>
        <v>6388</v>
      </c>
      <c r="S233" s="16">
        <f t="shared" si="5"/>
        <v>23415</v>
      </c>
      <c r="T233" s="16">
        <f t="shared" si="1"/>
        <v>105504</v>
      </c>
      <c r="U233" s="16">
        <f t="shared" si="6"/>
        <v>355</v>
      </c>
      <c r="V233" s="16">
        <f t="shared" si="7"/>
        <v>829.71428571428567</v>
      </c>
      <c r="X233" s="16">
        <f t="shared" si="8"/>
        <v>3.4435261707988982E-2</v>
      </c>
      <c r="Y233" s="1">
        <v>14.3</v>
      </c>
      <c r="Z233" s="1">
        <f t="shared" si="0"/>
        <v>14.547142857142855</v>
      </c>
    </row>
    <row r="234" spans="1:26" ht="13" x14ac:dyDescent="0.15">
      <c r="A234" s="15">
        <v>44267</v>
      </c>
      <c r="B234" s="1">
        <f t="shared" si="13"/>
        <v>425</v>
      </c>
      <c r="D234" s="1">
        <v>0</v>
      </c>
      <c r="E234" s="1">
        <v>0</v>
      </c>
      <c r="F234" s="1">
        <f t="shared" si="2"/>
        <v>0</v>
      </c>
      <c r="G234" s="16">
        <f t="shared" si="3"/>
        <v>0.2857142857142857</v>
      </c>
      <c r="H234" s="16">
        <f t="shared" si="17"/>
        <v>15.444015444015443</v>
      </c>
      <c r="I234" s="1">
        <f t="shared" si="10"/>
        <v>58</v>
      </c>
      <c r="J234" s="22">
        <f t="shared" si="14"/>
        <v>26</v>
      </c>
      <c r="M234" s="1">
        <v>2</v>
      </c>
      <c r="N234" s="1">
        <v>1582</v>
      </c>
      <c r="O234" s="1">
        <v>160</v>
      </c>
      <c r="P234" s="16">
        <f t="shared" si="15"/>
        <v>31500</v>
      </c>
      <c r="Q234" s="16">
        <f t="shared" si="4"/>
        <v>83671</v>
      </c>
      <c r="R234" s="16">
        <f t="shared" si="16"/>
        <v>6548</v>
      </c>
      <c r="S234" s="16">
        <f t="shared" si="5"/>
        <v>23575</v>
      </c>
      <c r="T234" s="16">
        <f t="shared" si="1"/>
        <v>107246</v>
      </c>
      <c r="U234" s="16">
        <f t="shared" si="6"/>
        <v>1742</v>
      </c>
      <c r="V234" s="16">
        <f t="shared" si="7"/>
        <v>836.71428571428567</v>
      </c>
      <c r="X234" s="16">
        <f t="shared" si="8"/>
        <v>3.4147174321324913E-2</v>
      </c>
      <c r="Y234" s="1">
        <v>0</v>
      </c>
      <c r="Z234" s="1">
        <f t="shared" si="0"/>
        <v>12.257142857142854</v>
      </c>
    </row>
    <row r="235" spans="1:26" ht="13" x14ac:dyDescent="0.15">
      <c r="A235" s="15">
        <v>44268</v>
      </c>
      <c r="B235" s="1">
        <f t="shared" si="13"/>
        <v>426</v>
      </c>
      <c r="D235" s="1">
        <v>0</v>
      </c>
      <c r="E235" s="1">
        <v>0</v>
      </c>
      <c r="F235" s="1">
        <f t="shared" si="2"/>
        <v>0</v>
      </c>
      <c r="G235" s="16">
        <f t="shared" si="3"/>
        <v>0.2857142857142857</v>
      </c>
      <c r="H235" s="16">
        <f t="shared" si="17"/>
        <v>15.444015444015443</v>
      </c>
      <c r="I235" s="1">
        <f t="shared" si="10"/>
        <v>58</v>
      </c>
      <c r="J235" s="22">
        <f t="shared" si="14"/>
        <v>26</v>
      </c>
      <c r="M235" s="1">
        <v>2</v>
      </c>
      <c r="N235" s="1">
        <v>0</v>
      </c>
      <c r="O235" s="1">
        <v>0</v>
      </c>
      <c r="P235" s="16">
        <f t="shared" si="15"/>
        <v>31500</v>
      </c>
      <c r="Q235" s="16">
        <f t="shared" si="4"/>
        <v>83671</v>
      </c>
      <c r="R235" s="16">
        <f t="shared" si="16"/>
        <v>6548</v>
      </c>
      <c r="S235" s="16">
        <f t="shared" si="5"/>
        <v>23575</v>
      </c>
      <c r="T235" s="16">
        <f t="shared" si="1"/>
        <v>107246</v>
      </c>
      <c r="U235" s="16">
        <f t="shared" si="6"/>
        <v>0</v>
      </c>
      <c r="V235" s="16">
        <f t="shared" si="7"/>
        <v>829</v>
      </c>
      <c r="X235" s="16">
        <f t="shared" si="8"/>
        <v>3.4464931931759431E-2</v>
      </c>
      <c r="Y235" s="1">
        <v>26</v>
      </c>
      <c r="Z235" s="1">
        <f t="shared" si="0"/>
        <v>14.114285714285716</v>
      </c>
    </row>
    <row r="236" spans="1:26" ht="13" x14ac:dyDescent="0.15">
      <c r="A236" s="15">
        <v>44269</v>
      </c>
      <c r="B236" s="1">
        <f t="shared" si="13"/>
        <v>427</v>
      </c>
      <c r="D236" s="1">
        <v>0</v>
      </c>
      <c r="E236" s="1">
        <v>0</v>
      </c>
      <c r="F236" s="1">
        <f t="shared" si="2"/>
        <v>0</v>
      </c>
      <c r="G236" s="16">
        <f t="shared" si="3"/>
        <v>0.2857142857142857</v>
      </c>
      <c r="H236" s="16">
        <f t="shared" si="17"/>
        <v>15.444015444015443</v>
      </c>
      <c r="I236" s="1">
        <f t="shared" si="10"/>
        <v>58</v>
      </c>
      <c r="J236" s="22">
        <f t="shared" si="14"/>
        <v>26</v>
      </c>
      <c r="M236" s="1">
        <v>2</v>
      </c>
      <c r="N236" s="1">
        <v>21</v>
      </c>
      <c r="O236" s="1">
        <v>0</v>
      </c>
      <c r="P236" s="16">
        <f t="shared" si="15"/>
        <v>31521</v>
      </c>
      <c r="Q236" s="16">
        <f t="shared" si="4"/>
        <v>83692</v>
      </c>
      <c r="R236" s="16">
        <f t="shared" si="16"/>
        <v>6548</v>
      </c>
      <c r="S236" s="16">
        <f t="shared" si="5"/>
        <v>23575</v>
      </c>
      <c r="T236" s="16">
        <f t="shared" si="1"/>
        <v>107267</v>
      </c>
      <c r="U236" s="16">
        <f t="shared" si="6"/>
        <v>21</v>
      </c>
      <c r="V236" s="16">
        <f t="shared" si="7"/>
        <v>828.14285714285711</v>
      </c>
      <c r="X236" s="16">
        <f t="shared" si="8"/>
        <v>3.4500603760565809E-2</v>
      </c>
      <c r="Y236" s="1">
        <v>41.16</v>
      </c>
      <c r="Z236" s="1">
        <f t="shared" si="0"/>
        <v>18.012857142857143</v>
      </c>
    </row>
    <row r="237" spans="1:26" ht="13" x14ac:dyDescent="0.15">
      <c r="A237" s="15">
        <v>44270</v>
      </c>
      <c r="B237" s="1">
        <f t="shared" si="13"/>
        <v>428</v>
      </c>
      <c r="D237" s="1">
        <v>0</v>
      </c>
      <c r="E237" s="1">
        <v>0</v>
      </c>
      <c r="F237" s="1">
        <f t="shared" si="2"/>
        <v>0</v>
      </c>
      <c r="G237" s="16">
        <f t="shared" si="3"/>
        <v>0.2857142857142857</v>
      </c>
      <c r="H237" s="16">
        <f t="shared" si="17"/>
        <v>15.444015444015443</v>
      </c>
      <c r="I237" s="1">
        <f t="shared" si="10"/>
        <v>58</v>
      </c>
      <c r="J237" s="22">
        <f t="shared" si="14"/>
        <v>26</v>
      </c>
      <c r="M237" s="1">
        <v>2</v>
      </c>
      <c r="N237" s="1">
        <v>1552</v>
      </c>
      <c r="O237" s="1">
        <v>43</v>
      </c>
      <c r="P237" s="16">
        <f t="shared" si="15"/>
        <v>33073</v>
      </c>
      <c r="Q237" s="16">
        <f t="shared" si="4"/>
        <v>85244</v>
      </c>
      <c r="R237" s="16">
        <f t="shared" si="16"/>
        <v>6591</v>
      </c>
      <c r="S237" s="16">
        <f t="shared" si="5"/>
        <v>23618</v>
      </c>
      <c r="T237" s="16">
        <f t="shared" si="1"/>
        <v>108862</v>
      </c>
      <c r="U237" s="16">
        <f t="shared" si="6"/>
        <v>1595</v>
      </c>
      <c r="V237" s="16">
        <f t="shared" si="7"/>
        <v>828.57142857142856</v>
      </c>
      <c r="X237" s="16">
        <f t="shared" si="8"/>
        <v>3.4482758620689655E-2</v>
      </c>
      <c r="Y237" s="1">
        <v>7.37</v>
      </c>
      <c r="Z237" s="1">
        <f t="shared" si="0"/>
        <v>16.961428571428574</v>
      </c>
    </row>
    <row r="238" spans="1:26" ht="13" x14ac:dyDescent="0.15">
      <c r="A238" s="15">
        <v>44271</v>
      </c>
      <c r="B238" s="1">
        <f t="shared" si="13"/>
        <v>429</v>
      </c>
      <c r="D238" s="1">
        <v>0</v>
      </c>
      <c r="E238" s="1">
        <v>0</v>
      </c>
      <c r="F238" s="1">
        <f t="shared" si="2"/>
        <v>0</v>
      </c>
      <c r="G238" s="16">
        <f t="shared" si="3"/>
        <v>0.2857142857142857</v>
      </c>
      <c r="H238" s="16">
        <f t="shared" si="17"/>
        <v>15.444015444015443</v>
      </c>
      <c r="I238" s="1">
        <f t="shared" si="10"/>
        <v>58</v>
      </c>
      <c r="J238" s="22">
        <f t="shared" si="14"/>
        <v>26</v>
      </c>
      <c r="M238" s="1">
        <v>2</v>
      </c>
      <c r="N238" s="1">
        <v>58</v>
      </c>
      <c r="O238" s="1">
        <v>356</v>
      </c>
      <c r="P238" s="16">
        <f t="shared" si="15"/>
        <v>33131</v>
      </c>
      <c r="Q238" s="16">
        <f t="shared" si="4"/>
        <v>85302</v>
      </c>
      <c r="R238" s="16">
        <f t="shared" si="16"/>
        <v>6947</v>
      </c>
      <c r="S238" s="16">
        <f t="shared" si="5"/>
        <v>23974</v>
      </c>
      <c r="T238" s="16">
        <f t="shared" si="1"/>
        <v>109276</v>
      </c>
      <c r="U238" s="16">
        <f t="shared" si="6"/>
        <v>414</v>
      </c>
      <c r="V238" s="16">
        <f t="shared" si="7"/>
        <v>829.85714285714289</v>
      </c>
      <c r="X238" s="16">
        <f t="shared" si="8"/>
        <v>3.4429333792391117E-2</v>
      </c>
      <c r="Y238" s="1">
        <v>11.27</v>
      </c>
      <c r="Z238" s="1">
        <f t="shared" si="0"/>
        <v>16.528571428571428</v>
      </c>
    </row>
    <row r="239" spans="1:26" ht="13" x14ac:dyDescent="0.15">
      <c r="A239" s="15">
        <v>44272</v>
      </c>
      <c r="B239" s="1">
        <f t="shared" si="13"/>
        <v>430</v>
      </c>
      <c r="D239" s="1">
        <v>1</v>
      </c>
      <c r="E239" s="1">
        <v>0</v>
      </c>
      <c r="F239" s="1">
        <f t="shared" si="2"/>
        <v>1</v>
      </c>
      <c r="G239" s="16">
        <f t="shared" si="3"/>
        <v>0.14285714285714285</v>
      </c>
      <c r="H239" s="16">
        <f t="shared" si="17"/>
        <v>7.7220077220077217</v>
      </c>
      <c r="I239" s="1">
        <f t="shared" si="10"/>
        <v>59</v>
      </c>
      <c r="J239" s="22">
        <f t="shared" si="14"/>
        <v>27</v>
      </c>
      <c r="M239" s="1">
        <v>3</v>
      </c>
      <c r="N239" s="1">
        <v>1593</v>
      </c>
      <c r="O239" s="1">
        <v>83</v>
      </c>
      <c r="P239" s="16">
        <f t="shared" si="15"/>
        <v>34724</v>
      </c>
      <c r="Q239" s="16">
        <f t="shared" si="4"/>
        <v>86895</v>
      </c>
      <c r="R239" s="16">
        <f t="shared" si="16"/>
        <v>7030</v>
      </c>
      <c r="S239" s="16">
        <f t="shared" si="5"/>
        <v>24057</v>
      </c>
      <c r="T239" s="16">
        <f t="shared" si="1"/>
        <v>110952</v>
      </c>
      <c r="U239" s="16">
        <f t="shared" si="6"/>
        <v>1676</v>
      </c>
      <c r="V239" s="16">
        <f t="shared" si="7"/>
        <v>829</v>
      </c>
      <c r="X239" s="16">
        <f t="shared" si="8"/>
        <v>1.7232465965879715E-2</v>
      </c>
      <c r="Y239" s="1">
        <v>19.07</v>
      </c>
      <c r="Z239" s="1">
        <f t="shared" si="0"/>
        <v>17.024285714285714</v>
      </c>
    </row>
    <row r="240" spans="1:26" ht="13" x14ac:dyDescent="0.15">
      <c r="A240" s="15">
        <v>44273</v>
      </c>
      <c r="B240" s="1">
        <f t="shared" si="13"/>
        <v>431</v>
      </c>
      <c r="D240" s="1">
        <v>0</v>
      </c>
      <c r="E240" s="1">
        <v>0</v>
      </c>
      <c r="F240" s="1">
        <f t="shared" si="2"/>
        <v>0</v>
      </c>
      <c r="G240" s="16">
        <f t="shared" si="3"/>
        <v>0.14285714285714285</v>
      </c>
      <c r="H240" s="16">
        <f t="shared" si="17"/>
        <v>7.7220077220077217</v>
      </c>
      <c r="I240" s="1">
        <f t="shared" si="10"/>
        <v>59</v>
      </c>
      <c r="J240" s="22">
        <f t="shared" si="14"/>
        <v>27</v>
      </c>
      <c r="M240" s="1">
        <v>3</v>
      </c>
      <c r="N240" s="1">
        <v>120</v>
      </c>
      <c r="O240" s="1">
        <v>320</v>
      </c>
      <c r="P240" s="16">
        <f t="shared" si="15"/>
        <v>34844</v>
      </c>
      <c r="Q240" s="16">
        <f t="shared" si="4"/>
        <v>87015</v>
      </c>
      <c r="R240" s="16">
        <f t="shared" si="16"/>
        <v>7350</v>
      </c>
      <c r="S240" s="16">
        <f t="shared" si="5"/>
        <v>24377</v>
      </c>
      <c r="T240" s="16">
        <f t="shared" si="1"/>
        <v>111392</v>
      </c>
      <c r="U240" s="16">
        <f t="shared" si="6"/>
        <v>440</v>
      </c>
      <c r="V240" s="16">
        <f t="shared" si="7"/>
        <v>841.14285714285711</v>
      </c>
      <c r="X240" s="16">
        <f t="shared" si="8"/>
        <v>1.6983695652173912E-2</v>
      </c>
      <c r="Y240" s="1">
        <v>13.87</v>
      </c>
      <c r="Z240" s="1">
        <f t="shared" si="0"/>
        <v>16.962857142857143</v>
      </c>
    </row>
    <row r="241" spans="1:26" ht="13" x14ac:dyDescent="0.15">
      <c r="A241" s="15">
        <v>44274</v>
      </c>
      <c r="B241" s="1">
        <f t="shared" si="13"/>
        <v>432</v>
      </c>
      <c r="D241" s="1">
        <v>0</v>
      </c>
      <c r="E241" s="1">
        <v>0</v>
      </c>
      <c r="F241" s="1">
        <f t="shared" si="2"/>
        <v>0</v>
      </c>
      <c r="G241" s="16">
        <f t="shared" si="3"/>
        <v>0.14285714285714285</v>
      </c>
      <c r="H241" s="16">
        <f t="shared" si="17"/>
        <v>7.7220077220077217</v>
      </c>
      <c r="I241" s="1">
        <f t="shared" si="10"/>
        <v>59</v>
      </c>
      <c r="J241" s="22">
        <f t="shared" si="14"/>
        <v>27</v>
      </c>
      <c r="M241" s="1">
        <v>3</v>
      </c>
      <c r="N241" s="1">
        <v>1499</v>
      </c>
      <c r="O241" s="1">
        <v>144</v>
      </c>
      <c r="P241" s="16">
        <f t="shared" si="15"/>
        <v>36343</v>
      </c>
      <c r="Q241" s="16">
        <f t="shared" si="4"/>
        <v>88514</v>
      </c>
      <c r="R241" s="16">
        <f t="shared" si="16"/>
        <v>7494</v>
      </c>
      <c r="S241" s="16">
        <f t="shared" si="5"/>
        <v>24521</v>
      </c>
      <c r="T241" s="16">
        <f t="shared" si="1"/>
        <v>113035</v>
      </c>
      <c r="U241" s="16">
        <f t="shared" si="6"/>
        <v>1643</v>
      </c>
      <c r="V241" s="16">
        <f t="shared" si="7"/>
        <v>827</v>
      </c>
      <c r="X241" s="16">
        <f t="shared" si="8"/>
        <v>1.7274140611504576E-2</v>
      </c>
      <c r="Y241" s="1">
        <v>13</v>
      </c>
      <c r="Z241" s="1">
        <f t="shared" si="0"/>
        <v>18.82</v>
      </c>
    </row>
    <row r="242" spans="1:26" ht="13" x14ac:dyDescent="0.15">
      <c r="A242" s="15">
        <v>44275</v>
      </c>
      <c r="B242" s="1">
        <f t="shared" si="13"/>
        <v>433</v>
      </c>
      <c r="D242" s="1">
        <v>0</v>
      </c>
      <c r="E242" s="1">
        <v>0</v>
      </c>
      <c r="F242" s="1">
        <f t="shared" si="2"/>
        <v>0</v>
      </c>
      <c r="G242" s="16">
        <f t="shared" si="3"/>
        <v>0.14285714285714285</v>
      </c>
      <c r="H242" s="16">
        <f t="shared" si="17"/>
        <v>7.7220077220077217</v>
      </c>
      <c r="I242" s="1">
        <f t="shared" si="10"/>
        <v>59</v>
      </c>
      <c r="J242" s="22">
        <f t="shared" si="14"/>
        <v>27</v>
      </c>
      <c r="M242" s="1">
        <v>3</v>
      </c>
      <c r="N242" s="1">
        <v>0</v>
      </c>
      <c r="O242" s="1">
        <v>0</v>
      </c>
      <c r="P242" s="16">
        <f t="shared" si="15"/>
        <v>36343</v>
      </c>
      <c r="Q242" s="16">
        <f t="shared" si="4"/>
        <v>88514</v>
      </c>
      <c r="R242" s="16">
        <f t="shared" si="16"/>
        <v>7494</v>
      </c>
      <c r="S242" s="16">
        <f t="shared" si="5"/>
        <v>24521</v>
      </c>
      <c r="T242" s="16">
        <f t="shared" si="1"/>
        <v>113035</v>
      </c>
      <c r="U242" s="16">
        <f t="shared" si="6"/>
        <v>0</v>
      </c>
      <c r="V242" s="16">
        <f t="shared" si="7"/>
        <v>827</v>
      </c>
      <c r="X242" s="16">
        <f t="shared" si="8"/>
        <v>1.7274140611504576E-2</v>
      </c>
      <c r="Y242" s="1">
        <v>18.2</v>
      </c>
      <c r="Z242" s="1">
        <f t="shared" si="0"/>
        <v>17.705714285714286</v>
      </c>
    </row>
    <row r="243" spans="1:26" ht="13" x14ac:dyDescent="0.15">
      <c r="A243" s="15">
        <v>44276</v>
      </c>
      <c r="B243" s="1">
        <f t="shared" si="13"/>
        <v>434</v>
      </c>
      <c r="D243" s="1">
        <v>0</v>
      </c>
      <c r="E243" s="1">
        <v>0</v>
      </c>
      <c r="F243" s="1">
        <f t="shared" si="2"/>
        <v>0</v>
      </c>
      <c r="G243" s="16">
        <f t="shared" si="3"/>
        <v>0.14285714285714285</v>
      </c>
      <c r="H243" s="16">
        <f t="shared" si="17"/>
        <v>7.7220077220077217</v>
      </c>
      <c r="I243" s="1">
        <f t="shared" si="10"/>
        <v>59</v>
      </c>
      <c r="J243" s="22">
        <f t="shared" si="14"/>
        <v>27</v>
      </c>
      <c r="M243" s="1">
        <v>3</v>
      </c>
      <c r="N243" s="1">
        <v>0</v>
      </c>
      <c r="O243" s="1">
        <v>0</v>
      </c>
      <c r="P243" s="16">
        <f t="shared" si="15"/>
        <v>36343</v>
      </c>
      <c r="Q243" s="16">
        <f t="shared" si="4"/>
        <v>88514</v>
      </c>
      <c r="R243" s="16">
        <f t="shared" si="16"/>
        <v>7494</v>
      </c>
      <c r="S243" s="16">
        <f t="shared" si="5"/>
        <v>24521</v>
      </c>
      <c r="T243" s="16">
        <f t="shared" si="1"/>
        <v>113035</v>
      </c>
      <c r="U243" s="16">
        <f t="shared" si="6"/>
        <v>0</v>
      </c>
      <c r="V243" s="16">
        <f t="shared" si="7"/>
        <v>824</v>
      </c>
      <c r="X243" s="16">
        <f t="shared" si="8"/>
        <v>1.7337031900138695E-2</v>
      </c>
      <c r="Y243" s="1">
        <v>14.73</v>
      </c>
      <c r="Z243" s="1">
        <f t="shared" si="0"/>
        <v>13.930000000000001</v>
      </c>
    </row>
    <row r="244" spans="1:26" ht="13" x14ac:dyDescent="0.15">
      <c r="A244" s="15">
        <v>44277</v>
      </c>
      <c r="B244" s="1">
        <f t="shared" si="13"/>
        <v>435</v>
      </c>
      <c r="D244" s="1">
        <v>1</v>
      </c>
      <c r="E244" s="1">
        <v>0</v>
      </c>
      <c r="F244" s="1">
        <f t="shared" si="2"/>
        <v>1</v>
      </c>
      <c r="G244" s="16">
        <f t="shared" si="3"/>
        <v>0.2857142857142857</v>
      </c>
      <c r="H244" s="16">
        <f t="shared" si="17"/>
        <v>15.444015444015443</v>
      </c>
      <c r="I244" s="1">
        <f t="shared" si="10"/>
        <v>60</v>
      </c>
      <c r="J244" s="22">
        <f t="shared" si="14"/>
        <v>28</v>
      </c>
      <c r="M244" s="1">
        <v>4</v>
      </c>
      <c r="N244" s="1">
        <v>1585</v>
      </c>
      <c r="O244" s="1">
        <v>47</v>
      </c>
      <c r="P244" s="16">
        <f t="shared" si="15"/>
        <v>37928</v>
      </c>
      <c r="Q244" s="16">
        <f t="shared" si="4"/>
        <v>90099</v>
      </c>
      <c r="R244" s="16">
        <f t="shared" si="16"/>
        <v>7541</v>
      </c>
      <c r="S244" s="16">
        <f t="shared" si="5"/>
        <v>24568</v>
      </c>
      <c r="T244" s="16">
        <f t="shared" si="1"/>
        <v>114667</v>
      </c>
      <c r="U244" s="16">
        <f t="shared" si="6"/>
        <v>1632</v>
      </c>
      <c r="V244" s="16">
        <f t="shared" si="7"/>
        <v>829.28571428571433</v>
      </c>
      <c r="X244" s="16">
        <f t="shared" si="8"/>
        <v>3.4453057708871658E-2</v>
      </c>
      <c r="Y244" s="1">
        <v>11.27</v>
      </c>
      <c r="Z244" s="1">
        <f t="shared" si="0"/>
        <v>14.487142857142857</v>
      </c>
    </row>
    <row r="245" spans="1:26" ht="13" x14ac:dyDescent="0.15">
      <c r="A245" s="15">
        <v>44278</v>
      </c>
      <c r="B245" s="1">
        <f t="shared" si="13"/>
        <v>436</v>
      </c>
      <c r="D245" s="1">
        <v>0</v>
      </c>
      <c r="E245" s="1">
        <v>0</v>
      </c>
      <c r="F245" s="1">
        <f t="shared" si="2"/>
        <v>0</v>
      </c>
      <c r="G245" s="16">
        <f t="shared" si="3"/>
        <v>0.2857142857142857</v>
      </c>
      <c r="H245" s="16">
        <f t="shared" si="17"/>
        <v>15.444015444015443</v>
      </c>
      <c r="I245" s="1">
        <f t="shared" si="10"/>
        <v>60</v>
      </c>
      <c r="J245" s="22">
        <f t="shared" si="14"/>
        <v>28</v>
      </c>
      <c r="M245" s="1">
        <v>2</v>
      </c>
      <c r="N245" s="1">
        <v>49</v>
      </c>
      <c r="O245" s="1">
        <v>327</v>
      </c>
      <c r="P245" s="16">
        <f t="shared" si="15"/>
        <v>37977</v>
      </c>
      <c r="Q245" s="16">
        <f t="shared" si="4"/>
        <v>90148</v>
      </c>
      <c r="R245" s="16">
        <f t="shared" si="16"/>
        <v>7868</v>
      </c>
      <c r="S245" s="16">
        <f t="shared" si="5"/>
        <v>24895</v>
      </c>
      <c r="T245" s="16">
        <f t="shared" si="1"/>
        <v>115043</v>
      </c>
      <c r="U245" s="16">
        <f t="shared" si="6"/>
        <v>376</v>
      </c>
      <c r="V245" s="16">
        <f t="shared" si="7"/>
        <v>823.85714285714289</v>
      </c>
      <c r="X245" s="16">
        <f t="shared" si="8"/>
        <v>3.4680076296167851E-2</v>
      </c>
      <c r="Y245" s="1">
        <v>24.7</v>
      </c>
      <c r="Z245" s="1">
        <f t="shared" si="0"/>
        <v>16.405714285714286</v>
      </c>
    </row>
    <row r="246" spans="1:26" ht="13" x14ac:dyDescent="0.15">
      <c r="A246" s="15">
        <v>44279</v>
      </c>
      <c r="B246" s="1">
        <f t="shared" si="13"/>
        <v>437</v>
      </c>
      <c r="D246" s="1">
        <v>0</v>
      </c>
      <c r="E246" s="1">
        <v>0</v>
      </c>
      <c r="F246" s="1">
        <f t="shared" si="2"/>
        <v>0</v>
      </c>
      <c r="G246" s="16">
        <f t="shared" si="3"/>
        <v>0.14285714285714285</v>
      </c>
      <c r="H246" s="16">
        <f t="shared" si="17"/>
        <v>7.7220077220077217</v>
      </c>
      <c r="I246" s="1">
        <f t="shared" si="10"/>
        <v>60</v>
      </c>
      <c r="J246" s="22">
        <f t="shared" si="14"/>
        <v>28</v>
      </c>
      <c r="M246" s="1">
        <v>2</v>
      </c>
      <c r="N246" s="1">
        <v>1564</v>
      </c>
      <c r="O246" s="1">
        <v>80</v>
      </c>
      <c r="P246" s="16">
        <f t="shared" si="15"/>
        <v>39541</v>
      </c>
      <c r="Q246" s="16">
        <f t="shared" si="4"/>
        <v>91712</v>
      </c>
      <c r="R246" s="16">
        <f t="shared" si="16"/>
        <v>7948</v>
      </c>
      <c r="S246" s="16">
        <f t="shared" si="5"/>
        <v>24975</v>
      </c>
      <c r="T246" s="16">
        <f t="shared" si="1"/>
        <v>116687</v>
      </c>
      <c r="U246" s="16">
        <f t="shared" si="6"/>
        <v>1644</v>
      </c>
      <c r="V246" s="16">
        <f t="shared" si="7"/>
        <v>819.28571428571433</v>
      </c>
      <c r="X246" s="16">
        <f t="shared" si="8"/>
        <v>1.7436791630340016E-2</v>
      </c>
      <c r="Y246" s="1">
        <v>18.2</v>
      </c>
      <c r="Z246" s="1">
        <f t="shared" si="0"/>
        <v>16.28142857142857</v>
      </c>
    </row>
    <row r="247" spans="1:26" ht="13" x14ac:dyDescent="0.15">
      <c r="A247" s="15">
        <v>44280</v>
      </c>
      <c r="B247" s="1">
        <f t="shared" si="13"/>
        <v>438</v>
      </c>
      <c r="D247" s="1">
        <v>0</v>
      </c>
      <c r="E247" s="1">
        <v>0</v>
      </c>
      <c r="F247" s="1">
        <f t="shared" si="2"/>
        <v>0</v>
      </c>
      <c r="G247" s="16">
        <f t="shared" si="3"/>
        <v>0.14285714285714285</v>
      </c>
      <c r="H247" s="16">
        <f t="shared" si="17"/>
        <v>7.7220077220077217</v>
      </c>
      <c r="I247" s="1">
        <f t="shared" si="10"/>
        <v>60</v>
      </c>
      <c r="J247" s="22">
        <f t="shared" si="14"/>
        <v>28</v>
      </c>
      <c r="M247" s="1">
        <v>2</v>
      </c>
      <c r="N247" s="1">
        <v>990</v>
      </c>
      <c r="O247" s="1">
        <v>413</v>
      </c>
      <c r="P247" s="16">
        <f t="shared" si="15"/>
        <v>40531</v>
      </c>
      <c r="Q247" s="16">
        <f t="shared" si="4"/>
        <v>92702</v>
      </c>
      <c r="R247" s="16">
        <f t="shared" si="16"/>
        <v>8361</v>
      </c>
      <c r="S247" s="16">
        <f t="shared" si="5"/>
        <v>25388</v>
      </c>
      <c r="T247" s="16">
        <f t="shared" si="1"/>
        <v>118090</v>
      </c>
      <c r="U247" s="16">
        <f t="shared" si="6"/>
        <v>1403</v>
      </c>
      <c r="V247" s="16">
        <f t="shared" si="7"/>
        <v>956.85714285714289</v>
      </c>
      <c r="X247" s="16">
        <f t="shared" si="8"/>
        <v>1.4929829799940279E-2</v>
      </c>
      <c r="Y247" s="1">
        <v>15.17</v>
      </c>
      <c r="Z247" s="1">
        <f t="shared" si="0"/>
        <v>16.467142857142857</v>
      </c>
    </row>
    <row r="248" spans="1:26" ht="13" x14ac:dyDescent="0.15">
      <c r="A248" s="15">
        <v>44281</v>
      </c>
      <c r="B248" s="1">
        <f t="shared" si="13"/>
        <v>439</v>
      </c>
      <c r="D248" s="1">
        <v>0</v>
      </c>
      <c r="E248" s="1">
        <v>0</v>
      </c>
      <c r="F248" s="1">
        <f t="shared" si="2"/>
        <v>0</v>
      </c>
      <c r="G248" s="16">
        <f t="shared" si="3"/>
        <v>0.14285714285714285</v>
      </c>
      <c r="H248" s="16">
        <f t="shared" si="17"/>
        <v>7.7220077220077217</v>
      </c>
      <c r="I248" s="1">
        <f t="shared" si="10"/>
        <v>60</v>
      </c>
      <c r="J248" s="22">
        <f t="shared" si="14"/>
        <v>28</v>
      </c>
      <c r="M248" s="1">
        <v>2</v>
      </c>
      <c r="N248" s="1">
        <v>646</v>
      </c>
      <c r="O248" s="1">
        <v>87</v>
      </c>
      <c r="P248" s="16">
        <f t="shared" si="15"/>
        <v>41177</v>
      </c>
      <c r="Q248" s="16">
        <f t="shared" si="4"/>
        <v>93348</v>
      </c>
      <c r="R248" s="16">
        <f t="shared" si="16"/>
        <v>8448</v>
      </c>
      <c r="S248" s="16">
        <f t="shared" si="5"/>
        <v>25475</v>
      </c>
      <c r="T248" s="16">
        <f t="shared" si="1"/>
        <v>118823</v>
      </c>
      <c r="U248" s="16">
        <f t="shared" si="6"/>
        <v>733</v>
      </c>
      <c r="V248" s="16">
        <f t="shared" si="7"/>
        <v>826.85714285714289</v>
      </c>
      <c r="X248" s="16">
        <f t="shared" si="8"/>
        <v>1.7277125086385625E-2</v>
      </c>
      <c r="Y248" s="1">
        <v>16.03</v>
      </c>
      <c r="Z248" s="1">
        <f t="shared" si="0"/>
        <v>16.900000000000002</v>
      </c>
    </row>
    <row r="249" spans="1:26" ht="13" x14ac:dyDescent="0.15">
      <c r="A249" s="15">
        <v>44282</v>
      </c>
      <c r="B249" s="1">
        <f t="shared" si="13"/>
        <v>440</v>
      </c>
      <c r="D249" s="1">
        <v>0</v>
      </c>
      <c r="E249" s="1">
        <v>0</v>
      </c>
      <c r="F249" s="1">
        <f t="shared" si="2"/>
        <v>0</v>
      </c>
      <c r="G249" s="16">
        <f t="shared" si="3"/>
        <v>0.14285714285714285</v>
      </c>
      <c r="H249" s="16">
        <f t="shared" si="17"/>
        <v>7.7220077220077217</v>
      </c>
      <c r="I249" s="1">
        <f t="shared" si="10"/>
        <v>60</v>
      </c>
      <c r="J249" s="22">
        <f t="shared" si="14"/>
        <v>28</v>
      </c>
      <c r="M249" s="1">
        <v>1</v>
      </c>
      <c r="N249" s="1">
        <v>0</v>
      </c>
      <c r="O249" s="1">
        <v>0</v>
      </c>
      <c r="P249" s="16">
        <f t="shared" si="15"/>
        <v>41177</v>
      </c>
      <c r="Q249" s="16">
        <f t="shared" si="4"/>
        <v>93348</v>
      </c>
      <c r="R249" s="16">
        <f t="shared" si="16"/>
        <v>8448</v>
      </c>
      <c r="S249" s="16">
        <f t="shared" si="5"/>
        <v>25475</v>
      </c>
      <c r="T249" s="16">
        <f t="shared" si="1"/>
        <v>118823</v>
      </c>
      <c r="U249" s="16">
        <f t="shared" si="6"/>
        <v>0</v>
      </c>
      <c r="V249" s="16">
        <f t="shared" si="7"/>
        <v>826.85714285714289</v>
      </c>
      <c r="X249" s="16">
        <f t="shared" si="8"/>
        <v>1.7277125086385625E-2</v>
      </c>
      <c r="Y249" s="1">
        <v>22.1</v>
      </c>
      <c r="Z249" s="1">
        <f t="shared" si="0"/>
        <v>17.457142857142859</v>
      </c>
    </row>
    <row r="250" spans="1:26" ht="13" x14ac:dyDescent="0.15">
      <c r="A250" s="15">
        <v>44283</v>
      </c>
      <c r="B250" s="1">
        <f t="shared" si="13"/>
        <v>441</v>
      </c>
      <c r="D250" s="1">
        <v>0</v>
      </c>
      <c r="E250" s="1">
        <v>0</v>
      </c>
      <c r="F250" s="1">
        <f t="shared" si="2"/>
        <v>0</v>
      </c>
      <c r="G250" s="16">
        <f t="shared" si="3"/>
        <v>0.14285714285714285</v>
      </c>
      <c r="H250" s="16">
        <f t="shared" si="17"/>
        <v>7.7220077220077217</v>
      </c>
      <c r="I250" s="1">
        <f t="shared" si="10"/>
        <v>60</v>
      </c>
      <c r="J250" s="22">
        <f t="shared" si="14"/>
        <v>28</v>
      </c>
      <c r="M250" s="1">
        <v>1</v>
      </c>
      <c r="N250" s="1">
        <v>0</v>
      </c>
      <c r="O250" s="1">
        <v>0</v>
      </c>
      <c r="P250" s="16">
        <f t="shared" si="15"/>
        <v>41177</v>
      </c>
      <c r="Q250" s="16">
        <f t="shared" si="4"/>
        <v>93348</v>
      </c>
      <c r="R250" s="16">
        <f t="shared" si="16"/>
        <v>8448</v>
      </c>
      <c r="S250" s="16">
        <f t="shared" si="5"/>
        <v>25475</v>
      </c>
      <c r="T250" s="16">
        <f t="shared" si="1"/>
        <v>118823</v>
      </c>
      <c r="U250" s="16">
        <f t="shared" si="6"/>
        <v>0</v>
      </c>
      <c r="V250" s="16">
        <f t="shared" si="7"/>
        <v>826.85714285714289</v>
      </c>
      <c r="X250" s="16">
        <f t="shared" si="8"/>
        <v>1.7277125086385625E-2</v>
      </c>
      <c r="Y250" s="1">
        <v>18.2</v>
      </c>
      <c r="Z250" s="1">
        <f t="shared" si="0"/>
        <v>17.952857142857145</v>
      </c>
    </row>
    <row r="251" spans="1:26" ht="13" x14ac:dyDescent="0.15">
      <c r="A251" s="15">
        <v>44284</v>
      </c>
      <c r="B251" s="1">
        <f t="shared" si="13"/>
        <v>442</v>
      </c>
      <c r="D251" s="1">
        <v>1</v>
      </c>
      <c r="E251" s="1">
        <v>0</v>
      </c>
      <c r="F251" s="1">
        <f t="shared" si="2"/>
        <v>1</v>
      </c>
      <c r="G251" s="16">
        <f t="shared" si="3"/>
        <v>0.14285714285714285</v>
      </c>
      <c r="H251" s="16">
        <f t="shared" si="17"/>
        <v>7.7220077220077217</v>
      </c>
      <c r="I251" s="1">
        <f t="shared" si="10"/>
        <v>61</v>
      </c>
      <c r="J251" s="22">
        <f t="shared" si="14"/>
        <v>29</v>
      </c>
      <c r="M251" s="1">
        <v>2</v>
      </c>
      <c r="N251" s="1">
        <v>1566</v>
      </c>
      <c r="O251" s="1">
        <v>34</v>
      </c>
      <c r="P251" s="16">
        <f t="shared" si="15"/>
        <v>42743</v>
      </c>
      <c r="Q251" s="16">
        <f t="shared" si="4"/>
        <v>94914</v>
      </c>
      <c r="R251" s="16">
        <f t="shared" si="16"/>
        <v>8482</v>
      </c>
      <c r="S251" s="16">
        <f t="shared" si="5"/>
        <v>25509</v>
      </c>
      <c r="T251" s="16">
        <f t="shared" si="1"/>
        <v>120423</v>
      </c>
      <c r="U251" s="16">
        <f t="shared" si="6"/>
        <v>1600</v>
      </c>
      <c r="V251" s="16">
        <f t="shared" si="7"/>
        <v>822.28571428571433</v>
      </c>
      <c r="X251" s="16">
        <f t="shared" si="8"/>
        <v>1.7373175816539261E-2</v>
      </c>
      <c r="Y251" s="1">
        <v>10.4</v>
      </c>
      <c r="Z251" s="1">
        <f t="shared" si="0"/>
        <v>17.828571428571429</v>
      </c>
    </row>
    <row r="252" spans="1:26" ht="13" x14ac:dyDescent="0.15">
      <c r="A252" s="15">
        <v>44285</v>
      </c>
      <c r="B252" s="1">
        <f t="shared" si="13"/>
        <v>443</v>
      </c>
      <c r="D252" s="1">
        <v>0</v>
      </c>
      <c r="E252" s="1">
        <v>0</v>
      </c>
      <c r="F252" s="1">
        <f t="shared" si="2"/>
        <v>0</v>
      </c>
      <c r="G252" s="16">
        <f t="shared" si="3"/>
        <v>0.14285714285714285</v>
      </c>
      <c r="H252" s="16">
        <f t="shared" si="17"/>
        <v>7.7220077220077217</v>
      </c>
      <c r="I252" s="1">
        <f t="shared" si="10"/>
        <v>61</v>
      </c>
      <c r="J252" s="22">
        <f t="shared" si="14"/>
        <v>29</v>
      </c>
      <c r="M252" s="1">
        <v>2</v>
      </c>
      <c r="N252" s="1">
        <v>767</v>
      </c>
      <c r="O252" s="1">
        <v>338</v>
      </c>
      <c r="P252" s="16">
        <f t="shared" si="15"/>
        <v>43510</v>
      </c>
      <c r="Q252" s="16">
        <f t="shared" si="4"/>
        <v>95681</v>
      </c>
      <c r="R252" s="16">
        <f t="shared" si="16"/>
        <v>8820</v>
      </c>
      <c r="S252" s="16">
        <f t="shared" si="5"/>
        <v>25847</v>
      </c>
      <c r="T252" s="16">
        <f t="shared" si="1"/>
        <v>121528</v>
      </c>
      <c r="U252" s="16">
        <f t="shared" si="6"/>
        <v>1105</v>
      </c>
      <c r="V252" s="16">
        <f t="shared" si="7"/>
        <v>926.42857142857144</v>
      </c>
      <c r="X252" s="16">
        <f t="shared" si="8"/>
        <v>1.5420200462606013E-2</v>
      </c>
      <c r="Y252" s="1">
        <v>14.3</v>
      </c>
      <c r="Z252" s="1">
        <f t="shared" si="0"/>
        <v>16.342857142857145</v>
      </c>
    </row>
    <row r="253" spans="1:26" ht="13" x14ac:dyDescent="0.15">
      <c r="A253" s="15">
        <v>44286</v>
      </c>
      <c r="B253" s="1">
        <f t="shared" si="13"/>
        <v>444</v>
      </c>
      <c r="D253" s="1">
        <v>0</v>
      </c>
      <c r="E253" s="1">
        <v>0</v>
      </c>
      <c r="F253" s="1">
        <f t="shared" si="2"/>
        <v>0</v>
      </c>
      <c r="G253" s="16">
        <f t="shared" si="3"/>
        <v>0.14285714285714285</v>
      </c>
      <c r="H253" s="16">
        <f t="shared" si="17"/>
        <v>7.7220077220077217</v>
      </c>
      <c r="I253" s="1">
        <f t="shared" si="10"/>
        <v>61</v>
      </c>
      <c r="J253" s="22">
        <f t="shared" si="14"/>
        <v>29</v>
      </c>
      <c r="M253" s="1">
        <v>2</v>
      </c>
      <c r="N253" s="1">
        <v>853</v>
      </c>
      <c r="O253" s="1">
        <v>233</v>
      </c>
      <c r="P253" s="16">
        <f t="shared" si="15"/>
        <v>44363</v>
      </c>
      <c r="Q253" s="16">
        <f t="shared" si="4"/>
        <v>96534</v>
      </c>
      <c r="R253" s="16">
        <f t="shared" si="16"/>
        <v>9053</v>
      </c>
      <c r="S253" s="16">
        <f t="shared" si="5"/>
        <v>26080</v>
      </c>
      <c r="T253" s="16">
        <f t="shared" si="1"/>
        <v>122614</v>
      </c>
      <c r="U253" s="16">
        <f t="shared" si="6"/>
        <v>1086</v>
      </c>
      <c r="V253" s="16">
        <f t="shared" si="7"/>
        <v>846.71428571428567</v>
      </c>
      <c r="X253" s="16">
        <f t="shared" si="8"/>
        <v>1.6871941960519658E-2</v>
      </c>
      <c r="Y253" s="1">
        <v>16.03</v>
      </c>
      <c r="Z253" s="1">
        <f t="shared" si="0"/>
        <v>16.032857142857143</v>
      </c>
    </row>
    <row r="254" spans="1:26" ht="13" x14ac:dyDescent="0.15">
      <c r="A254" s="15">
        <v>44287</v>
      </c>
      <c r="B254" s="1">
        <f t="shared" si="13"/>
        <v>445</v>
      </c>
      <c r="D254" s="1">
        <v>0</v>
      </c>
      <c r="E254" s="1">
        <v>2</v>
      </c>
      <c r="F254" s="1">
        <f t="shared" si="2"/>
        <v>2</v>
      </c>
      <c r="G254" s="16">
        <f t="shared" si="3"/>
        <v>0.42857142857142855</v>
      </c>
      <c r="H254" s="16">
        <f t="shared" si="17"/>
        <v>23.166023166023166</v>
      </c>
      <c r="I254" s="1">
        <f t="shared" si="10"/>
        <v>63</v>
      </c>
      <c r="J254" s="22">
        <f t="shared" si="14"/>
        <v>31</v>
      </c>
      <c r="M254" s="1">
        <v>3</v>
      </c>
      <c r="N254" s="1">
        <v>812</v>
      </c>
      <c r="O254" s="1">
        <v>239</v>
      </c>
      <c r="P254" s="16">
        <f t="shared" si="15"/>
        <v>45175</v>
      </c>
      <c r="Q254" s="16">
        <f t="shared" si="4"/>
        <v>97346</v>
      </c>
      <c r="R254" s="16">
        <f t="shared" si="16"/>
        <v>9292</v>
      </c>
      <c r="S254" s="16">
        <f t="shared" si="5"/>
        <v>26319</v>
      </c>
      <c r="T254" s="16">
        <f t="shared" si="1"/>
        <v>123665</v>
      </c>
      <c r="U254" s="16">
        <f t="shared" si="6"/>
        <v>1051</v>
      </c>
      <c r="V254" s="16">
        <f t="shared" si="7"/>
        <v>796.42857142857144</v>
      </c>
      <c r="X254" s="16">
        <f t="shared" si="8"/>
        <v>5.3811659192825101E-2</v>
      </c>
      <c r="Y254" s="1">
        <v>12.13</v>
      </c>
      <c r="Z254" s="1">
        <f t="shared" si="0"/>
        <v>15.598571428571429</v>
      </c>
    </row>
    <row r="255" spans="1:26" ht="13" x14ac:dyDescent="0.15">
      <c r="A255" s="15">
        <v>44288</v>
      </c>
      <c r="B255" s="1">
        <f t="shared" si="13"/>
        <v>446</v>
      </c>
      <c r="D255" s="1">
        <v>0</v>
      </c>
      <c r="E255" s="1">
        <v>0</v>
      </c>
      <c r="F255" s="1">
        <f t="shared" si="2"/>
        <v>0</v>
      </c>
      <c r="G255" s="16">
        <f t="shared" si="3"/>
        <v>0.42857142857142855</v>
      </c>
      <c r="H255" s="16">
        <f t="shared" si="17"/>
        <v>23.166023166023166</v>
      </c>
      <c r="I255" s="1">
        <f t="shared" si="10"/>
        <v>63</v>
      </c>
      <c r="J255" s="22">
        <f t="shared" si="14"/>
        <v>31</v>
      </c>
      <c r="M255" s="1">
        <v>3</v>
      </c>
      <c r="N255" s="1">
        <v>797</v>
      </c>
      <c r="O255" s="1">
        <v>84</v>
      </c>
      <c r="P255" s="16">
        <f t="shared" si="15"/>
        <v>45972</v>
      </c>
      <c r="Q255" s="16">
        <f t="shared" si="4"/>
        <v>98143</v>
      </c>
      <c r="R255" s="16">
        <f t="shared" si="16"/>
        <v>9376</v>
      </c>
      <c r="S255" s="16">
        <f t="shared" si="5"/>
        <v>26403</v>
      </c>
      <c r="T255" s="16">
        <f t="shared" si="1"/>
        <v>124546</v>
      </c>
      <c r="U255" s="16">
        <f t="shared" si="6"/>
        <v>881</v>
      </c>
      <c r="V255" s="16">
        <f t="shared" si="7"/>
        <v>817.57142857142856</v>
      </c>
      <c r="X255" s="16">
        <f t="shared" si="8"/>
        <v>5.2420059409400657E-2</v>
      </c>
      <c r="Y255" s="1">
        <v>10.83</v>
      </c>
      <c r="Z255" s="1">
        <f t="shared" si="0"/>
        <v>14.855714285714285</v>
      </c>
    </row>
    <row r="256" spans="1:26" ht="13" x14ac:dyDescent="0.15">
      <c r="A256" s="15">
        <v>44289</v>
      </c>
      <c r="B256" s="1">
        <f t="shared" si="13"/>
        <v>447</v>
      </c>
      <c r="D256" s="1">
        <v>0</v>
      </c>
      <c r="E256" s="1">
        <v>0</v>
      </c>
      <c r="F256" s="1">
        <f t="shared" si="2"/>
        <v>0</v>
      </c>
      <c r="G256" s="16">
        <f t="shared" si="3"/>
        <v>0.42857142857142855</v>
      </c>
      <c r="H256" s="16">
        <f t="shared" si="17"/>
        <v>23.166023166023166</v>
      </c>
      <c r="I256" s="1">
        <f t="shared" si="10"/>
        <v>63</v>
      </c>
      <c r="J256" s="22">
        <f t="shared" si="14"/>
        <v>31</v>
      </c>
      <c r="M256" s="1">
        <v>3</v>
      </c>
      <c r="N256" s="1">
        <v>0</v>
      </c>
      <c r="O256" s="1">
        <v>0</v>
      </c>
      <c r="P256" s="16">
        <f t="shared" si="15"/>
        <v>45972</v>
      </c>
      <c r="Q256" s="16">
        <f t="shared" si="4"/>
        <v>98143</v>
      </c>
      <c r="R256" s="16">
        <f t="shared" si="16"/>
        <v>9376</v>
      </c>
      <c r="S256" s="16">
        <f t="shared" si="5"/>
        <v>26403</v>
      </c>
      <c r="T256" s="16">
        <f t="shared" si="1"/>
        <v>124546</v>
      </c>
      <c r="U256" s="16">
        <f t="shared" si="6"/>
        <v>0</v>
      </c>
      <c r="V256" s="16">
        <f t="shared" si="7"/>
        <v>817.57142857142856</v>
      </c>
      <c r="X256" s="16">
        <f t="shared" si="8"/>
        <v>5.2420059409400657E-2</v>
      </c>
      <c r="Y256" s="1">
        <v>15.17</v>
      </c>
      <c r="Z256" s="1">
        <f t="shared" si="0"/>
        <v>13.865714285714287</v>
      </c>
    </row>
    <row r="257" spans="1:26" ht="13" x14ac:dyDescent="0.15">
      <c r="A257" s="15">
        <v>44290</v>
      </c>
      <c r="B257" s="1">
        <f t="shared" si="13"/>
        <v>448</v>
      </c>
      <c r="D257" s="1">
        <v>0</v>
      </c>
      <c r="E257" s="1">
        <v>0</v>
      </c>
      <c r="F257" s="1">
        <f t="shared" si="2"/>
        <v>0</v>
      </c>
      <c r="G257" s="16">
        <f t="shared" si="3"/>
        <v>0.42857142857142855</v>
      </c>
      <c r="H257" s="16">
        <f t="shared" si="17"/>
        <v>23.166023166023166</v>
      </c>
      <c r="I257" s="1">
        <f t="shared" si="10"/>
        <v>63</v>
      </c>
      <c r="J257" s="22">
        <f t="shared" si="14"/>
        <v>31</v>
      </c>
      <c r="M257" s="1">
        <v>3</v>
      </c>
      <c r="N257" s="1">
        <v>0</v>
      </c>
      <c r="O257" s="1">
        <v>0</v>
      </c>
      <c r="P257" s="16">
        <f t="shared" si="15"/>
        <v>45972</v>
      </c>
      <c r="Q257" s="16">
        <f t="shared" si="4"/>
        <v>98143</v>
      </c>
      <c r="R257" s="16">
        <f t="shared" si="16"/>
        <v>9376</v>
      </c>
      <c r="S257" s="16">
        <f t="shared" si="5"/>
        <v>26403</v>
      </c>
      <c r="T257" s="16">
        <f t="shared" si="1"/>
        <v>124546</v>
      </c>
      <c r="U257" s="16">
        <f t="shared" si="6"/>
        <v>0</v>
      </c>
      <c r="V257" s="16">
        <f t="shared" si="7"/>
        <v>817.57142857142856</v>
      </c>
      <c r="X257" s="16">
        <f t="shared" si="8"/>
        <v>5.2420059409400657E-2</v>
      </c>
      <c r="Y257" s="1">
        <v>9.5299999999999994</v>
      </c>
      <c r="Z257" s="1">
        <f t="shared" si="0"/>
        <v>12.627142857142857</v>
      </c>
    </row>
    <row r="258" spans="1:26" ht="13" x14ac:dyDescent="0.15">
      <c r="A258" s="15">
        <v>44291</v>
      </c>
      <c r="B258" s="1">
        <f t="shared" si="13"/>
        <v>449</v>
      </c>
      <c r="D258" s="1">
        <v>0</v>
      </c>
      <c r="E258" s="1">
        <v>0</v>
      </c>
      <c r="F258" s="1">
        <f t="shared" si="2"/>
        <v>0</v>
      </c>
      <c r="G258" s="16">
        <f t="shared" si="3"/>
        <v>0.2857142857142857</v>
      </c>
      <c r="H258" s="16">
        <f t="shared" si="17"/>
        <v>15.444015444015443</v>
      </c>
      <c r="I258" s="1">
        <f t="shared" si="10"/>
        <v>63</v>
      </c>
      <c r="J258" s="22">
        <f t="shared" si="14"/>
        <v>31</v>
      </c>
      <c r="M258" s="1">
        <v>3</v>
      </c>
      <c r="N258" s="1">
        <v>1550</v>
      </c>
      <c r="O258" s="1">
        <v>44</v>
      </c>
      <c r="P258" s="16">
        <f t="shared" si="15"/>
        <v>47522</v>
      </c>
      <c r="Q258" s="16">
        <f t="shared" si="4"/>
        <v>99693</v>
      </c>
      <c r="R258" s="16">
        <f t="shared" si="16"/>
        <v>9420</v>
      </c>
      <c r="S258" s="16">
        <f t="shared" si="5"/>
        <v>26447</v>
      </c>
      <c r="T258" s="16">
        <f t="shared" si="1"/>
        <v>126140</v>
      </c>
      <c r="U258" s="16">
        <f t="shared" si="6"/>
        <v>1594</v>
      </c>
      <c r="V258" s="16">
        <f t="shared" si="7"/>
        <v>816.71428571428567</v>
      </c>
      <c r="X258" s="16">
        <f t="shared" si="8"/>
        <v>3.4983382893125761E-2</v>
      </c>
      <c r="Y258" s="1">
        <v>14.3</v>
      </c>
      <c r="Z258" s="1">
        <f t="shared" si="0"/>
        <v>13.184285714285712</v>
      </c>
    </row>
    <row r="259" spans="1:26" ht="13" x14ac:dyDescent="0.15">
      <c r="A259" s="15">
        <v>44292</v>
      </c>
      <c r="B259" s="1">
        <f t="shared" si="13"/>
        <v>450</v>
      </c>
      <c r="D259" s="1">
        <v>0</v>
      </c>
      <c r="E259" s="1">
        <v>0</v>
      </c>
      <c r="F259" s="1">
        <f t="shared" si="2"/>
        <v>0</v>
      </c>
      <c r="G259" s="16">
        <f t="shared" si="3"/>
        <v>0.2857142857142857</v>
      </c>
      <c r="H259" s="16">
        <f t="shared" si="17"/>
        <v>15.444015444015443</v>
      </c>
      <c r="I259" s="1">
        <f t="shared" si="10"/>
        <v>63</v>
      </c>
      <c r="J259" s="22">
        <f t="shared" si="14"/>
        <v>31</v>
      </c>
      <c r="M259" s="1">
        <v>3</v>
      </c>
      <c r="N259" s="1">
        <v>848</v>
      </c>
      <c r="O259" s="1">
        <v>348</v>
      </c>
      <c r="P259" s="16">
        <f t="shared" si="15"/>
        <v>48370</v>
      </c>
      <c r="Q259" s="16">
        <f t="shared" si="4"/>
        <v>100541</v>
      </c>
      <c r="R259" s="16">
        <f t="shared" si="16"/>
        <v>9768</v>
      </c>
      <c r="S259" s="16">
        <f t="shared" si="5"/>
        <v>26795</v>
      </c>
      <c r="T259" s="16">
        <f t="shared" si="1"/>
        <v>127336</v>
      </c>
      <c r="U259" s="16">
        <f t="shared" si="6"/>
        <v>1196</v>
      </c>
      <c r="V259" s="16">
        <f t="shared" si="7"/>
        <v>829.71428571428567</v>
      </c>
      <c r="X259" s="16">
        <f t="shared" si="8"/>
        <v>3.4435261707988982E-2</v>
      </c>
      <c r="Y259" s="1">
        <v>5.2</v>
      </c>
      <c r="Z259" s="1">
        <f t="shared" si="0"/>
        <v>11.884285714285715</v>
      </c>
    </row>
    <row r="260" spans="1:26" ht="13" x14ac:dyDescent="0.15">
      <c r="A260" s="15">
        <v>44293</v>
      </c>
      <c r="B260" s="1">
        <f t="shared" si="13"/>
        <v>451</v>
      </c>
      <c r="D260" s="1">
        <v>0</v>
      </c>
      <c r="E260" s="1">
        <v>1</v>
      </c>
      <c r="F260" s="1">
        <f t="shared" si="2"/>
        <v>1</v>
      </c>
      <c r="G260" s="16">
        <f t="shared" si="3"/>
        <v>0.42857142857142855</v>
      </c>
      <c r="H260" s="16">
        <f t="shared" si="17"/>
        <v>23.166023166023166</v>
      </c>
      <c r="I260" s="1">
        <f t="shared" si="10"/>
        <v>64</v>
      </c>
      <c r="J260" s="22">
        <f t="shared" si="14"/>
        <v>32</v>
      </c>
      <c r="M260" s="1">
        <v>2</v>
      </c>
      <c r="N260" s="1">
        <v>801</v>
      </c>
      <c r="O260" s="1">
        <v>198</v>
      </c>
      <c r="P260" s="16">
        <f t="shared" si="15"/>
        <v>49171</v>
      </c>
      <c r="Q260" s="16">
        <f t="shared" si="4"/>
        <v>101342</v>
      </c>
      <c r="R260" s="16">
        <f t="shared" si="16"/>
        <v>9966</v>
      </c>
      <c r="S260" s="16">
        <f t="shared" si="5"/>
        <v>26993</v>
      </c>
      <c r="T260" s="16">
        <f t="shared" si="1"/>
        <v>128335</v>
      </c>
      <c r="U260" s="16">
        <f t="shared" si="6"/>
        <v>999</v>
      </c>
      <c r="V260" s="16">
        <f t="shared" si="7"/>
        <v>817.28571428571433</v>
      </c>
      <c r="X260" s="16">
        <f t="shared" si="8"/>
        <v>5.243838489774514E-2</v>
      </c>
      <c r="Y260" s="1">
        <v>16.47</v>
      </c>
      <c r="Z260" s="1">
        <f t="shared" si="0"/>
        <v>11.947142857142859</v>
      </c>
    </row>
    <row r="261" spans="1:26" ht="13" x14ac:dyDescent="0.15">
      <c r="A261" s="15">
        <v>44294</v>
      </c>
      <c r="B261" s="1">
        <f t="shared" si="13"/>
        <v>452</v>
      </c>
      <c r="D261" s="1">
        <v>0</v>
      </c>
      <c r="E261" s="1">
        <v>0</v>
      </c>
      <c r="F261" s="1">
        <f t="shared" si="2"/>
        <v>0</v>
      </c>
      <c r="G261" s="16">
        <f t="shared" si="3"/>
        <v>0.14285714285714285</v>
      </c>
      <c r="H261" s="16">
        <f t="shared" si="17"/>
        <v>7.7220077220077217</v>
      </c>
      <c r="I261" s="1">
        <f t="shared" si="10"/>
        <v>64</v>
      </c>
      <c r="J261" s="22">
        <f t="shared" si="14"/>
        <v>32</v>
      </c>
      <c r="M261" s="1">
        <v>1</v>
      </c>
      <c r="N261" s="1">
        <v>41</v>
      </c>
      <c r="O261" s="1">
        <v>145</v>
      </c>
      <c r="P261" s="16">
        <f t="shared" si="15"/>
        <v>49212</v>
      </c>
      <c r="Q261" s="16">
        <f t="shared" si="4"/>
        <v>101383</v>
      </c>
      <c r="R261" s="16">
        <f t="shared" si="16"/>
        <v>10111</v>
      </c>
      <c r="S261" s="16">
        <f t="shared" si="5"/>
        <v>27138</v>
      </c>
      <c r="T261" s="16">
        <f t="shared" si="1"/>
        <v>128521</v>
      </c>
      <c r="U261" s="16">
        <f t="shared" si="6"/>
        <v>186</v>
      </c>
      <c r="V261" s="16">
        <f t="shared" si="7"/>
        <v>693.71428571428567</v>
      </c>
      <c r="X261" s="16">
        <f t="shared" si="8"/>
        <v>2.0593080724876443E-2</v>
      </c>
      <c r="Y261" s="1">
        <v>11.27</v>
      </c>
      <c r="Z261" s="1">
        <f t="shared" si="0"/>
        <v>11.824285714285713</v>
      </c>
    </row>
    <row r="262" spans="1:26" ht="13" x14ac:dyDescent="0.15">
      <c r="A262" s="15">
        <v>44295</v>
      </c>
      <c r="B262" s="1">
        <f t="shared" si="13"/>
        <v>453</v>
      </c>
      <c r="D262" s="1">
        <v>0</v>
      </c>
      <c r="E262" s="1">
        <v>0</v>
      </c>
      <c r="F262" s="1">
        <f t="shared" si="2"/>
        <v>0</v>
      </c>
      <c r="G262" s="16">
        <f t="shared" si="3"/>
        <v>0.14285714285714285</v>
      </c>
      <c r="H262" s="16">
        <f t="shared" si="17"/>
        <v>7.7220077220077217</v>
      </c>
      <c r="I262" s="1">
        <f t="shared" si="10"/>
        <v>64</v>
      </c>
      <c r="J262" s="22">
        <f t="shared" si="14"/>
        <v>32</v>
      </c>
      <c r="M262" s="1">
        <v>1</v>
      </c>
      <c r="N262" s="1">
        <v>1587</v>
      </c>
      <c r="O262" s="1">
        <v>178</v>
      </c>
      <c r="P262" s="16">
        <f t="shared" si="15"/>
        <v>50799</v>
      </c>
      <c r="Q262" s="16">
        <f t="shared" si="4"/>
        <v>102970</v>
      </c>
      <c r="R262" s="16">
        <f t="shared" si="16"/>
        <v>10289</v>
      </c>
      <c r="S262" s="16">
        <f t="shared" si="5"/>
        <v>27316</v>
      </c>
      <c r="T262" s="16">
        <f t="shared" si="1"/>
        <v>130286</v>
      </c>
      <c r="U262" s="16">
        <f t="shared" si="6"/>
        <v>1765</v>
      </c>
      <c r="V262" s="16">
        <f t="shared" si="7"/>
        <v>820</v>
      </c>
      <c r="X262" s="16">
        <f t="shared" si="8"/>
        <v>1.7421602787456445E-2</v>
      </c>
      <c r="Y262" s="1">
        <v>20.8</v>
      </c>
      <c r="Z262" s="1">
        <f t="shared" si="0"/>
        <v>13.248571428571427</v>
      </c>
    </row>
    <row r="263" spans="1:26" ht="13" x14ac:dyDescent="0.15">
      <c r="A263" s="15">
        <v>44296</v>
      </c>
      <c r="B263" s="1">
        <f t="shared" si="13"/>
        <v>454</v>
      </c>
      <c r="D263" s="1">
        <v>0</v>
      </c>
      <c r="E263" s="1">
        <v>0</v>
      </c>
      <c r="F263" s="1">
        <f t="shared" si="2"/>
        <v>0</v>
      </c>
      <c r="G263" s="16">
        <f t="shared" si="3"/>
        <v>0.14285714285714285</v>
      </c>
      <c r="H263" s="16">
        <f t="shared" si="17"/>
        <v>7.7220077220077217</v>
      </c>
      <c r="I263" s="1">
        <f t="shared" si="10"/>
        <v>64</v>
      </c>
      <c r="J263" s="22">
        <f t="shared" si="14"/>
        <v>32</v>
      </c>
      <c r="M263" s="1">
        <v>1</v>
      </c>
      <c r="N263" s="1">
        <v>0</v>
      </c>
      <c r="O263" s="1">
        <v>0</v>
      </c>
      <c r="P263" s="16">
        <f t="shared" si="15"/>
        <v>50799</v>
      </c>
      <c r="Q263" s="16">
        <f t="shared" si="4"/>
        <v>102970</v>
      </c>
      <c r="R263" s="16">
        <f t="shared" si="16"/>
        <v>10289</v>
      </c>
      <c r="S263" s="16">
        <f t="shared" si="5"/>
        <v>27316</v>
      </c>
      <c r="T263" s="16">
        <f t="shared" si="1"/>
        <v>130286</v>
      </c>
      <c r="U263" s="16">
        <f t="shared" si="6"/>
        <v>0</v>
      </c>
      <c r="V263" s="16">
        <f t="shared" si="7"/>
        <v>820</v>
      </c>
      <c r="X263" s="16">
        <f t="shared" si="8"/>
        <v>1.7421602787456445E-2</v>
      </c>
      <c r="Y263" s="1">
        <v>20.37</v>
      </c>
      <c r="Z263" s="1">
        <f t="shared" si="0"/>
        <v>13.991428571428571</v>
      </c>
    </row>
    <row r="264" spans="1:26" ht="13" x14ac:dyDescent="0.15">
      <c r="A264" s="15">
        <v>44297</v>
      </c>
      <c r="B264" s="1">
        <f t="shared" si="13"/>
        <v>455</v>
      </c>
      <c r="D264" s="1">
        <v>0</v>
      </c>
      <c r="E264" s="1">
        <v>0</v>
      </c>
      <c r="F264" s="1">
        <f t="shared" si="2"/>
        <v>0</v>
      </c>
      <c r="G264" s="16">
        <f t="shared" si="3"/>
        <v>0.14285714285714285</v>
      </c>
      <c r="H264" s="16">
        <f t="shared" si="17"/>
        <v>7.7220077220077217</v>
      </c>
      <c r="I264" s="1">
        <f t="shared" si="10"/>
        <v>64</v>
      </c>
      <c r="J264" s="22">
        <f t="shared" si="14"/>
        <v>32</v>
      </c>
      <c r="M264" s="1">
        <v>1</v>
      </c>
      <c r="N264" s="1">
        <v>0</v>
      </c>
      <c r="O264" s="1">
        <v>0</v>
      </c>
      <c r="P264" s="16">
        <f t="shared" si="15"/>
        <v>50799</v>
      </c>
      <c r="Q264" s="16">
        <f t="shared" si="4"/>
        <v>102970</v>
      </c>
      <c r="R264" s="16">
        <f t="shared" si="16"/>
        <v>10289</v>
      </c>
      <c r="S264" s="16">
        <f t="shared" si="5"/>
        <v>27316</v>
      </c>
      <c r="T264" s="16">
        <f t="shared" si="1"/>
        <v>130286</v>
      </c>
      <c r="U264" s="16">
        <f t="shared" si="6"/>
        <v>0</v>
      </c>
      <c r="V264" s="16">
        <f t="shared" si="7"/>
        <v>820</v>
      </c>
      <c r="X264" s="16">
        <f t="shared" si="8"/>
        <v>1.7421602787456445E-2</v>
      </c>
      <c r="Y264" s="1">
        <v>13.43</v>
      </c>
      <c r="Z264" s="1">
        <f t="shared" si="0"/>
        <v>14.54857142857143</v>
      </c>
    </row>
    <row r="265" spans="1:26" ht="13" x14ac:dyDescent="0.15">
      <c r="A265" s="15">
        <v>44298</v>
      </c>
      <c r="B265" s="1">
        <f t="shared" si="13"/>
        <v>456</v>
      </c>
      <c r="D265" s="1">
        <v>0</v>
      </c>
      <c r="E265" s="1">
        <v>0</v>
      </c>
      <c r="F265" s="1">
        <f t="shared" si="2"/>
        <v>0</v>
      </c>
      <c r="G265" s="16">
        <f t="shared" si="3"/>
        <v>0.14285714285714285</v>
      </c>
      <c r="H265" s="16">
        <f t="shared" si="17"/>
        <v>7.7220077220077217</v>
      </c>
      <c r="I265" s="1">
        <f t="shared" si="10"/>
        <v>64</v>
      </c>
      <c r="J265" s="22">
        <f t="shared" si="14"/>
        <v>32</v>
      </c>
      <c r="M265" s="1">
        <v>1</v>
      </c>
      <c r="N265" s="1">
        <v>1590</v>
      </c>
      <c r="O265" s="1">
        <v>222</v>
      </c>
      <c r="P265" s="16">
        <f t="shared" si="15"/>
        <v>52389</v>
      </c>
      <c r="Q265" s="16">
        <f t="shared" si="4"/>
        <v>104560</v>
      </c>
      <c r="R265" s="16">
        <f t="shared" si="16"/>
        <v>10511</v>
      </c>
      <c r="S265" s="16">
        <f t="shared" si="5"/>
        <v>27538</v>
      </c>
      <c r="T265" s="16">
        <f t="shared" si="1"/>
        <v>132098</v>
      </c>
      <c r="U265" s="16">
        <f t="shared" si="6"/>
        <v>1812</v>
      </c>
      <c r="V265" s="16">
        <f t="shared" si="7"/>
        <v>851.14285714285711</v>
      </c>
      <c r="X265" s="16">
        <f t="shared" si="8"/>
        <v>1.6784155756965423E-2</v>
      </c>
      <c r="Y265" s="1">
        <v>17.77</v>
      </c>
      <c r="Z265" s="1">
        <f t="shared" si="0"/>
        <v>15.044285714285712</v>
      </c>
    </row>
    <row r="266" spans="1:26" ht="13" x14ac:dyDescent="0.15">
      <c r="A266" s="15">
        <v>44299</v>
      </c>
      <c r="B266" s="1">
        <f t="shared" si="13"/>
        <v>457</v>
      </c>
      <c r="D266" s="1">
        <v>0</v>
      </c>
      <c r="E266" s="1">
        <v>0</v>
      </c>
      <c r="F266" s="1">
        <f t="shared" si="2"/>
        <v>0</v>
      </c>
      <c r="G266" s="16">
        <f t="shared" si="3"/>
        <v>0.14285714285714285</v>
      </c>
      <c r="H266" s="16">
        <f t="shared" si="17"/>
        <v>7.7220077220077217</v>
      </c>
      <c r="I266" s="1">
        <f t="shared" si="10"/>
        <v>64</v>
      </c>
      <c r="J266" s="22">
        <f t="shared" si="14"/>
        <v>32</v>
      </c>
      <c r="M266" s="1">
        <v>1</v>
      </c>
      <c r="N266" s="1">
        <v>756</v>
      </c>
      <c r="O266" s="1">
        <v>181</v>
      </c>
      <c r="P266" s="16">
        <f t="shared" si="15"/>
        <v>53145</v>
      </c>
      <c r="Q266" s="16">
        <f t="shared" si="4"/>
        <v>105316</v>
      </c>
      <c r="R266" s="16">
        <f t="shared" si="16"/>
        <v>10692</v>
      </c>
      <c r="S266" s="16">
        <f t="shared" si="5"/>
        <v>27719</v>
      </c>
      <c r="T266" s="16">
        <f t="shared" si="1"/>
        <v>133035</v>
      </c>
      <c r="U266" s="16">
        <f t="shared" si="6"/>
        <v>937</v>
      </c>
      <c r="V266" s="16">
        <f t="shared" si="7"/>
        <v>814.14285714285711</v>
      </c>
      <c r="X266" s="16">
        <f t="shared" si="8"/>
        <v>1.7546938059308653E-2</v>
      </c>
      <c r="Y266" s="1">
        <v>16.03</v>
      </c>
      <c r="Z266" s="1">
        <f t="shared" si="0"/>
        <v>16.591428571428573</v>
      </c>
    </row>
    <row r="267" spans="1:26" ht="13" x14ac:dyDescent="0.15">
      <c r="A267" s="15">
        <v>44300</v>
      </c>
      <c r="B267" s="1">
        <f t="shared" si="13"/>
        <v>458</v>
      </c>
      <c r="D267" s="1">
        <v>0</v>
      </c>
      <c r="E267" s="1">
        <v>0</v>
      </c>
      <c r="F267" s="1">
        <f t="shared" si="2"/>
        <v>0</v>
      </c>
      <c r="G267" s="16">
        <f t="shared" si="3"/>
        <v>0</v>
      </c>
      <c r="H267" s="16">
        <f t="shared" si="17"/>
        <v>0</v>
      </c>
      <c r="I267" s="1">
        <f t="shared" si="10"/>
        <v>64</v>
      </c>
      <c r="J267" s="22">
        <f t="shared" si="14"/>
        <v>32</v>
      </c>
      <c r="M267" s="1">
        <v>1</v>
      </c>
      <c r="N267" s="1">
        <v>885</v>
      </c>
      <c r="O267" s="1">
        <v>184</v>
      </c>
      <c r="P267" s="16">
        <f t="shared" si="15"/>
        <v>54030</v>
      </c>
      <c r="Q267" s="16">
        <f t="shared" si="4"/>
        <v>106201</v>
      </c>
      <c r="R267" s="16">
        <f t="shared" si="16"/>
        <v>10876</v>
      </c>
      <c r="S267" s="16">
        <f t="shared" si="5"/>
        <v>27903</v>
      </c>
      <c r="T267" s="16">
        <f t="shared" si="1"/>
        <v>134104</v>
      </c>
      <c r="U267" s="16">
        <f t="shared" si="6"/>
        <v>1069</v>
      </c>
      <c r="V267" s="16">
        <f t="shared" si="7"/>
        <v>824.14285714285711</v>
      </c>
      <c r="X267" s="16">
        <f t="shared" si="8"/>
        <v>0</v>
      </c>
      <c r="Y267" s="1">
        <v>17.329999999999998</v>
      </c>
      <c r="Z267" s="1">
        <f t="shared" si="0"/>
        <v>16.714285714285715</v>
      </c>
    </row>
    <row r="268" spans="1:26" ht="13" x14ac:dyDescent="0.15">
      <c r="A268" s="15">
        <v>44301</v>
      </c>
      <c r="B268" s="1">
        <f t="shared" si="13"/>
        <v>459</v>
      </c>
      <c r="D268" s="1">
        <v>0</v>
      </c>
      <c r="E268" s="1">
        <v>0</v>
      </c>
      <c r="F268" s="1">
        <f t="shared" si="2"/>
        <v>0</v>
      </c>
      <c r="G268" s="16">
        <f t="shared" si="3"/>
        <v>0</v>
      </c>
      <c r="H268" s="16">
        <f t="shared" si="17"/>
        <v>0</v>
      </c>
      <c r="I268" s="1">
        <f t="shared" si="10"/>
        <v>64</v>
      </c>
      <c r="J268" s="22">
        <f t="shared" si="14"/>
        <v>32</v>
      </c>
      <c r="M268" s="1">
        <v>1</v>
      </c>
      <c r="N268" s="1">
        <v>471</v>
      </c>
      <c r="O268" s="1">
        <v>217</v>
      </c>
      <c r="P268" s="16">
        <f t="shared" si="15"/>
        <v>54501</v>
      </c>
      <c r="Q268" s="16">
        <f t="shared" si="4"/>
        <v>106672</v>
      </c>
      <c r="R268" s="16">
        <f t="shared" si="16"/>
        <v>11093</v>
      </c>
      <c r="S268" s="16">
        <f t="shared" si="5"/>
        <v>28120</v>
      </c>
      <c r="T268" s="16">
        <f t="shared" si="1"/>
        <v>134792</v>
      </c>
      <c r="U268" s="16">
        <f t="shared" si="6"/>
        <v>688</v>
      </c>
      <c r="V268" s="16">
        <f t="shared" si="7"/>
        <v>895.85714285714289</v>
      </c>
      <c r="X268" s="16">
        <f t="shared" si="8"/>
        <v>0</v>
      </c>
      <c r="Y268" s="1">
        <v>16.47</v>
      </c>
      <c r="Z268" s="1">
        <f t="shared" si="0"/>
        <v>17.457142857142859</v>
      </c>
    </row>
    <row r="269" spans="1:26" ht="13" x14ac:dyDescent="0.15">
      <c r="A269" s="15">
        <v>44302</v>
      </c>
      <c r="B269" s="1">
        <f t="shared" si="13"/>
        <v>460</v>
      </c>
      <c r="D269" s="1">
        <v>0</v>
      </c>
      <c r="E269" s="1">
        <v>0</v>
      </c>
      <c r="F269" s="1">
        <f t="shared" si="2"/>
        <v>0</v>
      </c>
      <c r="G269" s="16">
        <f t="shared" si="3"/>
        <v>0</v>
      </c>
      <c r="H269" s="16">
        <f t="shared" si="17"/>
        <v>0</v>
      </c>
      <c r="I269" s="1">
        <f t="shared" si="10"/>
        <v>64</v>
      </c>
      <c r="J269" s="22">
        <f t="shared" si="14"/>
        <v>32</v>
      </c>
      <c r="M269" s="1">
        <v>1</v>
      </c>
      <c r="N269" s="1">
        <v>1159</v>
      </c>
      <c r="O269" s="1">
        <v>122</v>
      </c>
      <c r="P269" s="16">
        <f t="shared" si="15"/>
        <v>55660</v>
      </c>
      <c r="Q269" s="16">
        <f t="shared" si="4"/>
        <v>107831</v>
      </c>
      <c r="R269" s="16">
        <f t="shared" si="16"/>
        <v>11215</v>
      </c>
      <c r="S269" s="16">
        <f t="shared" si="5"/>
        <v>28242</v>
      </c>
      <c r="T269" s="16">
        <f t="shared" si="1"/>
        <v>136073</v>
      </c>
      <c r="U269" s="16">
        <f t="shared" si="6"/>
        <v>1281</v>
      </c>
      <c r="V269" s="16">
        <f t="shared" si="7"/>
        <v>826.71428571428567</v>
      </c>
      <c r="X269" s="16">
        <f t="shared" si="8"/>
        <v>0</v>
      </c>
      <c r="Y269" s="1">
        <v>16.47</v>
      </c>
      <c r="Z269" s="1">
        <f t="shared" si="0"/>
        <v>16.838571428571427</v>
      </c>
    </row>
    <row r="270" spans="1:26" ht="13" x14ac:dyDescent="0.15">
      <c r="A270" s="15">
        <v>44303</v>
      </c>
      <c r="B270" s="1">
        <f t="shared" si="13"/>
        <v>461</v>
      </c>
      <c r="D270" s="1">
        <v>0</v>
      </c>
      <c r="E270" s="1">
        <v>0</v>
      </c>
      <c r="F270" s="1">
        <f t="shared" si="2"/>
        <v>0</v>
      </c>
      <c r="G270" s="16">
        <f t="shared" si="3"/>
        <v>0</v>
      </c>
      <c r="H270" s="16">
        <f t="shared" si="17"/>
        <v>0</v>
      </c>
      <c r="I270" s="1">
        <f t="shared" si="10"/>
        <v>64</v>
      </c>
      <c r="J270" s="22">
        <f t="shared" si="14"/>
        <v>32</v>
      </c>
      <c r="M270" s="1">
        <v>1</v>
      </c>
      <c r="N270" s="1">
        <v>0</v>
      </c>
      <c r="O270" s="1">
        <v>0</v>
      </c>
      <c r="P270" s="16">
        <f t="shared" si="15"/>
        <v>55660</v>
      </c>
      <c r="Q270" s="16">
        <f t="shared" si="4"/>
        <v>107831</v>
      </c>
      <c r="R270" s="16">
        <f t="shared" si="16"/>
        <v>11215</v>
      </c>
      <c r="S270" s="16">
        <f t="shared" si="5"/>
        <v>28242</v>
      </c>
      <c r="T270" s="16">
        <f t="shared" si="1"/>
        <v>136073</v>
      </c>
      <c r="U270" s="16">
        <f t="shared" si="6"/>
        <v>0</v>
      </c>
      <c r="V270" s="16">
        <f t="shared" si="7"/>
        <v>826.71428571428567</v>
      </c>
      <c r="X270" s="16">
        <f t="shared" si="8"/>
        <v>0</v>
      </c>
      <c r="Y270" s="1">
        <v>18.2</v>
      </c>
      <c r="Z270" s="1">
        <f t="shared" si="0"/>
        <v>16.528571428571428</v>
      </c>
    </row>
    <row r="271" spans="1:26" ht="13" x14ac:dyDescent="0.15">
      <c r="A271" s="15">
        <v>44304</v>
      </c>
      <c r="B271" s="1">
        <f t="shared" si="13"/>
        <v>462</v>
      </c>
      <c r="D271" s="1">
        <v>0</v>
      </c>
      <c r="E271" s="1">
        <v>0</v>
      </c>
      <c r="F271" s="1">
        <f t="shared" si="2"/>
        <v>0</v>
      </c>
      <c r="G271" s="16">
        <f t="shared" si="3"/>
        <v>0</v>
      </c>
      <c r="H271" s="16">
        <f t="shared" si="17"/>
        <v>0</v>
      </c>
      <c r="I271" s="1">
        <f t="shared" si="10"/>
        <v>64</v>
      </c>
      <c r="J271" s="22">
        <f t="shared" si="14"/>
        <v>32</v>
      </c>
      <c r="M271" s="1">
        <v>1</v>
      </c>
      <c r="N271" s="1">
        <v>23</v>
      </c>
      <c r="O271" s="1">
        <v>0</v>
      </c>
      <c r="P271" s="16">
        <f t="shared" si="15"/>
        <v>55683</v>
      </c>
      <c r="Q271" s="16">
        <f t="shared" si="4"/>
        <v>107854</v>
      </c>
      <c r="R271" s="16">
        <f t="shared" si="16"/>
        <v>11215</v>
      </c>
      <c r="S271" s="16">
        <f t="shared" si="5"/>
        <v>28242</v>
      </c>
      <c r="T271" s="16">
        <f t="shared" si="1"/>
        <v>136096</v>
      </c>
      <c r="U271" s="16">
        <f t="shared" si="6"/>
        <v>23</v>
      </c>
      <c r="V271" s="16">
        <f t="shared" si="7"/>
        <v>830</v>
      </c>
      <c r="X271" s="16">
        <f t="shared" si="8"/>
        <v>0</v>
      </c>
      <c r="Y271" s="1">
        <v>19.5</v>
      </c>
      <c r="Z271" s="1">
        <f t="shared" si="0"/>
        <v>17.395714285714284</v>
      </c>
    </row>
    <row r="272" spans="1:26" ht="13" x14ac:dyDescent="0.15">
      <c r="A272" s="15">
        <v>44305</v>
      </c>
      <c r="B272" s="1">
        <f t="shared" si="13"/>
        <v>463</v>
      </c>
      <c r="D272" s="1">
        <v>0</v>
      </c>
      <c r="E272" s="1">
        <v>0</v>
      </c>
      <c r="F272" s="1">
        <f t="shared" si="2"/>
        <v>0</v>
      </c>
      <c r="G272" s="16">
        <f t="shared" si="3"/>
        <v>0</v>
      </c>
      <c r="H272" s="16">
        <f t="shared" si="17"/>
        <v>0</v>
      </c>
      <c r="I272" s="1">
        <f t="shared" si="10"/>
        <v>64</v>
      </c>
      <c r="J272" s="22">
        <f t="shared" si="14"/>
        <v>32</v>
      </c>
      <c r="M272" s="1">
        <v>0</v>
      </c>
      <c r="N272" s="1">
        <v>1593</v>
      </c>
      <c r="O272" s="1">
        <v>221</v>
      </c>
      <c r="P272" s="16">
        <f t="shared" si="15"/>
        <v>57276</v>
      </c>
      <c r="Q272" s="16">
        <f t="shared" si="4"/>
        <v>109447</v>
      </c>
      <c r="R272" s="16">
        <f t="shared" si="16"/>
        <v>11436</v>
      </c>
      <c r="S272" s="16">
        <f t="shared" si="5"/>
        <v>28463</v>
      </c>
      <c r="T272" s="16">
        <f t="shared" si="1"/>
        <v>137910</v>
      </c>
      <c r="U272" s="16">
        <f t="shared" si="6"/>
        <v>1814</v>
      </c>
      <c r="V272" s="16">
        <f t="shared" si="7"/>
        <v>830.28571428571433</v>
      </c>
      <c r="X272" s="16">
        <f t="shared" si="8"/>
        <v>0</v>
      </c>
      <c r="Y272" s="1">
        <v>7.8</v>
      </c>
      <c r="Z272" s="1">
        <f t="shared" si="0"/>
        <v>15.971428571428572</v>
      </c>
    </row>
    <row r="273" spans="1:26" ht="13" x14ac:dyDescent="0.15">
      <c r="A273" s="15">
        <v>44306</v>
      </c>
      <c r="B273" s="1">
        <f t="shared" si="13"/>
        <v>464</v>
      </c>
      <c r="D273" s="1">
        <v>0</v>
      </c>
      <c r="E273" s="1">
        <v>0</v>
      </c>
      <c r="F273" s="1">
        <f t="shared" si="2"/>
        <v>0</v>
      </c>
      <c r="G273" s="16">
        <f t="shared" si="3"/>
        <v>0</v>
      </c>
      <c r="H273" s="16">
        <f t="shared" si="17"/>
        <v>0</v>
      </c>
      <c r="I273" s="1">
        <f t="shared" si="10"/>
        <v>64</v>
      </c>
      <c r="J273" s="22">
        <f t="shared" si="14"/>
        <v>32</v>
      </c>
      <c r="M273" s="1">
        <v>0</v>
      </c>
      <c r="N273" s="1">
        <v>607</v>
      </c>
      <c r="O273" s="1">
        <v>175</v>
      </c>
      <c r="P273" s="16">
        <f t="shared" si="15"/>
        <v>57883</v>
      </c>
      <c r="Q273" s="16">
        <f t="shared" si="4"/>
        <v>110054</v>
      </c>
      <c r="R273" s="16">
        <f t="shared" si="16"/>
        <v>11611</v>
      </c>
      <c r="S273" s="16">
        <f t="shared" si="5"/>
        <v>28638</v>
      </c>
      <c r="T273" s="16">
        <f t="shared" si="1"/>
        <v>138692</v>
      </c>
      <c r="U273" s="16">
        <f t="shared" si="6"/>
        <v>782</v>
      </c>
      <c r="V273" s="16">
        <f t="shared" si="7"/>
        <v>808.14285714285711</v>
      </c>
      <c r="X273" s="16">
        <f t="shared" si="8"/>
        <v>0</v>
      </c>
      <c r="Y273" s="1">
        <v>17.329999999999998</v>
      </c>
      <c r="Z273" s="1">
        <f t="shared" si="0"/>
        <v>16.157142857142855</v>
      </c>
    </row>
    <row r="274" spans="1:26" ht="13" x14ac:dyDescent="0.15">
      <c r="A274" s="15">
        <v>44307</v>
      </c>
      <c r="B274" s="1">
        <f t="shared" si="13"/>
        <v>465</v>
      </c>
      <c r="D274" s="1">
        <v>0</v>
      </c>
      <c r="E274" s="1">
        <v>0</v>
      </c>
      <c r="F274" s="1">
        <f t="shared" si="2"/>
        <v>0</v>
      </c>
      <c r="G274" s="16">
        <f t="shared" si="3"/>
        <v>0</v>
      </c>
      <c r="H274" s="16">
        <f t="shared" si="17"/>
        <v>0</v>
      </c>
      <c r="I274" s="1">
        <f t="shared" si="10"/>
        <v>64</v>
      </c>
      <c r="J274" s="22">
        <f t="shared" si="14"/>
        <v>32</v>
      </c>
      <c r="M274" s="1">
        <v>0</v>
      </c>
      <c r="N274" s="1">
        <v>1018</v>
      </c>
      <c r="O274" s="1">
        <v>61</v>
      </c>
      <c r="P274" s="16">
        <f t="shared" si="15"/>
        <v>58901</v>
      </c>
      <c r="Q274" s="16">
        <f t="shared" si="4"/>
        <v>111072</v>
      </c>
      <c r="R274" s="16">
        <f t="shared" si="16"/>
        <v>11672</v>
      </c>
      <c r="S274" s="16">
        <f t="shared" si="5"/>
        <v>28699</v>
      </c>
      <c r="T274" s="16">
        <f t="shared" si="1"/>
        <v>139771</v>
      </c>
      <c r="U274" s="16">
        <f t="shared" si="6"/>
        <v>1079</v>
      </c>
      <c r="V274" s="16">
        <f t="shared" si="7"/>
        <v>809.57142857142856</v>
      </c>
      <c r="X274" s="16">
        <f t="shared" si="8"/>
        <v>0</v>
      </c>
      <c r="Y274" s="1">
        <v>19.07</v>
      </c>
      <c r="Z274" s="1">
        <f t="shared" si="0"/>
        <v>16.405714285714286</v>
      </c>
    </row>
    <row r="275" spans="1:26" ht="13" x14ac:dyDescent="0.15">
      <c r="A275" s="15">
        <v>44308</v>
      </c>
      <c r="B275" s="1">
        <f t="shared" si="13"/>
        <v>466</v>
      </c>
      <c r="D275" s="1">
        <v>0</v>
      </c>
      <c r="E275" s="1">
        <v>0</v>
      </c>
      <c r="F275" s="1">
        <f t="shared" si="2"/>
        <v>0</v>
      </c>
      <c r="G275" s="16">
        <f t="shared" si="3"/>
        <v>0</v>
      </c>
      <c r="H275" s="16">
        <f t="shared" si="17"/>
        <v>0</v>
      </c>
      <c r="I275" s="1">
        <f t="shared" si="10"/>
        <v>64</v>
      </c>
      <c r="J275" s="22">
        <f t="shared" si="14"/>
        <v>32</v>
      </c>
      <c r="M275" s="1">
        <v>0</v>
      </c>
      <c r="N275" s="1">
        <v>292</v>
      </c>
      <c r="O275" s="1">
        <v>316</v>
      </c>
      <c r="P275" s="16">
        <f t="shared" si="15"/>
        <v>59193</v>
      </c>
      <c r="Q275" s="16">
        <f t="shared" si="4"/>
        <v>111364</v>
      </c>
      <c r="R275" s="16">
        <f t="shared" si="16"/>
        <v>11988</v>
      </c>
      <c r="S275" s="16">
        <f t="shared" si="5"/>
        <v>29015</v>
      </c>
      <c r="T275" s="16">
        <f t="shared" si="1"/>
        <v>140379</v>
      </c>
      <c r="U275" s="16">
        <f t="shared" si="6"/>
        <v>608</v>
      </c>
      <c r="V275" s="16">
        <f t="shared" si="7"/>
        <v>798.14285714285711</v>
      </c>
      <c r="X275" s="16">
        <f t="shared" si="8"/>
        <v>0</v>
      </c>
      <c r="Y275" s="1">
        <v>17.77</v>
      </c>
      <c r="Z275" s="1">
        <f t="shared" si="0"/>
        <v>16.591428571428573</v>
      </c>
    </row>
    <row r="276" spans="1:26" ht="13" x14ac:dyDescent="0.15">
      <c r="A276" s="15">
        <v>44309</v>
      </c>
      <c r="B276" s="1">
        <f t="shared" si="13"/>
        <v>467</v>
      </c>
      <c r="D276" s="1">
        <v>0</v>
      </c>
      <c r="E276" s="1">
        <v>0</v>
      </c>
      <c r="F276" s="1">
        <f t="shared" si="2"/>
        <v>0</v>
      </c>
      <c r="G276" s="16">
        <f t="shared" si="3"/>
        <v>0</v>
      </c>
      <c r="H276" s="16">
        <f t="shared" si="17"/>
        <v>0</v>
      </c>
      <c r="I276" s="1">
        <f t="shared" si="10"/>
        <v>64</v>
      </c>
      <c r="J276" s="22">
        <f t="shared" si="14"/>
        <v>32</v>
      </c>
      <c r="M276" s="1">
        <v>0</v>
      </c>
      <c r="N276" s="1">
        <v>1346</v>
      </c>
      <c r="O276" s="1">
        <v>143</v>
      </c>
      <c r="P276" s="16">
        <f t="shared" si="15"/>
        <v>60539</v>
      </c>
      <c r="Q276" s="16">
        <f t="shared" si="4"/>
        <v>112710</v>
      </c>
      <c r="R276" s="16">
        <f t="shared" si="16"/>
        <v>12131</v>
      </c>
      <c r="S276" s="16">
        <f t="shared" si="5"/>
        <v>29158</v>
      </c>
      <c r="T276" s="16">
        <f t="shared" si="1"/>
        <v>141868</v>
      </c>
      <c r="U276" s="16">
        <f t="shared" si="6"/>
        <v>1489</v>
      </c>
      <c r="V276" s="16">
        <f t="shared" si="7"/>
        <v>827.85714285714289</v>
      </c>
      <c r="X276" s="16">
        <f t="shared" si="8"/>
        <v>0</v>
      </c>
      <c r="Y276" s="1">
        <v>15.6</v>
      </c>
      <c r="Z276" s="1">
        <f t="shared" si="0"/>
        <v>16.467142857142857</v>
      </c>
    </row>
    <row r="277" spans="1:26" ht="13" x14ac:dyDescent="0.15">
      <c r="A277" s="15">
        <v>44310</v>
      </c>
      <c r="B277" s="1">
        <f t="shared" si="13"/>
        <v>468</v>
      </c>
      <c r="D277" s="1">
        <v>0</v>
      </c>
      <c r="E277" s="1">
        <v>1</v>
      </c>
      <c r="F277" s="1">
        <f t="shared" si="2"/>
        <v>1</v>
      </c>
      <c r="G277" s="16">
        <f t="shared" si="3"/>
        <v>0.14285714285714285</v>
      </c>
      <c r="H277" s="16">
        <f t="shared" si="17"/>
        <v>7.7220077220077217</v>
      </c>
      <c r="I277" s="1">
        <f t="shared" si="10"/>
        <v>65</v>
      </c>
      <c r="J277" s="22">
        <f t="shared" si="14"/>
        <v>33</v>
      </c>
      <c r="K277" s="16">
        <f t="shared" ref="K277:K306" si="18">SUM(F271:F277)</f>
        <v>1</v>
      </c>
      <c r="M277" s="1">
        <v>1</v>
      </c>
      <c r="N277" s="1">
        <v>0</v>
      </c>
      <c r="O277" s="1">
        <v>0</v>
      </c>
      <c r="P277" s="16">
        <f t="shared" si="15"/>
        <v>60539</v>
      </c>
      <c r="Q277" s="16">
        <f t="shared" si="4"/>
        <v>112710</v>
      </c>
      <c r="R277" s="16">
        <f t="shared" si="16"/>
        <v>12131</v>
      </c>
      <c r="S277" s="16">
        <f t="shared" si="5"/>
        <v>29158</v>
      </c>
      <c r="T277" s="16">
        <f t="shared" si="1"/>
        <v>141868</v>
      </c>
      <c r="U277" s="16">
        <f t="shared" si="6"/>
        <v>0</v>
      </c>
      <c r="V277" s="16">
        <f t="shared" si="7"/>
        <v>827.85714285714289</v>
      </c>
      <c r="W277" s="16">
        <f t="shared" ref="W277:W306" si="19">SUM(U271:U277)</f>
        <v>5795</v>
      </c>
      <c r="X277" s="16">
        <f t="shared" si="8"/>
        <v>1.7256255392579811E-2</v>
      </c>
      <c r="Y277" s="1">
        <v>9.5299999999999994</v>
      </c>
      <c r="Z277" s="1">
        <f t="shared" si="0"/>
        <v>15.228571428571428</v>
      </c>
    </row>
    <row r="278" spans="1:26" ht="13" x14ac:dyDescent="0.15">
      <c r="A278" s="15">
        <v>44311</v>
      </c>
      <c r="B278" s="1">
        <f t="shared" si="13"/>
        <v>469</v>
      </c>
      <c r="D278" s="1">
        <v>0</v>
      </c>
      <c r="E278" s="1">
        <v>0</v>
      </c>
      <c r="F278" s="1">
        <f t="shared" si="2"/>
        <v>0</v>
      </c>
      <c r="G278" s="16">
        <f t="shared" si="3"/>
        <v>0.14285714285714285</v>
      </c>
      <c r="H278" s="16">
        <f t="shared" si="17"/>
        <v>7.7220077220077217</v>
      </c>
      <c r="I278" s="1">
        <f t="shared" si="10"/>
        <v>65</v>
      </c>
      <c r="J278" s="22">
        <f t="shared" si="14"/>
        <v>33</v>
      </c>
      <c r="K278" s="16">
        <f t="shared" si="18"/>
        <v>1</v>
      </c>
      <c r="M278" s="1">
        <v>1</v>
      </c>
      <c r="N278" s="1">
        <v>0</v>
      </c>
      <c r="O278" s="1">
        <v>0</v>
      </c>
      <c r="P278" s="16">
        <f t="shared" si="15"/>
        <v>60539</v>
      </c>
      <c r="Q278" s="16">
        <f t="shared" si="4"/>
        <v>112710</v>
      </c>
      <c r="R278" s="16">
        <f t="shared" si="16"/>
        <v>12131</v>
      </c>
      <c r="S278" s="16">
        <f t="shared" si="5"/>
        <v>29158</v>
      </c>
      <c r="T278" s="16">
        <f t="shared" si="1"/>
        <v>141868</v>
      </c>
      <c r="U278" s="16">
        <f t="shared" si="6"/>
        <v>0</v>
      </c>
      <c r="V278" s="16">
        <f t="shared" si="7"/>
        <v>824.57142857142856</v>
      </c>
      <c r="W278" s="16">
        <f t="shared" si="19"/>
        <v>5772</v>
      </c>
      <c r="X278" s="16">
        <f t="shared" si="8"/>
        <v>1.7325017325017324E-2</v>
      </c>
      <c r="Y278" s="1">
        <v>13</v>
      </c>
      <c r="Z278" s="1">
        <f t="shared" si="0"/>
        <v>14.299999999999999</v>
      </c>
    </row>
    <row r="279" spans="1:26" ht="13" x14ac:dyDescent="0.15">
      <c r="A279" s="15">
        <v>44312</v>
      </c>
      <c r="B279" s="1">
        <f t="shared" si="13"/>
        <v>470</v>
      </c>
      <c r="D279" s="1">
        <v>0</v>
      </c>
      <c r="E279" s="1">
        <v>0</v>
      </c>
      <c r="F279" s="1">
        <f t="shared" si="2"/>
        <v>0</v>
      </c>
      <c r="G279" s="16">
        <f t="shared" si="3"/>
        <v>0.14285714285714285</v>
      </c>
      <c r="H279" s="16">
        <f t="shared" si="17"/>
        <v>7.7220077220077217</v>
      </c>
      <c r="I279" s="1">
        <f t="shared" si="10"/>
        <v>65</v>
      </c>
      <c r="J279" s="22">
        <f t="shared" si="14"/>
        <v>33</v>
      </c>
      <c r="K279" s="16">
        <f t="shared" si="18"/>
        <v>1</v>
      </c>
      <c r="M279" s="1">
        <v>1</v>
      </c>
      <c r="N279" s="1">
        <v>15</v>
      </c>
      <c r="O279" s="1">
        <v>0</v>
      </c>
      <c r="P279" s="16">
        <f t="shared" si="15"/>
        <v>60554</v>
      </c>
      <c r="Q279" s="16">
        <f t="shared" si="4"/>
        <v>112725</v>
      </c>
      <c r="R279" s="16">
        <f t="shared" si="16"/>
        <v>12131</v>
      </c>
      <c r="S279" s="16">
        <f t="shared" si="5"/>
        <v>29158</v>
      </c>
      <c r="T279" s="16">
        <f t="shared" si="1"/>
        <v>141883</v>
      </c>
      <c r="U279" s="16">
        <f t="shared" si="6"/>
        <v>15</v>
      </c>
      <c r="V279" s="16">
        <f t="shared" si="7"/>
        <v>567.57142857142856</v>
      </c>
      <c r="W279" s="16">
        <f t="shared" si="19"/>
        <v>3973</v>
      </c>
      <c r="X279" s="16">
        <f t="shared" si="8"/>
        <v>2.5169896803423106E-2</v>
      </c>
      <c r="Y279" s="1">
        <v>6.93</v>
      </c>
      <c r="Z279" s="1">
        <f t="shared" si="0"/>
        <v>14.175714285714283</v>
      </c>
    </row>
    <row r="280" spans="1:26" ht="13" x14ac:dyDescent="0.15">
      <c r="A280" s="15">
        <v>44313</v>
      </c>
      <c r="B280" s="1">
        <f t="shared" si="13"/>
        <v>471</v>
      </c>
      <c r="D280" s="1">
        <v>0</v>
      </c>
      <c r="E280" s="1">
        <v>0</v>
      </c>
      <c r="F280" s="1">
        <f t="shared" si="2"/>
        <v>0</v>
      </c>
      <c r="G280" s="16">
        <f t="shared" si="3"/>
        <v>0.14285714285714285</v>
      </c>
      <c r="H280" s="16">
        <f t="shared" si="17"/>
        <v>7.7220077220077217</v>
      </c>
      <c r="I280" s="1">
        <f t="shared" si="10"/>
        <v>65</v>
      </c>
      <c r="J280" s="22">
        <f t="shared" si="14"/>
        <v>33</v>
      </c>
      <c r="K280" s="16">
        <f t="shared" si="18"/>
        <v>1</v>
      </c>
      <c r="M280" s="1">
        <v>1</v>
      </c>
      <c r="N280" s="1">
        <v>1618</v>
      </c>
      <c r="O280" s="1">
        <v>301</v>
      </c>
      <c r="P280" s="16">
        <f t="shared" si="15"/>
        <v>62172</v>
      </c>
      <c r="Q280" s="16">
        <f t="shared" si="4"/>
        <v>114343</v>
      </c>
      <c r="R280" s="16">
        <f t="shared" si="16"/>
        <v>12432</v>
      </c>
      <c r="S280" s="16">
        <f t="shared" si="5"/>
        <v>29459</v>
      </c>
      <c r="T280" s="16">
        <f t="shared" si="1"/>
        <v>143802</v>
      </c>
      <c r="U280" s="16">
        <f t="shared" si="6"/>
        <v>1919</v>
      </c>
      <c r="V280" s="16">
        <f t="shared" si="7"/>
        <v>730</v>
      </c>
      <c r="W280" s="16">
        <f t="shared" si="19"/>
        <v>5110</v>
      </c>
      <c r="X280" s="16">
        <f t="shared" si="8"/>
        <v>1.9569471624266144E-2</v>
      </c>
      <c r="Y280" s="1">
        <v>10.4</v>
      </c>
      <c r="Z280" s="1">
        <f t="shared" si="0"/>
        <v>13.185714285714287</v>
      </c>
    </row>
    <row r="281" spans="1:26" ht="13" x14ac:dyDescent="0.15">
      <c r="A281" s="15">
        <v>44314</v>
      </c>
      <c r="B281" s="1">
        <f t="shared" si="13"/>
        <v>472</v>
      </c>
      <c r="D281" s="1">
        <v>0</v>
      </c>
      <c r="E281" s="1">
        <v>0</v>
      </c>
      <c r="F281" s="1">
        <f t="shared" si="2"/>
        <v>0</v>
      </c>
      <c r="G281" s="16">
        <f t="shared" si="3"/>
        <v>0.14285714285714285</v>
      </c>
      <c r="H281" s="16">
        <f t="shared" si="17"/>
        <v>7.7220077220077217</v>
      </c>
      <c r="I281" s="1">
        <f t="shared" si="10"/>
        <v>65</v>
      </c>
      <c r="J281" s="22">
        <f t="shared" si="14"/>
        <v>33</v>
      </c>
      <c r="K281" s="16">
        <f t="shared" si="18"/>
        <v>1</v>
      </c>
      <c r="M281" s="1">
        <v>1</v>
      </c>
      <c r="N281" s="1">
        <v>1615</v>
      </c>
      <c r="O281" s="1">
        <v>138</v>
      </c>
      <c r="P281" s="16">
        <f t="shared" si="15"/>
        <v>63787</v>
      </c>
      <c r="Q281" s="16">
        <f t="shared" si="4"/>
        <v>115958</v>
      </c>
      <c r="R281" s="16">
        <f t="shared" si="16"/>
        <v>12570</v>
      </c>
      <c r="S281" s="16">
        <f t="shared" si="5"/>
        <v>29597</v>
      </c>
      <c r="T281" s="16">
        <f t="shared" si="1"/>
        <v>145555</v>
      </c>
      <c r="U281" s="16">
        <f t="shared" si="6"/>
        <v>1753</v>
      </c>
      <c r="V281" s="16">
        <f t="shared" si="7"/>
        <v>826.28571428571433</v>
      </c>
      <c r="W281" s="16">
        <f t="shared" si="19"/>
        <v>5784</v>
      </c>
      <c r="X281" s="16">
        <f t="shared" si="8"/>
        <v>1.7289073305670814E-2</v>
      </c>
      <c r="Y281" s="1">
        <v>14.3</v>
      </c>
      <c r="Z281" s="1">
        <f t="shared" si="0"/>
        <v>12.504285714285714</v>
      </c>
    </row>
    <row r="282" spans="1:26" ht="13" x14ac:dyDescent="0.15">
      <c r="A282" s="15">
        <v>44315</v>
      </c>
      <c r="B282" s="1">
        <f t="shared" si="13"/>
        <v>473</v>
      </c>
      <c r="D282" s="1">
        <v>0</v>
      </c>
      <c r="E282" s="1">
        <v>0</v>
      </c>
      <c r="F282" s="1">
        <f t="shared" si="2"/>
        <v>0</v>
      </c>
      <c r="G282" s="16">
        <f t="shared" si="3"/>
        <v>0.14285714285714285</v>
      </c>
      <c r="H282" s="16">
        <f t="shared" si="17"/>
        <v>7.7220077220077217</v>
      </c>
      <c r="I282" s="1">
        <f t="shared" si="10"/>
        <v>65</v>
      </c>
      <c r="J282" s="22">
        <f t="shared" si="14"/>
        <v>33</v>
      </c>
      <c r="K282" s="16">
        <f t="shared" si="18"/>
        <v>1</v>
      </c>
      <c r="M282" s="1">
        <v>1</v>
      </c>
      <c r="N282" s="1">
        <v>46</v>
      </c>
      <c r="O282" s="1">
        <v>310</v>
      </c>
      <c r="P282" s="16">
        <f t="shared" si="15"/>
        <v>63833</v>
      </c>
      <c r="Q282" s="16">
        <f t="shared" si="4"/>
        <v>116004</v>
      </c>
      <c r="R282" s="16">
        <f t="shared" si="16"/>
        <v>12880</v>
      </c>
      <c r="S282" s="16">
        <f t="shared" si="5"/>
        <v>29907</v>
      </c>
      <c r="T282" s="16">
        <f t="shared" si="1"/>
        <v>145911</v>
      </c>
      <c r="U282" s="16">
        <f t="shared" si="6"/>
        <v>356</v>
      </c>
      <c r="V282" s="16">
        <f t="shared" si="7"/>
        <v>790.28571428571433</v>
      </c>
      <c r="W282" s="16">
        <f t="shared" si="19"/>
        <v>5532</v>
      </c>
      <c r="X282" s="16">
        <f t="shared" si="8"/>
        <v>1.8076644974692694E-2</v>
      </c>
      <c r="Y282" s="1">
        <v>24.27</v>
      </c>
      <c r="Z282" s="1">
        <f t="shared" si="0"/>
        <v>13.432857142857141</v>
      </c>
    </row>
    <row r="283" spans="1:26" ht="13" x14ac:dyDescent="0.15">
      <c r="A283" s="15">
        <v>44316</v>
      </c>
      <c r="B283" s="1">
        <f t="shared" si="13"/>
        <v>474</v>
      </c>
      <c r="D283" s="1">
        <v>1</v>
      </c>
      <c r="E283" s="1">
        <v>0</v>
      </c>
      <c r="F283" s="1">
        <f t="shared" si="2"/>
        <v>1</v>
      </c>
      <c r="G283" s="16">
        <f t="shared" si="3"/>
        <v>0.2857142857142857</v>
      </c>
      <c r="H283" s="16">
        <f t="shared" si="17"/>
        <v>15.444015444015443</v>
      </c>
      <c r="I283" s="1">
        <f t="shared" si="10"/>
        <v>66</v>
      </c>
      <c r="J283" s="22">
        <f t="shared" si="14"/>
        <v>34</v>
      </c>
      <c r="K283" s="16">
        <f t="shared" si="18"/>
        <v>2</v>
      </c>
      <c r="M283" s="1">
        <v>2</v>
      </c>
      <c r="N283" s="1">
        <v>1609</v>
      </c>
      <c r="O283" s="1">
        <v>160</v>
      </c>
      <c r="P283" s="16">
        <f t="shared" si="15"/>
        <v>65442</v>
      </c>
      <c r="Q283" s="16">
        <f t="shared" si="4"/>
        <v>117613</v>
      </c>
      <c r="R283" s="16">
        <f t="shared" si="16"/>
        <v>13040</v>
      </c>
      <c r="S283" s="16">
        <f t="shared" si="5"/>
        <v>30067</v>
      </c>
      <c r="T283" s="16">
        <f t="shared" si="1"/>
        <v>147680</v>
      </c>
      <c r="U283" s="16">
        <f t="shared" si="6"/>
        <v>1769</v>
      </c>
      <c r="V283" s="16">
        <f t="shared" si="7"/>
        <v>830.28571428571433</v>
      </c>
      <c r="W283" s="16">
        <f t="shared" si="19"/>
        <v>5812</v>
      </c>
      <c r="X283" s="16">
        <f t="shared" si="8"/>
        <v>3.4411562284927734E-2</v>
      </c>
      <c r="Y283" s="1">
        <v>15.6</v>
      </c>
      <c r="Z283" s="1">
        <f t="shared" si="0"/>
        <v>13.432857142857141</v>
      </c>
    </row>
    <row r="284" spans="1:26" ht="13" x14ac:dyDescent="0.15">
      <c r="A284" s="15">
        <v>44317</v>
      </c>
      <c r="B284" s="1">
        <f t="shared" si="13"/>
        <v>475</v>
      </c>
      <c r="D284" s="1">
        <v>0</v>
      </c>
      <c r="E284" s="1">
        <v>0</v>
      </c>
      <c r="F284" s="1">
        <f t="shared" si="2"/>
        <v>0</v>
      </c>
      <c r="G284" s="16">
        <f t="shared" si="3"/>
        <v>0.14285714285714285</v>
      </c>
      <c r="H284" s="16">
        <f t="shared" si="17"/>
        <v>7.7220077220077217</v>
      </c>
      <c r="I284" s="1">
        <f t="shared" si="10"/>
        <v>66</v>
      </c>
      <c r="J284" s="22">
        <f t="shared" si="14"/>
        <v>34</v>
      </c>
      <c r="K284" s="16">
        <f t="shared" si="18"/>
        <v>1</v>
      </c>
      <c r="M284" s="1">
        <v>2</v>
      </c>
      <c r="N284" s="1">
        <v>0</v>
      </c>
      <c r="O284" s="1">
        <v>0</v>
      </c>
      <c r="P284" s="16">
        <f t="shared" si="15"/>
        <v>65442</v>
      </c>
      <c r="Q284" s="16">
        <f t="shared" si="4"/>
        <v>117613</v>
      </c>
      <c r="R284" s="16">
        <f t="shared" si="16"/>
        <v>13040</v>
      </c>
      <c r="S284" s="16">
        <f t="shared" si="5"/>
        <v>30067</v>
      </c>
      <c r="T284" s="16">
        <f t="shared" si="1"/>
        <v>147680</v>
      </c>
      <c r="U284" s="16">
        <f t="shared" si="6"/>
        <v>0</v>
      </c>
      <c r="V284" s="16">
        <f t="shared" si="7"/>
        <v>830.28571428571433</v>
      </c>
      <c r="W284" s="16">
        <f t="shared" si="19"/>
        <v>5812</v>
      </c>
      <c r="X284" s="16">
        <f t="shared" si="8"/>
        <v>1.7205781142463867E-2</v>
      </c>
      <c r="Y284" s="1">
        <v>18.2</v>
      </c>
      <c r="Z284" s="1">
        <f t="shared" si="0"/>
        <v>14.671428571428569</v>
      </c>
    </row>
    <row r="285" spans="1:26" ht="13" x14ac:dyDescent="0.15">
      <c r="A285" s="15">
        <v>44318</v>
      </c>
      <c r="B285" s="1">
        <f t="shared" si="13"/>
        <v>476</v>
      </c>
      <c r="D285" s="1">
        <v>0</v>
      </c>
      <c r="E285" s="1">
        <v>0</v>
      </c>
      <c r="F285" s="1">
        <f t="shared" si="2"/>
        <v>0</v>
      </c>
      <c r="G285" s="16">
        <f t="shared" si="3"/>
        <v>0.14285714285714285</v>
      </c>
      <c r="H285" s="16">
        <f t="shared" ref="H285:H306" si="20">G285*100000/1850</f>
        <v>7.7220077220077217</v>
      </c>
      <c r="I285" s="1">
        <f t="shared" si="10"/>
        <v>66</v>
      </c>
      <c r="J285" s="22">
        <f t="shared" si="14"/>
        <v>34</v>
      </c>
      <c r="K285" s="16">
        <f t="shared" si="18"/>
        <v>1</v>
      </c>
      <c r="M285" s="1">
        <v>2</v>
      </c>
      <c r="N285" s="1">
        <v>0</v>
      </c>
      <c r="O285" s="1">
        <v>0</v>
      </c>
      <c r="P285" s="16">
        <f t="shared" si="15"/>
        <v>65442</v>
      </c>
      <c r="Q285" s="16">
        <f t="shared" si="4"/>
        <v>117613</v>
      </c>
      <c r="R285" s="16">
        <f t="shared" si="16"/>
        <v>13040</v>
      </c>
      <c r="S285" s="16">
        <f t="shared" si="5"/>
        <v>30067</v>
      </c>
      <c r="T285" s="16">
        <f t="shared" si="1"/>
        <v>147680</v>
      </c>
      <c r="U285" s="16">
        <f t="shared" si="6"/>
        <v>0</v>
      </c>
      <c r="V285" s="16">
        <f t="shared" si="7"/>
        <v>830.28571428571433</v>
      </c>
      <c r="W285" s="16">
        <f t="shared" si="19"/>
        <v>5812</v>
      </c>
      <c r="X285" s="16">
        <f t="shared" si="8"/>
        <v>1.7205781142463867E-2</v>
      </c>
      <c r="Y285" s="1">
        <v>9.9700000000000006</v>
      </c>
      <c r="Z285" s="1">
        <f t="shared" si="0"/>
        <v>14.238571428571429</v>
      </c>
    </row>
    <row r="286" spans="1:26" ht="13" x14ac:dyDescent="0.15">
      <c r="A286" s="15">
        <v>44319</v>
      </c>
      <c r="B286" s="1">
        <f t="shared" si="13"/>
        <v>477</v>
      </c>
      <c r="D286" s="1">
        <v>0</v>
      </c>
      <c r="E286" s="1">
        <v>0</v>
      </c>
      <c r="F286" s="1">
        <f t="shared" si="2"/>
        <v>0</v>
      </c>
      <c r="G286" s="16">
        <f t="shared" si="3"/>
        <v>0.14285714285714285</v>
      </c>
      <c r="H286" s="16">
        <f t="shared" si="20"/>
        <v>7.7220077220077217</v>
      </c>
      <c r="I286" s="1">
        <f t="shared" si="10"/>
        <v>66</v>
      </c>
      <c r="J286" s="22">
        <f t="shared" si="14"/>
        <v>34</v>
      </c>
      <c r="K286" s="16">
        <f t="shared" si="18"/>
        <v>1</v>
      </c>
      <c r="M286" s="1">
        <v>2</v>
      </c>
      <c r="N286" s="1">
        <v>1599</v>
      </c>
      <c r="O286" s="1">
        <v>47</v>
      </c>
      <c r="P286" s="16">
        <f t="shared" si="15"/>
        <v>67041</v>
      </c>
      <c r="Q286" s="16">
        <f t="shared" si="4"/>
        <v>119212</v>
      </c>
      <c r="R286" s="16">
        <f t="shared" si="16"/>
        <v>13087</v>
      </c>
      <c r="S286" s="16">
        <f t="shared" si="5"/>
        <v>30114</v>
      </c>
      <c r="T286" s="16">
        <f t="shared" si="1"/>
        <v>149326</v>
      </c>
      <c r="U286" s="16">
        <f t="shared" si="6"/>
        <v>1646</v>
      </c>
      <c r="V286" s="16">
        <f t="shared" si="7"/>
        <v>1063.2857142857142</v>
      </c>
      <c r="W286" s="16">
        <f t="shared" si="19"/>
        <v>7443</v>
      </c>
      <c r="X286" s="16">
        <f t="shared" si="8"/>
        <v>1.3435442697836895E-2</v>
      </c>
      <c r="Y286" s="1">
        <v>9.5299999999999994</v>
      </c>
      <c r="Z286" s="1">
        <f t="shared" si="0"/>
        <v>14.61</v>
      </c>
    </row>
    <row r="287" spans="1:26" ht="13" x14ac:dyDescent="0.15">
      <c r="A287" s="15">
        <v>44320</v>
      </c>
      <c r="B287" s="1">
        <f t="shared" si="13"/>
        <v>478</v>
      </c>
      <c r="D287" s="1">
        <v>0</v>
      </c>
      <c r="E287" s="1">
        <v>0</v>
      </c>
      <c r="F287" s="1">
        <f t="shared" si="2"/>
        <v>0</v>
      </c>
      <c r="G287" s="16">
        <f t="shared" si="3"/>
        <v>0.14285714285714285</v>
      </c>
      <c r="H287" s="16">
        <f t="shared" si="20"/>
        <v>7.7220077220077217</v>
      </c>
      <c r="I287" s="1">
        <f t="shared" si="10"/>
        <v>66</v>
      </c>
      <c r="J287" s="22">
        <f t="shared" si="14"/>
        <v>34</v>
      </c>
      <c r="K287" s="16">
        <f t="shared" si="18"/>
        <v>1</v>
      </c>
      <c r="M287" s="1">
        <v>2</v>
      </c>
      <c r="N287" s="1">
        <v>42</v>
      </c>
      <c r="O287" s="1">
        <v>308</v>
      </c>
      <c r="P287" s="16">
        <f t="shared" si="15"/>
        <v>67083</v>
      </c>
      <c r="Q287" s="16">
        <f t="shared" si="4"/>
        <v>119254</v>
      </c>
      <c r="R287" s="16">
        <f t="shared" si="16"/>
        <v>13395</v>
      </c>
      <c r="S287" s="16">
        <f t="shared" si="5"/>
        <v>30422</v>
      </c>
      <c r="T287" s="16">
        <f t="shared" si="1"/>
        <v>149676</v>
      </c>
      <c r="U287" s="16">
        <f t="shared" si="6"/>
        <v>350</v>
      </c>
      <c r="V287" s="16">
        <f t="shared" si="7"/>
        <v>839.14285714285711</v>
      </c>
      <c r="W287" s="16">
        <f t="shared" si="19"/>
        <v>5874</v>
      </c>
      <c r="X287" s="16">
        <f t="shared" si="8"/>
        <v>1.7024174327545112E-2</v>
      </c>
      <c r="Y287" s="1">
        <v>5.63</v>
      </c>
      <c r="Z287" s="1">
        <f t="shared" si="0"/>
        <v>13.928571428571429</v>
      </c>
    </row>
    <row r="288" spans="1:26" ht="13" x14ac:dyDescent="0.15">
      <c r="A288" s="15">
        <v>44321</v>
      </c>
      <c r="B288" s="1">
        <f t="shared" si="13"/>
        <v>479</v>
      </c>
      <c r="D288" s="1">
        <v>0</v>
      </c>
      <c r="E288" s="1">
        <v>0</v>
      </c>
      <c r="F288" s="1">
        <f t="shared" si="2"/>
        <v>0</v>
      </c>
      <c r="G288" s="16">
        <f t="shared" si="3"/>
        <v>0.14285714285714285</v>
      </c>
      <c r="H288" s="16">
        <f t="shared" si="20"/>
        <v>7.7220077220077217</v>
      </c>
      <c r="I288" s="1">
        <f t="shared" si="10"/>
        <v>66</v>
      </c>
      <c r="J288" s="22">
        <f t="shared" si="14"/>
        <v>34</v>
      </c>
      <c r="K288" s="16">
        <f t="shared" si="18"/>
        <v>1</v>
      </c>
      <c r="M288" s="1">
        <v>2</v>
      </c>
      <c r="N288" s="1">
        <v>1617</v>
      </c>
      <c r="O288" s="1">
        <v>214</v>
      </c>
      <c r="P288" s="16">
        <f t="shared" si="15"/>
        <v>68700</v>
      </c>
      <c r="Q288" s="16">
        <f t="shared" si="4"/>
        <v>120871</v>
      </c>
      <c r="R288" s="16">
        <f t="shared" si="16"/>
        <v>13609</v>
      </c>
      <c r="S288" s="16">
        <f t="shared" si="5"/>
        <v>30636</v>
      </c>
      <c r="T288" s="16">
        <f t="shared" si="1"/>
        <v>151507</v>
      </c>
      <c r="U288" s="16">
        <f t="shared" si="6"/>
        <v>1831</v>
      </c>
      <c r="V288" s="16">
        <f t="shared" si="7"/>
        <v>850.28571428571433</v>
      </c>
      <c r="W288" s="16">
        <f t="shared" si="19"/>
        <v>5952</v>
      </c>
      <c r="X288" s="16">
        <f t="shared" si="8"/>
        <v>1.6801075268817203E-2</v>
      </c>
      <c r="Y288" s="1">
        <v>8.67</v>
      </c>
      <c r="Z288" s="1">
        <f t="shared" si="0"/>
        <v>13.124285714285714</v>
      </c>
    </row>
    <row r="289" spans="1:26" ht="13" x14ac:dyDescent="0.15">
      <c r="A289" s="15">
        <v>44322</v>
      </c>
      <c r="B289" s="1">
        <f t="shared" si="13"/>
        <v>480</v>
      </c>
      <c r="D289" s="1">
        <v>0</v>
      </c>
      <c r="E289" s="1">
        <v>0</v>
      </c>
      <c r="F289" s="1">
        <f t="shared" si="2"/>
        <v>0</v>
      </c>
      <c r="G289" s="16">
        <f t="shared" si="3"/>
        <v>0.14285714285714285</v>
      </c>
      <c r="H289" s="16">
        <f t="shared" si="20"/>
        <v>7.7220077220077217</v>
      </c>
      <c r="I289" s="1">
        <f t="shared" si="10"/>
        <v>66</v>
      </c>
      <c r="J289" s="22">
        <f t="shared" si="14"/>
        <v>34</v>
      </c>
      <c r="K289" s="16">
        <f t="shared" si="18"/>
        <v>1</v>
      </c>
      <c r="M289" s="1">
        <v>1</v>
      </c>
      <c r="N289" s="1">
        <v>183</v>
      </c>
      <c r="O289" s="1">
        <v>160</v>
      </c>
      <c r="P289" s="16">
        <f t="shared" si="15"/>
        <v>68883</v>
      </c>
      <c r="Q289" s="16">
        <f t="shared" si="4"/>
        <v>121054</v>
      </c>
      <c r="R289" s="16">
        <f t="shared" si="16"/>
        <v>13769</v>
      </c>
      <c r="S289" s="16">
        <f t="shared" si="5"/>
        <v>30796</v>
      </c>
      <c r="T289" s="16">
        <f t="shared" si="1"/>
        <v>151850</v>
      </c>
      <c r="U289" s="16">
        <f t="shared" si="6"/>
        <v>343</v>
      </c>
      <c r="V289" s="16">
        <f t="shared" si="7"/>
        <v>848.42857142857144</v>
      </c>
      <c r="W289" s="16">
        <f t="shared" si="19"/>
        <v>5939</v>
      </c>
      <c r="X289" s="16">
        <f t="shared" si="8"/>
        <v>1.6837851490149856E-2</v>
      </c>
      <c r="Y289" s="1">
        <v>12.13</v>
      </c>
      <c r="Z289" s="1">
        <f t="shared" si="0"/>
        <v>11.389999999999999</v>
      </c>
    </row>
    <row r="290" spans="1:26" ht="13" x14ac:dyDescent="0.15">
      <c r="A290" s="15">
        <v>44323</v>
      </c>
      <c r="B290" s="1">
        <f t="shared" si="13"/>
        <v>481</v>
      </c>
      <c r="D290" s="1">
        <v>0</v>
      </c>
      <c r="E290" s="1">
        <v>0</v>
      </c>
      <c r="F290" s="1">
        <f t="shared" si="2"/>
        <v>0</v>
      </c>
      <c r="G290" s="16">
        <f t="shared" si="3"/>
        <v>0</v>
      </c>
      <c r="H290" s="16">
        <f t="shared" si="20"/>
        <v>0</v>
      </c>
      <c r="I290" s="1">
        <f t="shared" si="10"/>
        <v>66</v>
      </c>
      <c r="J290" s="22">
        <f t="shared" si="14"/>
        <v>34</v>
      </c>
      <c r="K290" s="16">
        <f t="shared" si="18"/>
        <v>0</v>
      </c>
      <c r="M290" s="1">
        <v>1</v>
      </c>
      <c r="N290" s="1">
        <v>1466</v>
      </c>
      <c r="O290" s="1">
        <v>154</v>
      </c>
      <c r="P290" s="16">
        <f t="shared" si="15"/>
        <v>70349</v>
      </c>
      <c r="Q290" s="16">
        <f t="shared" si="4"/>
        <v>122520</v>
      </c>
      <c r="R290" s="16">
        <f t="shared" si="16"/>
        <v>13923</v>
      </c>
      <c r="S290" s="16">
        <f t="shared" si="5"/>
        <v>30950</v>
      </c>
      <c r="T290" s="16">
        <f t="shared" si="1"/>
        <v>153470</v>
      </c>
      <c r="U290" s="16">
        <f t="shared" si="6"/>
        <v>1620</v>
      </c>
      <c r="V290" s="16">
        <f t="shared" si="7"/>
        <v>827.14285714285711</v>
      </c>
      <c r="W290" s="16">
        <f t="shared" si="19"/>
        <v>5790</v>
      </c>
      <c r="X290" s="16">
        <f t="shared" si="8"/>
        <v>0</v>
      </c>
      <c r="Y290" s="1">
        <v>9.9700000000000006</v>
      </c>
      <c r="Z290" s="1">
        <f t="shared" si="0"/>
        <v>10.585714285714287</v>
      </c>
    </row>
    <row r="291" spans="1:26" ht="13" x14ac:dyDescent="0.15">
      <c r="A291" s="15">
        <v>44324</v>
      </c>
      <c r="B291" s="1">
        <f t="shared" si="13"/>
        <v>482</v>
      </c>
      <c r="D291" s="1">
        <v>0</v>
      </c>
      <c r="E291" s="1">
        <v>0</v>
      </c>
      <c r="F291" s="1">
        <f t="shared" si="2"/>
        <v>0</v>
      </c>
      <c r="G291" s="16">
        <f t="shared" si="3"/>
        <v>0</v>
      </c>
      <c r="H291" s="16">
        <f t="shared" si="20"/>
        <v>0</v>
      </c>
      <c r="I291" s="1">
        <f t="shared" si="10"/>
        <v>66</v>
      </c>
      <c r="J291" s="22">
        <f t="shared" si="14"/>
        <v>34</v>
      </c>
      <c r="K291" s="16">
        <f t="shared" si="18"/>
        <v>0</v>
      </c>
      <c r="M291" s="1">
        <v>1</v>
      </c>
      <c r="N291" s="1">
        <v>0</v>
      </c>
      <c r="O291" s="1">
        <v>0</v>
      </c>
      <c r="P291" s="16">
        <f t="shared" si="15"/>
        <v>70349</v>
      </c>
      <c r="Q291" s="16">
        <f t="shared" si="4"/>
        <v>122520</v>
      </c>
      <c r="R291" s="16">
        <f t="shared" si="16"/>
        <v>13923</v>
      </c>
      <c r="S291" s="16">
        <f t="shared" si="5"/>
        <v>30950</v>
      </c>
      <c r="T291" s="16">
        <f t="shared" si="1"/>
        <v>153470</v>
      </c>
      <c r="U291" s="16">
        <f t="shared" si="6"/>
        <v>0</v>
      </c>
      <c r="V291" s="16">
        <f t="shared" si="7"/>
        <v>827.14285714285711</v>
      </c>
      <c r="W291" s="16">
        <f t="shared" si="19"/>
        <v>5790</v>
      </c>
      <c r="X291" s="16">
        <f t="shared" si="8"/>
        <v>0</v>
      </c>
      <c r="Y291" s="1">
        <v>20.37</v>
      </c>
      <c r="Z291" s="1">
        <f t="shared" si="0"/>
        <v>10.895714285714286</v>
      </c>
    </row>
    <row r="292" spans="1:26" ht="13" x14ac:dyDescent="0.15">
      <c r="A292" s="15">
        <v>44325</v>
      </c>
      <c r="B292" s="1">
        <f t="shared" si="13"/>
        <v>483</v>
      </c>
      <c r="D292" s="1">
        <v>0</v>
      </c>
      <c r="E292" s="1">
        <v>0</v>
      </c>
      <c r="F292" s="1">
        <f t="shared" si="2"/>
        <v>0</v>
      </c>
      <c r="G292" s="16">
        <f t="shared" si="3"/>
        <v>0</v>
      </c>
      <c r="H292" s="16">
        <f t="shared" si="20"/>
        <v>0</v>
      </c>
      <c r="I292" s="1">
        <f t="shared" si="10"/>
        <v>66</v>
      </c>
      <c r="J292" s="22">
        <f t="shared" si="14"/>
        <v>34</v>
      </c>
      <c r="K292" s="16">
        <f t="shared" si="18"/>
        <v>0</v>
      </c>
      <c r="M292" s="1">
        <v>1</v>
      </c>
      <c r="N292" s="1">
        <v>0</v>
      </c>
      <c r="O292" s="1">
        <v>0</v>
      </c>
      <c r="P292" s="16">
        <f t="shared" si="15"/>
        <v>70349</v>
      </c>
      <c r="Q292" s="16">
        <f t="shared" si="4"/>
        <v>122520</v>
      </c>
      <c r="R292" s="16">
        <f t="shared" si="16"/>
        <v>13923</v>
      </c>
      <c r="S292" s="16">
        <f t="shared" si="5"/>
        <v>30950</v>
      </c>
      <c r="T292" s="16">
        <f t="shared" si="1"/>
        <v>153470</v>
      </c>
      <c r="U292" s="16">
        <f t="shared" si="6"/>
        <v>0</v>
      </c>
      <c r="V292" s="16">
        <f t="shared" si="7"/>
        <v>827.14285714285711</v>
      </c>
      <c r="W292" s="16">
        <f t="shared" si="19"/>
        <v>5790</v>
      </c>
      <c r="X292" s="16">
        <f t="shared" si="8"/>
        <v>0</v>
      </c>
      <c r="Y292" s="1">
        <v>15.17</v>
      </c>
      <c r="Z292" s="1">
        <f t="shared" si="0"/>
        <v>11.638571428571428</v>
      </c>
    </row>
    <row r="293" spans="1:26" ht="13" x14ac:dyDescent="0.15">
      <c r="A293" s="15">
        <v>44326</v>
      </c>
      <c r="B293" s="1">
        <f t="shared" si="13"/>
        <v>484</v>
      </c>
      <c r="D293" s="1">
        <v>0</v>
      </c>
      <c r="E293" s="1">
        <v>0</v>
      </c>
      <c r="F293" s="1">
        <f t="shared" si="2"/>
        <v>0</v>
      </c>
      <c r="G293" s="16">
        <f t="shared" si="3"/>
        <v>0</v>
      </c>
      <c r="H293" s="16">
        <f t="shared" si="20"/>
        <v>0</v>
      </c>
      <c r="I293" s="1">
        <f t="shared" si="10"/>
        <v>66</v>
      </c>
      <c r="J293" s="22">
        <f t="shared" si="14"/>
        <v>34</v>
      </c>
      <c r="K293" s="16">
        <f t="shared" si="18"/>
        <v>0</v>
      </c>
      <c r="M293" s="1">
        <v>0</v>
      </c>
      <c r="N293" s="1">
        <v>1575</v>
      </c>
      <c r="O293" s="1">
        <v>36</v>
      </c>
      <c r="P293" s="16">
        <f t="shared" si="15"/>
        <v>71924</v>
      </c>
      <c r="Q293" s="16">
        <f t="shared" si="4"/>
        <v>124095</v>
      </c>
      <c r="R293" s="16">
        <f t="shared" si="16"/>
        <v>13959</v>
      </c>
      <c r="S293" s="16">
        <f t="shared" si="5"/>
        <v>30986</v>
      </c>
      <c r="T293" s="16">
        <f t="shared" si="1"/>
        <v>155081</v>
      </c>
      <c r="U293" s="16">
        <f t="shared" si="6"/>
        <v>1611</v>
      </c>
      <c r="V293" s="16">
        <f t="shared" si="7"/>
        <v>822.14285714285711</v>
      </c>
      <c r="W293" s="16">
        <f t="shared" si="19"/>
        <v>5755</v>
      </c>
      <c r="X293" s="16">
        <f t="shared" si="8"/>
        <v>0</v>
      </c>
      <c r="Y293" s="1">
        <v>5.2</v>
      </c>
      <c r="Z293" s="1">
        <f t="shared" si="0"/>
        <v>11.02</v>
      </c>
    </row>
    <row r="294" spans="1:26" ht="13" x14ac:dyDescent="0.15">
      <c r="A294" s="15">
        <v>44327</v>
      </c>
      <c r="B294" s="1">
        <f t="shared" si="13"/>
        <v>485</v>
      </c>
      <c r="D294" s="1">
        <v>0</v>
      </c>
      <c r="E294" s="1">
        <v>0</v>
      </c>
      <c r="F294" s="1">
        <f t="shared" si="2"/>
        <v>0</v>
      </c>
      <c r="G294" s="16">
        <f t="shared" si="3"/>
        <v>0</v>
      </c>
      <c r="H294" s="16">
        <f t="shared" si="20"/>
        <v>0</v>
      </c>
      <c r="I294" s="1">
        <f t="shared" si="10"/>
        <v>66</v>
      </c>
      <c r="J294" s="22">
        <f t="shared" si="14"/>
        <v>34</v>
      </c>
      <c r="K294" s="16">
        <f t="shared" si="18"/>
        <v>0</v>
      </c>
      <c r="M294" s="1">
        <v>0</v>
      </c>
      <c r="N294" s="1">
        <v>863</v>
      </c>
      <c r="O294" s="1">
        <v>312</v>
      </c>
      <c r="P294" s="16">
        <f t="shared" si="15"/>
        <v>72787</v>
      </c>
      <c r="Q294" s="16">
        <f t="shared" si="4"/>
        <v>124958</v>
      </c>
      <c r="R294" s="16">
        <f t="shared" si="16"/>
        <v>14271</v>
      </c>
      <c r="S294" s="16">
        <f t="shared" si="5"/>
        <v>31298</v>
      </c>
      <c r="T294" s="16">
        <f t="shared" si="1"/>
        <v>156256</v>
      </c>
      <c r="U294" s="16">
        <f t="shared" si="6"/>
        <v>1175</v>
      </c>
      <c r="V294" s="16">
        <f t="shared" si="7"/>
        <v>940</v>
      </c>
      <c r="W294" s="16">
        <f t="shared" si="19"/>
        <v>6580</v>
      </c>
      <c r="X294" s="16">
        <f t="shared" si="8"/>
        <v>0</v>
      </c>
      <c r="Y294" s="1">
        <v>12.13</v>
      </c>
      <c r="Z294" s="1">
        <f t="shared" si="0"/>
        <v>11.948571428571428</v>
      </c>
    </row>
    <row r="295" spans="1:26" ht="13" x14ac:dyDescent="0.15">
      <c r="A295" s="15">
        <v>44328</v>
      </c>
      <c r="B295" s="1">
        <f t="shared" si="13"/>
        <v>486</v>
      </c>
      <c r="D295" s="1">
        <v>0</v>
      </c>
      <c r="E295" s="1">
        <v>0</v>
      </c>
      <c r="F295" s="1">
        <f t="shared" si="2"/>
        <v>0</v>
      </c>
      <c r="G295" s="16">
        <f t="shared" si="3"/>
        <v>0</v>
      </c>
      <c r="H295" s="16">
        <f t="shared" si="20"/>
        <v>0</v>
      </c>
      <c r="I295" s="1">
        <f t="shared" si="10"/>
        <v>66</v>
      </c>
      <c r="J295" s="22">
        <f t="shared" si="14"/>
        <v>34</v>
      </c>
      <c r="K295" s="16">
        <f t="shared" si="18"/>
        <v>0</v>
      </c>
      <c r="M295" s="1">
        <v>0</v>
      </c>
      <c r="N295" s="1">
        <v>741</v>
      </c>
      <c r="O295" s="1">
        <v>186</v>
      </c>
      <c r="P295" s="16">
        <f t="shared" si="15"/>
        <v>73528</v>
      </c>
      <c r="Q295" s="16">
        <f t="shared" si="4"/>
        <v>125699</v>
      </c>
      <c r="R295" s="16">
        <f t="shared" si="16"/>
        <v>14457</v>
      </c>
      <c r="S295" s="16">
        <f t="shared" si="5"/>
        <v>31484</v>
      </c>
      <c r="T295" s="16">
        <f t="shared" si="1"/>
        <v>157183</v>
      </c>
      <c r="U295" s="16">
        <f t="shared" si="6"/>
        <v>927</v>
      </c>
      <c r="V295" s="16">
        <f t="shared" si="7"/>
        <v>810.85714285714289</v>
      </c>
      <c r="W295" s="16">
        <f t="shared" si="19"/>
        <v>5676</v>
      </c>
      <c r="X295" s="16">
        <f t="shared" si="8"/>
        <v>0</v>
      </c>
      <c r="Y295" s="1">
        <v>10.4</v>
      </c>
      <c r="Z295" s="1">
        <f t="shared" si="0"/>
        <v>12.195714285714287</v>
      </c>
    </row>
    <row r="296" spans="1:26" ht="13" x14ac:dyDescent="0.15">
      <c r="A296" s="15">
        <v>44329</v>
      </c>
      <c r="B296" s="1">
        <f t="shared" si="13"/>
        <v>487</v>
      </c>
      <c r="D296" s="1">
        <v>0</v>
      </c>
      <c r="E296" s="1">
        <v>0</v>
      </c>
      <c r="F296" s="1">
        <f t="shared" si="2"/>
        <v>0</v>
      </c>
      <c r="G296" s="16">
        <f t="shared" si="3"/>
        <v>0</v>
      </c>
      <c r="H296" s="16">
        <f t="shared" si="20"/>
        <v>0</v>
      </c>
      <c r="I296" s="1">
        <f t="shared" si="10"/>
        <v>66</v>
      </c>
      <c r="J296" s="22">
        <f t="shared" si="14"/>
        <v>34</v>
      </c>
      <c r="K296" s="16">
        <f t="shared" si="18"/>
        <v>0</v>
      </c>
      <c r="M296" s="1">
        <v>0</v>
      </c>
      <c r="N296" s="1">
        <v>680</v>
      </c>
      <c r="O296" s="1">
        <v>185</v>
      </c>
      <c r="P296" s="16">
        <f t="shared" si="15"/>
        <v>74208</v>
      </c>
      <c r="Q296" s="16">
        <f t="shared" si="4"/>
        <v>126379</v>
      </c>
      <c r="R296" s="16">
        <f t="shared" si="16"/>
        <v>14642</v>
      </c>
      <c r="S296" s="16">
        <f t="shared" si="5"/>
        <v>31669</v>
      </c>
      <c r="T296" s="16">
        <f t="shared" si="1"/>
        <v>158048</v>
      </c>
      <c r="U296" s="16">
        <f t="shared" si="6"/>
        <v>865</v>
      </c>
      <c r="V296" s="16">
        <f t="shared" si="7"/>
        <v>885.42857142857144</v>
      </c>
      <c r="W296" s="16">
        <f t="shared" si="19"/>
        <v>6198</v>
      </c>
      <c r="X296" s="16">
        <f t="shared" si="8"/>
        <v>0</v>
      </c>
      <c r="Y296" s="1">
        <v>15.6</v>
      </c>
      <c r="Z296" s="1">
        <f t="shared" si="0"/>
        <v>12.691428571428572</v>
      </c>
    </row>
    <row r="297" spans="1:26" ht="13" x14ac:dyDescent="0.15">
      <c r="A297" s="15">
        <v>44330</v>
      </c>
      <c r="B297" s="1">
        <f t="shared" si="13"/>
        <v>488</v>
      </c>
      <c r="D297" s="1">
        <v>0</v>
      </c>
      <c r="E297" s="1">
        <v>0</v>
      </c>
      <c r="F297" s="1">
        <f t="shared" si="2"/>
        <v>0</v>
      </c>
      <c r="G297" s="16">
        <f t="shared" si="3"/>
        <v>0</v>
      </c>
      <c r="H297" s="16">
        <f t="shared" si="20"/>
        <v>0</v>
      </c>
      <c r="I297" s="1">
        <f t="shared" si="10"/>
        <v>66</v>
      </c>
      <c r="J297" s="22">
        <f t="shared" si="14"/>
        <v>34</v>
      </c>
      <c r="K297" s="16">
        <f t="shared" si="18"/>
        <v>0</v>
      </c>
      <c r="M297" s="1">
        <v>0</v>
      </c>
      <c r="N297" s="1">
        <v>782</v>
      </c>
      <c r="O297" s="1">
        <v>65</v>
      </c>
      <c r="P297" s="16">
        <f t="shared" si="15"/>
        <v>74990</v>
      </c>
      <c r="Q297" s="16">
        <f t="shared" si="4"/>
        <v>127161</v>
      </c>
      <c r="R297" s="16">
        <f t="shared" si="16"/>
        <v>14707</v>
      </c>
      <c r="S297" s="16">
        <f t="shared" si="5"/>
        <v>31734</v>
      </c>
      <c r="T297" s="16">
        <f t="shared" si="1"/>
        <v>158895</v>
      </c>
      <c r="U297" s="16">
        <f t="shared" si="6"/>
        <v>847</v>
      </c>
      <c r="V297" s="16">
        <f t="shared" si="7"/>
        <v>775</v>
      </c>
      <c r="W297" s="16">
        <f t="shared" si="19"/>
        <v>5425</v>
      </c>
      <c r="X297" s="16">
        <f t="shared" si="8"/>
        <v>0</v>
      </c>
      <c r="Y297" s="1">
        <v>8.23</v>
      </c>
      <c r="Z297" s="1">
        <f t="shared" si="0"/>
        <v>12.442857142857145</v>
      </c>
    </row>
    <row r="298" spans="1:26" ht="13" x14ac:dyDescent="0.15">
      <c r="A298" s="15">
        <v>44331</v>
      </c>
      <c r="B298" s="1">
        <f t="shared" si="13"/>
        <v>489</v>
      </c>
      <c r="D298" s="1">
        <v>0</v>
      </c>
      <c r="E298" s="1">
        <v>0</v>
      </c>
      <c r="F298" s="1">
        <f t="shared" si="2"/>
        <v>0</v>
      </c>
      <c r="G298" s="16">
        <f t="shared" si="3"/>
        <v>0</v>
      </c>
      <c r="H298" s="16">
        <f t="shared" si="20"/>
        <v>0</v>
      </c>
      <c r="I298" s="1">
        <f t="shared" si="10"/>
        <v>66</v>
      </c>
      <c r="J298" s="22">
        <f t="shared" si="14"/>
        <v>34</v>
      </c>
      <c r="K298" s="16">
        <f t="shared" si="18"/>
        <v>0</v>
      </c>
      <c r="M298" s="1">
        <v>0</v>
      </c>
      <c r="N298" s="1">
        <v>0</v>
      </c>
      <c r="O298" s="1">
        <v>0</v>
      </c>
      <c r="P298" s="16">
        <f t="shared" si="15"/>
        <v>74990</v>
      </c>
      <c r="Q298" s="16">
        <f t="shared" si="4"/>
        <v>127161</v>
      </c>
      <c r="R298" s="16">
        <f t="shared" si="16"/>
        <v>14707</v>
      </c>
      <c r="S298" s="16">
        <f t="shared" si="5"/>
        <v>31734</v>
      </c>
      <c r="T298" s="16">
        <f t="shared" si="1"/>
        <v>158895</v>
      </c>
      <c r="U298" s="16">
        <f t="shared" si="6"/>
        <v>0</v>
      </c>
      <c r="V298" s="16">
        <f t="shared" si="7"/>
        <v>775</v>
      </c>
      <c r="W298" s="16">
        <f t="shared" si="19"/>
        <v>5425</v>
      </c>
      <c r="X298" s="16">
        <f t="shared" si="8"/>
        <v>0</v>
      </c>
      <c r="Y298" s="1">
        <v>12.57</v>
      </c>
      <c r="Z298" s="1">
        <f t="shared" si="0"/>
        <v>11.328571428571431</v>
      </c>
    </row>
    <row r="299" spans="1:26" ht="13" x14ac:dyDescent="0.15">
      <c r="A299" s="15">
        <v>44332</v>
      </c>
      <c r="B299" s="1">
        <f t="shared" si="13"/>
        <v>490</v>
      </c>
      <c r="D299" s="1">
        <v>0</v>
      </c>
      <c r="E299" s="1">
        <v>0</v>
      </c>
      <c r="F299" s="1">
        <f t="shared" si="2"/>
        <v>0</v>
      </c>
      <c r="G299" s="16">
        <f t="shared" si="3"/>
        <v>0</v>
      </c>
      <c r="H299" s="16">
        <f t="shared" si="20"/>
        <v>0</v>
      </c>
      <c r="I299" s="1">
        <f t="shared" si="10"/>
        <v>66</v>
      </c>
      <c r="J299" s="22">
        <f t="shared" si="14"/>
        <v>34</v>
      </c>
      <c r="K299" s="16">
        <f t="shared" si="18"/>
        <v>0</v>
      </c>
      <c r="M299" s="1">
        <v>0</v>
      </c>
      <c r="N299" s="1">
        <v>0</v>
      </c>
      <c r="O299" s="1">
        <v>0</v>
      </c>
      <c r="P299" s="16">
        <f t="shared" si="15"/>
        <v>74990</v>
      </c>
      <c r="Q299" s="16">
        <f t="shared" si="4"/>
        <v>127161</v>
      </c>
      <c r="R299" s="16">
        <f t="shared" si="16"/>
        <v>14707</v>
      </c>
      <c r="S299" s="16">
        <f t="shared" si="5"/>
        <v>31734</v>
      </c>
      <c r="T299" s="16">
        <f t="shared" si="1"/>
        <v>158895</v>
      </c>
      <c r="U299" s="16">
        <f t="shared" si="6"/>
        <v>0</v>
      </c>
      <c r="V299" s="16">
        <f t="shared" si="7"/>
        <v>775</v>
      </c>
      <c r="W299" s="16">
        <f t="shared" si="19"/>
        <v>5425</v>
      </c>
      <c r="X299" s="16">
        <f t="shared" si="8"/>
        <v>0</v>
      </c>
      <c r="Y299" s="1">
        <v>8.67</v>
      </c>
      <c r="Z299" s="1">
        <f t="shared" si="0"/>
        <v>10.4</v>
      </c>
    </row>
    <row r="300" spans="1:26" ht="13" x14ac:dyDescent="0.15">
      <c r="A300" s="15">
        <v>44333</v>
      </c>
      <c r="B300" s="1">
        <f t="shared" si="13"/>
        <v>491</v>
      </c>
      <c r="D300" s="1">
        <v>0</v>
      </c>
      <c r="E300" s="1">
        <v>0</v>
      </c>
      <c r="F300" s="1">
        <f t="shared" si="2"/>
        <v>0</v>
      </c>
      <c r="G300" s="16">
        <f t="shared" si="3"/>
        <v>0</v>
      </c>
      <c r="H300" s="16">
        <f t="shared" si="20"/>
        <v>0</v>
      </c>
      <c r="I300" s="1">
        <f t="shared" si="10"/>
        <v>66</v>
      </c>
      <c r="J300" s="22">
        <f t="shared" si="14"/>
        <v>34</v>
      </c>
      <c r="K300" s="16">
        <f t="shared" si="18"/>
        <v>0</v>
      </c>
      <c r="M300" s="1">
        <v>0</v>
      </c>
      <c r="N300" s="1">
        <v>1369</v>
      </c>
      <c r="O300" s="1">
        <v>103</v>
      </c>
      <c r="P300" s="16">
        <f t="shared" si="15"/>
        <v>76359</v>
      </c>
      <c r="Q300" s="16">
        <f t="shared" si="4"/>
        <v>128530</v>
      </c>
      <c r="R300" s="16">
        <f t="shared" si="16"/>
        <v>14810</v>
      </c>
      <c r="S300" s="16">
        <f t="shared" si="5"/>
        <v>31837</v>
      </c>
      <c r="T300" s="16">
        <f t="shared" si="1"/>
        <v>160367</v>
      </c>
      <c r="U300" s="16">
        <f t="shared" si="6"/>
        <v>1472</v>
      </c>
      <c r="V300" s="16">
        <f t="shared" si="7"/>
        <v>755.14285714285711</v>
      </c>
      <c r="W300" s="16">
        <f t="shared" si="19"/>
        <v>5286</v>
      </c>
      <c r="X300" s="16">
        <f t="shared" si="8"/>
        <v>0</v>
      </c>
      <c r="Y300" s="1">
        <v>5.2</v>
      </c>
      <c r="Z300" s="1">
        <f t="shared" si="0"/>
        <v>10.4</v>
      </c>
    </row>
    <row r="301" spans="1:26" ht="13" x14ac:dyDescent="0.15">
      <c r="A301" s="15">
        <v>44334</v>
      </c>
      <c r="B301" s="1">
        <f t="shared" si="13"/>
        <v>492</v>
      </c>
      <c r="D301" s="1">
        <v>0</v>
      </c>
      <c r="E301" s="1">
        <v>0</v>
      </c>
      <c r="F301" s="1">
        <f t="shared" si="2"/>
        <v>0</v>
      </c>
      <c r="G301" s="16">
        <f t="shared" si="3"/>
        <v>0</v>
      </c>
      <c r="H301" s="16">
        <f t="shared" si="20"/>
        <v>0</v>
      </c>
      <c r="I301" s="1">
        <f t="shared" si="10"/>
        <v>66</v>
      </c>
      <c r="J301" s="22">
        <f t="shared" si="14"/>
        <v>34</v>
      </c>
      <c r="K301" s="16">
        <f t="shared" si="18"/>
        <v>0</v>
      </c>
      <c r="M301" s="1">
        <v>0</v>
      </c>
      <c r="N301" s="1">
        <v>63</v>
      </c>
      <c r="O301" s="1">
        <v>148</v>
      </c>
      <c r="P301" s="16">
        <f t="shared" si="15"/>
        <v>76422</v>
      </c>
      <c r="Q301" s="16">
        <f t="shared" si="4"/>
        <v>128593</v>
      </c>
      <c r="R301" s="16">
        <f t="shared" si="16"/>
        <v>14958</v>
      </c>
      <c r="S301" s="16">
        <f t="shared" si="5"/>
        <v>31985</v>
      </c>
      <c r="T301" s="16">
        <f t="shared" si="1"/>
        <v>160578</v>
      </c>
      <c r="U301" s="16">
        <f t="shared" si="6"/>
        <v>211</v>
      </c>
      <c r="V301" s="16">
        <f t="shared" si="7"/>
        <v>617.42857142857144</v>
      </c>
      <c r="W301" s="16">
        <f t="shared" si="19"/>
        <v>4322</v>
      </c>
      <c r="X301" s="16">
        <f t="shared" si="8"/>
        <v>0</v>
      </c>
      <c r="Y301" s="1">
        <v>3.9</v>
      </c>
      <c r="Z301" s="1">
        <f t="shared" si="0"/>
        <v>9.2242857142857151</v>
      </c>
    </row>
    <row r="302" spans="1:26" ht="13" x14ac:dyDescent="0.15">
      <c r="A302" s="15">
        <v>44335</v>
      </c>
      <c r="B302" s="1">
        <f t="shared" si="13"/>
        <v>493</v>
      </c>
      <c r="D302" s="1">
        <v>0</v>
      </c>
      <c r="E302" s="1">
        <v>0</v>
      </c>
      <c r="F302" s="1">
        <f t="shared" si="2"/>
        <v>0</v>
      </c>
      <c r="G302" s="16">
        <f t="shared" si="3"/>
        <v>0</v>
      </c>
      <c r="H302" s="16">
        <f t="shared" si="20"/>
        <v>0</v>
      </c>
      <c r="I302" s="1">
        <f t="shared" si="10"/>
        <v>66</v>
      </c>
      <c r="J302" s="22">
        <f t="shared" si="14"/>
        <v>34</v>
      </c>
      <c r="K302" s="16">
        <f t="shared" si="18"/>
        <v>0</v>
      </c>
      <c r="M302" s="1">
        <v>0</v>
      </c>
      <c r="N302" s="1">
        <v>0</v>
      </c>
      <c r="O302" s="1">
        <v>59</v>
      </c>
      <c r="P302" s="16">
        <f t="shared" si="15"/>
        <v>76422</v>
      </c>
      <c r="Q302" s="16">
        <f t="shared" si="4"/>
        <v>128593</v>
      </c>
      <c r="R302" s="16">
        <f t="shared" si="16"/>
        <v>15017</v>
      </c>
      <c r="S302" s="16">
        <f t="shared" si="5"/>
        <v>32044</v>
      </c>
      <c r="T302" s="16">
        <f t="shared" si="1"/>
        <v>160637</v>
      </c>
      <c r="U302" s="16">
        <f t="shared" si="6"/>
        <v>59</v>
      </c>
      <c r="V302" s="16">
        <f t="shared" si="7"/>
        <v>493.42857142857144</v>
      </c>
      <c r="W302" s="16">
        <f t="shared" si="19"/>
        <v>3454</v>
      </c>
      <c r="X302" s="16">
        <f t="shared" si="8"/>
        <v>0</v>
      </c>
      <c r="Y302" s="1">
        <v>9.9700000000000006</v>
      </c>
      <c r="Z302" s="1">
        <f t="shared" si="0"/>
        <v>9.1628571428571437</v>
      </c>
    </row>
    <row r="303" spans="1:26" ht="13" x14ac:dyDescent="0.15">
      <c r="A303" s="15">
        <v>44336</v>
      </c>
      <c r="B303" s="1">
        <f t="shared" si="13"/>
        <v>494</v>
      </c>
      <c r="D303" s="1">
        <v>0</v>
      </c>
      <c r="E303" s="1">
        <v>0</v>
      </c>
      <c r="F303" s="1">
        <f t="shared" si="2"/>
        <v>0</v>
      </c>
      <c r="G303" s="16">
        <f t="shared" si="3"/>
        <v>0</v>
      </c>
      <c r="H303" s="16">
        <f t="shared" si="20"/>
        <v>0</v>
      </c>
      <c r="I303" s="1">
        <f t="shared" si="10"/>
        <v>66</v>
      </c>
      <c r="J303" s="22">
        <f t="shared" si="14"/>
        <v>34</v>
      </c>
      <c r="K303" s="16">
        <f t="shared" si="18"/>
        <v>0</v>
      </c>
      <c r="M303" s="1">
        <v>0</v>
      </c>
      <c r="N303" s="1">
        <v>0</v>
      </c>
      <c r="O303" s="1">
        <v>249</v>
      </c>
      <c r="P303" s="16">
        <f t="shared" si="15"/>
        <v>76422</v>
      </c>
      <c r="Q303" s="16">
        <f t="shared" si="4"/>
        <v>128593</v>
      </c>
      <c r="R303" s="16">
        <f t="shared" si="16"/>
        <v>15266</v>
      </c>
      <c r="S303" s="16">
        <f t="shared" si="5"/>
        <v>32293</v>
      </c>
      <c r="T303" s="16">
        <f t="shared" si="1"/>
        <v>160886</v>
      </c>
      <c r="U303" s="16">
        <f t="shared" si="6"/>
        <v>249</v>
      </c>
      <c r="V303" s="16">
        <f t="shared" si="7"/>
        <v>405.42857142857144</v>
      </c>
      <c r="W303" s="16">
        <f t="shared" si="19"/>
        <v>2838</v>
      </c>
      <c r="X303" s="16">
        <f t="shared" si="8"/>
        <v>0</v>
      </c>
      <c r="Y303" s="1">
        <v>5.2</v>
      </c>
      <c r="Z303" s="1">
        <f t="shared" si="0"/>
        <v>7.677142857142857</v>
      </c>
    </row>
    <row r="304" spans="1:26" ht="13" x14ac:dyDescent="0.15">
      <c r="A304" s="15">
        <v>44337</v>
      </c>
      <c r="B304" s="1">
        <f t="shared" si="13"/>
        <v>495</v>
      </c>
      <c r="D304" s="1">
        <v>0</v>
      </c>
      <c r="E304" s="1">
        <v>0</v>
      </c>
      <c r="F304" s="1">
        <f t="shared" si="2"/>
        <v>0</v>
      </c>
      <c r="G304" s="16">
        <f t="shared" si="3"/>
        <v>0</v>
      </c>
      <c r="H304" s="16">
        <f t="shared" si="20"/>
        <v>0</v>
      </c>
      <c r="I304" s="1">
        <f t="shared" si="10"/>
        <v>66</v>
      </c>
      <c r="J304" s="22">
        <f t="shared" si="14"/>
        <v>34</v>
      </c>
      <c r="K304" s="16">
        <f t="shared" si="18"/>
        <v>0</v>
      </c>
      <c r="M304" s="1">
        <v>0</v>
      </c>
      <c r="N304" s="1">
        <v>0</v>
      </c>
      <c r="O304" s="1">
        <v>111</v>
      </c>
      <c r="P304" s="16">
        <f t="shared" si="15"/>
        <v>76422</v>
      </c>
      <c r="Q304" s="16">
        <f t="shared" si="4"/>
        <v>128593</v>
      </c>
      <c r="R304" s="16">
        <f t="shared" si="16"/>
        <v>15377</v>
      </c>
      <c r="S304" s="16">
        <f t="shared" si="5"/>
        <v>32404</v>
      </c>
      <c r="T304" s="16">
        <f t="shared" si="1"/>
        <v>160997</v>
      </c>
      <c r="U304" s="16">
        <f t="shared" si="6"/>
        <v>111</v>
      </c>
      <c r="V304" s="16">
        <f t="shared" si="7"/>
        <v>300.28571428571428</v>
      </c>
      <c r="W304" s="16">
        <f t="shared" si="19"/>
        <v>2102</v>
      </c>
      <c r="X304" s="16">
        <f t="shared" si="8"/>
        <v>0</v>
      </c>
      <c r="Y304" s="1">
        <v>11.27</v>
      </c>
      <c r="Z304" s="1">
        <f t="shared" si="0"/>
        <v>8.1114285714285721</v>
      </c>
    </row>
    <row r="305" spans="1:26" ht="13" x14ac:dyDescent="0.15">
      <c r="A305" s="15">
        <v>44338</v>
      </c>
      <c r="B305" s="1">
        <f t="shared" si="13"/>
        <v>496</v>
      </c>
      <c r="D305" s="1">
        <v>0</v>
      </c>
      <c r="E305" s="1">
        <v>0</v>
      </c>
      <c r="F305" s="1">
        <f t="shared" si="2"/>
        <v>0</v>
      </c>
      <c r="G305" s="16">
        <f t="shared" si="3"/>
        <v>0</v>
      </c>
      <c r="H305" s="16">
        <f t="shared" si="20"/>
        <v>0</v>
      </c>
      <c r="I305" s="1">
        <f t="shared" si="10"/>
        <v>66</v>
      </c>
      <c r="J305" s="22">
        <f t="shared" si="14"/>
        <v>34</v>
      </c>
      <c r="K305" s="16">
        <f t="shared" si="18"/>
        <v>0</v>
      </c>
      <c r="M305" s="1">
        <v>0</v>
      </c>
      <c r="N305" s="1">
        <v>0</v>
      </c>
      <c r="O305" s="1">
        <v>0</v>
      </c>
      <c r="P305" s="16">
        <f t="shared" si="15"/>
        <v>76422</v>
      </c>
      <c r="Q305" s="16">
        <f t="shared" si="4"/>
        <v>128593</v>
      </c>
      <c r="R305" s="16">
        <f t="shared" si="16"/>
        <v>15377</v>
      </c>
      <c r="S305" s="16">
        <f t="shared" si="5"/>
        <v>32404</v>
      </c>
      <c r="T305" s="16">
        <f t="shared" si="1"/>
        <v>160997</v>
      </c>
      <c r="U305" s="16">
        <f t="shared" si="6"/>
        <v>0</v>
      </c>
      <c r="V305" s="16">
        <f t="shared" si="7"/>
        <v>300.28571428571428</v>
      </c>
      <c r="W305" s="16">
        <f t="shared" si="19"/>
        <v>2102</v>
      </c>
      <c r="X305" s="16">
        <f t="shared" si="8"/>
        <v>0</v>
      </c>
      <c r="Y305" s="1">
        <v>6.07</v>
      </c>
      <c r="Z305" s="1">
        <f t="shared" si="0"/>
        <v>7.1828571428571442</v>
      </c>
    </row>
    <row r="306" spans="1:26" ht="13" x14ac:dyDescent="0.15">
      <c r="A306" s="15">
        <v>44339</v>
      </c>
      <c r="B306" s="1">
        <f t="shared" si="13"/>
        <v>497</v>
      </c>
      <c r="D306" s="1">
        <v>0</v>
      </c>
      <c r="E306" s="1">
        <v>0</v>
      </c>
      <c r="F306" s="1">
        <f t="shared" si="2"/>
        <v>0</v>
      </c>
      <c r="G306" s="16">
        <f t="shared" si="3"/>
        <v>0</v>
      </c>
      <c r="H306" s="16">
        <f t="shared" si="20"/>
        <v>0</v>
      </c>
      <c r="I306" s="1">
        <f t="shared" si="10"/>
        <v>66</v>
      </c>
      <c r="J306" s="22">
        <f t="shared" si="14"/>
        <v>34</v>
      </c>
      <c r="K306" s="16">
        <f t="shared" si="18"/>
        <v>0</v>
      </c>
      <c r="M306" s="1">
        <v>0</v>
      </c>
      <c r="N306" s="1">
        <v>0</v>
      </c>
      <c r="O306" s="1">
        <v>0</v>
      </c>
      <c r="P306" s="16">
        <f t="shared" si="15"/>
        <v>76422</v>
      </c>
      <c r="Q306" s="16">
        <f t="shared" si="4"/>
        <v>128593</v>
      </c>
      <c r="R306" s="16">
        <f t="shared" si="16"/>
        <v>15377</v>
      </c>
      <c r="S306" s="16">
        <f t="shared" si="5"/>
        <v>32404</v>
      </c>
      <c r="T306" s="16">
        <f t="shared" si="1"/>
        <v>160997</v>
      </c>
      <c r="U306" s="16">
        <f t="shared" si="6"/>
        <v>0</v>
      </c>
      <c r="V306" s="16">
        <f t="shared" si="7"/>
        <v>300.28571428571428</v>
      </c>
      <c r="W306" s="16">
        <f t="shared" si="19"/>
        <v>2102</v>
      </c>
      <c r="X306" s="16">
        <f t="shared" si="8"/>
        <v>0</v>
      </c>
      <c r="Y306" s="1">
        <v>3.9</v>
      </c>
      <c r="Z306" s="1">
        <f t="shared" si="0"/>
        <v>6.5014285714285709</v>
      </c>
    </row>
    <row r="307" spans="1:26" ht="13" x14ac:dyDescent="0.15">
      <c r="A307" s="15">
        <v>44340</v>
      </c>
      <c r="B307" s="1">
        <f t="shared" si="13"/>
        <v>498</v>
      </c>
      <c r="H307" s="16"/>
      <c r="J307" s="22"/>
      <c r="Y307" s="1">
        <v>3.47</v>
      </c>
      <c r="Z307" s="1">
        <f t="shared" si="0"/>
        <v>6.2542857142857136</v>
      </c>
    </row>
    <row r="308" spans="1:26" ht="13" x14ac:dyDescent="0.15">
      <c r="A308" s="15">
        <v>44341</v>
      </c>
      <c r="B308" s="1">
        <f t="shared" si="13"/>
        <v>499</v>
      </c>
      <c r="Y308" s="1">
        <v>3.9</v>
      </c>
      <c r="Z308" s="1">
        <f t="shared" si="0"/>
        <v>6.2542857142857144</v>
      </c>
    </row>
    <row r="309" spans="1:26" ht="13" x14ac:dyDescent="0.15">
      <c r="A309" s="15">
        <v>44342</v>
      </c>
      <c r="B309" s="1">
        <f t="shared" si="13"/>
        <v>500</v>
      </c>
      <c r="Y309" s="1">
        <v>9.1</v>
      </c>
      <c r="Z309" s="1">
        <f t="shared" si="0"/>
        <v>6.13</v>
      </c>
    </row>
    <row r="310" spans="1:26" ht="13" x14ac:dyDescent="0.15">
      <c r="A310" s="15">
        <v>44343</v>
      </c>
      <c r="B310" s="1">
        <f t="shared" si="13"/>
        <v>501</v>
      </c>
      <c r="Y310" s="1">
        <v>6.5</v>
      </c>
      <c r="Z310" s="1">
        <f t="shared" si="0"/>
        <v>6.3157142857142849</v>
      </c>
    </row>
    <row r="311" spans="1:26" ht="13" x14ac:dyDescent="0.15">
      <c r="A311" s="15">
        <v>44344</v>
      </c>
      <c r="B311" s="1">
        <f t="shared" si="13"/>
        <v>502</v>
      </c>
      <c r="Y311" s="1">
        <v>3.9</v>
      </c>
      <c r="Z311" s="1">
        <f t="shared" si="0"/>
        <v>5.2628571428571425</v>
      </c>
    </row>
    <row r="312" spans="1:26" ht="13" x14ac:dyDescent="0.15">
      <c r="A312" s="15">
        <v>44345</v>
      </c>
      <c r="B312" s="1">
        <f t="shared" si="13"/>
        <v>503</v>
      </c>
      <c r="Y312" s="1">
        <v>9.1</v>
      </c>
      <c r="Z312" s="1">
        <f t="shared" si="0"/>
        <v>5.6957142857142857</v>
      </c>
    </row>
    <row r="313" spans="1:26" ht="13" x14ac:dyDescent="0.15">
      <c r="A313" s="15">
        <v>44346</v>
      </c>
      <c r="B313" s="1">
        <f t="shared" si="13"/>
        <v>504</v>
      </c>
      <c r="Y313" s="1">
        <v>5.2</v>
      </c>
      <c r="Z313" s="1">
        <f t="shared" si="0"/>
        <v>5.8814285714285717</v>
      </c>
    </row>
    <row r="314" spans="1:26" ht="13" x14ac:dyDescent="0.15">
      <c r="A314" s="15">
        <v>44347</v>
      </c>
      <c r="B314" s="1">
        <f t="shared" si="13"/>
        <v>505</v>
      </c>
    </row>
    <row r="315" spans="1:26" ht="13" x14ac:dyDescent="0.15">
      <c r="A315" s="15"/>
    </row>
    <row r="316" spans="1:26" ht="13" x14ac:dyDescent="0.15">
      <c r="A316" s="15"/>
    </row>
    <row r="317" spans="1:26" ht="13" x14ac:dyDescent="0.15">
      <c r="A317" s="15"/>
    </row>
    <row r="318" spans="1:26" ht="13" x14ac:dyDescent="0.15">
      <c r="A318" s="15"/>
    </row>
    <row r="319" spans="1:26" ht="13" x14ac:dyDescent="0.15">
      <c r="A319" s="15"/>
    </row>
    <row r="320" spans="1:26" ht="13" x14ac:dyDescent="0.15">
      <c r="A320" s="15"/>
    </row>
    <row r="321" spans="1:1" ht="13" x14ac:dyDescent="0.15">
      <c r="A321" s="15"/>
    </row>
    <row r="322" spans="1:1" ht="13" x14ac:dyDescent="0.15">
      <c r="A322" s="15"/>
    </row>
    <row r="323" spans="1:1" ht="13" x14ac:dyDescent="0.15">
      <c r="A323" s="15"/>
    </row>
    <row r="324" spans="1:1" ht="13" x14ac:dyDescent="0.15">
      <c r="A324" s="15"/>
    </row>
    <row r="325" spans="1:1" ht="13" x14ac:dyDescent="0.15">
      <c r="A325" s="15"/>
    </row>
    <row r="326" spans="1:1" ht="13" x14ac:dyDescent="0.15">
      <c r="A326" s="15"/>
    </row>
    <row r="327" spans="1:1" ht="13" x14ac:dyDescent="0.15">
      <c r="A327" s="15"/>
    </row>
    <row r="328" spans="1:1" ht="13" x14ac:dyDescent="0.15">
      <c r="A328" s="15"/>
    </row>
    <row r="329" spans="1:1" ht="13" x14ac:dyDescent="0.15">
      <c r="A329" s="15"/>
    </row>
    <row r="330" spans="1:1" ht="13" x14ac:dyDescent="0.15">
      <c r="A330" s="15"/>
    </row>
    <row r="331" spans="1:1" ht="13" x14ac:dyDescent="0.15">
      <c r="A331" s="15"/>
    </row>
    <row r="332" spans="1:1" ht="13" x14ac:dyDescent="0.15">
      <c r="A332" s="15"/>
    </row>
    <row r="333" spans="1:1" ht="13" x14ac:dyDescent="0.15">
      <c r="A333" s="15"/>
    </row>
    <row r="334" spans="1:1" ht="13" x14ac:dyDescent="0.15">
      <c r="A334" s="15"/>
    </row>
    <row r="335" spans="1:1" ht="13" x14ac:dyDescent="0.15">
      <c r="A335" s="15"/>
    </row>
    <row r="336" spans="1:1" ht="13" x14ac:dyDescent="0.15">
      <c r="A336" s="15"/>
    </row>
    <row r="337" spans="1:1" ht="13" x14ac:dyDescent="0.15">
      <c r="A337" s="15"/>
    </row>
    <row r="338" spans="1:1" ht="13" x14ac:dyDescent="0.15">
      <c r="A338" s="15"/>
    </row>
    <row r="339" spans="1:1" ht="13" x14ac:dyDescent="0.15">
      <c r="A339" s="15"/>
    </row>
    <row r="340" spans="1:1" ht="13" x14ac:dyDescent="0.15">
      <c r="A340" s="15"/>
    </row>
    <row r="341" spans="1:1" ht="13" x14ac:dyDescent="0.15">
      <c r="A341" s="15"/>
    </row>
    <row r="342" spans="1:1" ht="13" x14ac:dyDescent="0.15">
      <c r="A342" s="15"/>
    </row>
  </sheetData>
  <mergeCells count="5">
    <mergeCell ref="F2:V2"/>
    <mergeCell ref="Y2:Z2"/>
    <mergeCell ref="F3:M3"/>
    <mergeCell ref="U3:V3"/>
    <mergeCell ref="Y3:Z3"/>
  </mergeCells>
  <hyperlinks>
    <hyperlink ref="B1" r:id="rId1" xr:uid="{00000000-0004-0000-0600-000000000000}"/>
  </hyperlinks>
  <pageMargins left="0.7" right="0.7" top="0.75" bottom="0.75" header="0.3" footer="0.3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329"/>
  <sheetViews>
    <sheetView zoomScale="65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O16" sqref="O16"/>
    </sheetView>
  </sheetViews>
  <sheetFormatPr baseColWidth="10" defaultColWidth="14.5" defaultRowHeight="15.75" customHeight="1" x14ac:dyDescent="0.15"/>
  <cols>
    <col min="6" max="6" width="14.5" style="38"/>
  </cols>
  <sheetData>
    <row r="1" spans="1:18" ht="15.75" customHeight="1" x14ac:dyDescent="0.15">
      <c r="A1" s="1" t="s">
        <v>6</v>
      </c>
      <c r="B1" s="10" t="s">
        <v>142</v>
      </c>
    </row>
    <row r="2" spans="1:18" ht="15.75" customHeight="1" x14ac:dyDescent="0.15">
      <c r="C2" s="11"/>
      <c r="D2" s="41" t="s">
        <v>6</v>
      </c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12"/>
      <c r="Q2" s="43" t="s">
        <v>143</v>
      </c>
      <c r="R2" s="42"/>
    </row>
    <row r="3" spans="1:18" ht="15.75" customHeight="1" x14ac:dyDescent="0.15">
      <c r="A3" s="1"/>
      <c r="B3" s="1"/>
      <c r="C3" s="1"/>
      <c r="D3" s="44" t="s">
        <v>83</v>
      </c>
      <c r="E3" s="42"/>
      <c r="F3" s="42"/>
      <c r="G3" s="42"/>
      <c r="H3" s="42"/>
      <c r="I3" s="42"/>
      <c r="J3" s="42"/>
      <c r="K3" s="42"/>
      <c r="L3" s="11"/>
      <c r="M3" s="11"/>
      <c r="N3" s="44" t="s">
        <v>70</v>
      </c>
      <c r="O3" s="42"/>
      <c r="P3" s="11"/>
      <c r="Q3" s="44" t="s">
        <v>83</v>
      </c>
      <c r="R3" s="42"/>
    </row>
    <row r="4" spans="1:18" ht="15.75" customHeight="1" x14ac:dyDescent="0.15">
      <c r="A4" s="1" t="s">
        <v>84</v>
      </c>
      <c r="B4" s="1" t="s">
        <v>85</v>
      </c>
      <c r="C4" s="1" t="s">
        <v>86</v>
      </c>
      <c r="D4" s="1" t="s">
        <v>87</v>
      </c>
      <c r="E4" s="1" t="s">
        <v>88</v>
      </c>
      <c r="F4" s="30"/>
      <c r="G4" s="1" t="s">
        <v>75</v>
      </c>
      <c r="H4" s="1" t="s">
        <v>89</v>
      </c>
      <c r="I4" s="1"/>
      <c r="J4" s="1" t="s">
        <v>91</v>
      </c>
      <c r="K4" s="1" t="s">
        <v>72</v>
      </c>
      <c r="L4" s="1" t="s">
        <v>115</v>
      </c>
      <c r="M4" s="1" t="s">
        <v>144</v>
      </c>
      <c r="N4" s="1" t="s">
        <v>70</v>
      </c>
      <c r="O4" s="1" t="s">
        <v>97</v>
      </c>
      <c r="P4" s="1"/>
      <c r="Q4" s="1" t="s">
        <v>100</v>
      </c>
      <c r="R4" s="1" t="s">
        <v>101</v>
      </c>
    </row>
    <row r="5" spans="1:18" ht="15.75" customHeight="1" x14ac:dyDescent="0.15">
      <c r="A5" s="15">
        <v>44038</v>
      </c>
      <c r="B5" s="1">
        <v>196</v>
      </c>
      <c r="Q5" s="1">
        <v>0</v>
      </c>
    </row>
    <row r="6" spans="1:18" ht="15.75" customHeight="1" x14ac:dyDescent="0.15">
      <c r="A6" s="15">
        <v>44039</v>
      </c>
      <c r="B6" s="1">
        <v>197</v>
      </c>
      <c r="Q6" s="1">
        <v>0</v>
      </c>
    </row>
    <row r="7" spans="1:18" ht="15.75" customHeight="1" x14ac:dyDescent="0.15">
      <c r="A7" s="15">
        <v>44040</v>
      </c>
      <c r="B7" s="1">
        <v>198</v>
      </c>
      <c r="Q7" s="1">
        <v>0</v>
      </c>
    </row>
    <row r="8" spans="1:18" ht="15.75" customHeight="1" x14ac:dyDescent="0.15">
      <c r="A8" s="15">
        <v>44041</v>
      </c>
      <c r="B8" s="1">
        <v>199</v>
      </c>
      <c r="Q8" s="1">
        <v>0</v>
      </c>
    </row>
    <row r="9" spans="1:18" ht="15.75" customHeight="1" x14ac:dyDescent="0.15">
      <c r="A9" s="15">
        <v>44042</v>
      </c>
      <c r="B9" s="1">
        <v>200</v>
      </c>
      <c r="Q9" s="1">
        <v>0</v>
      </c>
    </row>
    <row r="10" spans="1:18" ht="15.75" customHeight="1" x14ac:dyDescent="0.15">
      <c r="A10" s="15">
        <v>44043</v>
      </c>
      <c r="B10" s="1">
        <v>201</v>
      </c>
      <c r="Q10" s="1">
        <v>0</v>
      </c>
    </row>
    <row r="11" spans="1:18" ht="15.75" customHeight="1" x14ac:dyDescent="0.15">
      <c r="A11" s="15">
        <v>44044</v>
      </c>
      <c r="B11" s="1">
        <v>202</v>
      </c>
      <c r="Q11" s="1">
        <v>2.71</v>
      </c>
      <c r="R11" s="1">
        <f t="shared" ref="R11:R313" si="0">AVERAGE(Q5:Q11)</f>
        <v>0.38714285714285712</v>
      </c>
    </row>
    <row r="12" spans="1:18" ht="15.75" customHeight="1" x14ac:dyDescent="0.15">
      <c r="A12" s="15">
        <v>44045</v>
      </c>
      <c r="B12" s="1">
        <v>203</v>
      </c>
      <c r="Q12" s="1">
        <v>0</v>
      </c>
      <c r="R12" s="1">
        <f t="shared" si="0"/>
        <v>0.38714285714285712</v>
      </c>
    </row>
    <row r="13" spans="1:18" ht="15.75" customHeight="1" x14ac:dyDescent="0.15">
      <c r="A13" s="15">
        <v>44046</v>
      </c>
      <c r="B13" s="1">
        <v>204</v>
      </c>
      <c r="Q13" s="1">
        <v>0</v>
      </c>
      <c r="R13" s="1">
        <f t="shared" si="0"/>
        <v>0.38714285714285712</v>
      </c>
    </row>
    <row r="14" spans="1:18" ht="15.75" customHeight="1" x14ac:dyDescent="0.15">
      <c r="A14" s="15">
        <v>44047</v>
      </c>
      <c r="B14" s="1">
        <v>205</v>
      </c>
      <c r="Q14" s="1">
        <v>2.71</v>
      </c>
      <c r="R14" s="1">
        <f t="shared" si="0"/>
        <v>0.77428571428571424</v>
      </c>
    </row>
    <row r="15" spans="1:18" ht="15.75" customHeight="1" x14ac:dyDescent="0.15">
      <c r="A15" s="15">
        <v>44048</v>
      </c>
      <c r="B15" s="1">
        <v>206</v>
      </c>
      <c r="Q15" s="1">
        <v>0</v>
      </c>
      <c r="R15" s="1">
        <f t="shared" si="0"/>
        <v>0.77428571428571424</v>
      </c>
    </row>
    <row r="16" spans="1:18" ht="15.75" customHeight="1" x14ac:dyDescent="0.15">
      <c r="A16" s="15">
        <v>44049</v>
      </c>
      <c r="B16" s="1">
        <v>207</v>
      </c>
      <c r="Q16" s="1">
        <v>0</v>
      </c>
      <c r="R16" s="1">
        <f t="shared" si="0"/>
        <v>0.77428571428571424</v>
      </c>
    </row>
    <row r="17" spans="1:18" ht="15.75" customHeight="1" x14ac:dyDescent="0.15">
      <c r="A17" s="15">
        <v>44050</v>
      </c>
      <c r="B17" s="1">
        <v>208</v>
      </c>
      <c r="Q17" s="1">
        <v>0</v>
      </c>
      <c r="R17" s="1">
        <f t="shared" si="0"/>
        <v>0.77428571428571424</v>
      </c>
    </row>
    <row r="18" spans="1:18" ht="15.75" customHeight="1" x14ac:dyDescent="0.15">
      <c r="A18" s="15">
        <v>44051</v>
      </c>
      <c r="B18" s="1">
        <v>209</v>
      </c>
      <c r="Q18" s="1">
        <v>0</v>
      </c>
      <c r="R18" s="1">
        <f t="shared" si="0"/>
        <v>0.38714285714285712</v>
      </c>
    </row>
    <row r="19" spans="1:18" ht="15.75" customHeight="1" x14ac:dyDescent="0.15">
      <c r="A19" s="15">
        <v>44052</v>
      </c>
      <c r="B19" s="1">
        <v>210</v>
      </c>
      <c r="Q19" s="1">
        <v>0</v>
      </c>
      <c r="R19" s="1">
        <f t="shared" si="0"/>
        <v>0.38714285714285712</v>
      </c>
    </row>
    <row r="20" spans="1:18" ht="15.75" customHeight="1" x14ac:dyDescent="0.15">
      <c r="A20" s="15">
        <v>44053</v>
      </c>
      <c r="B20" s="1">
        <v>211</v>
      </c>
      <c r="Q20" s="1">
        <v>0</v>
      </c>
      <c r="R20" s="1">
        <f t="shared" si="0"/>
        <v>0.38714285714285712</v>
      </c>
    </row>
    <row r="21" spans="1:18" ht="15.75" customHeight="1" x14ac:dyDescent="0.15">
      <c r="A21" s="15">
        <v>44054</v>
      </c>
      <c r="B21" s="1">
        <v>212</v>
      </c>
      <c r="Q21" s="1">
        <v>2.71</v>
      </c>
      <c r="R21" s="1">
        <f t="shared" si="0"/>
        <v>0.38714285714285712</v>
      </c>
    </row>
    <row r="22" spans="1:18" ht="15.75" customHeight="1" x14ac:dyDescent="0.15">
      <c r="A22" s="15">
        <v>44055</v>
      </c>
      <c r="B22" s="1">
        <v>213</v>
      </c>
      <c r="D22" s="1">
        <v>0</v>
      </c>
      <c r="E22" s="16">
        <f t="shared" ref="E22:E311" si="1">AVERAGE(D16:D22)</f>
        <v>0</v>
      </c>
      <c r="F22" s="16">
        <f>E22*100000/2549</f>
        <v>0</v>
      </c>
      <c r="L22" s="1">
        <v>94</v>
      </c>
      <c r="M22" s="1">
        <v>94</v>
      </c>
      <c r="N22" s="1">
        <v>94</v>
      </c>
      <c r="O22" s="16">
        <f t="shared" ref="O22:O311" si="2">AVERAGE(N16:N22)</f>
        <v>94</v>
      </c>
      <c r="Q22" s="1">
        <v>0</v>
      </c>
      <c r="R22" s="1">
        <f t="shared" si="0"/>
        <v>0.38714285714285712</v>
      </c>
    </row>
    <row r="23" spans="1:18" ht="15.75" customHeight="1" x14ac:dyDescent="0.15">
      <c r="A23" s="15">
        <v>44056</v>
      </c>
      <c r="B23" s="1">
        <v>214</v>
      </c>
      <c r="E23" s="16">
        <f t="shared" si="1"/>
        <v>0</v>
      </c>
      <c r="F23" s="16">
        <f t="shared" ref="F23:F86" si="3">E23*100000/2549</f>
        <v>0</v>
      </c>
      <c r="L23" s="1">
        <v>94</v>
      </c>
      <c r="M23" s="1">
        <v>94</v>
      </c>
      <c r="N23" s="1">
        <f t="shared" ref="N23:N178" si="4">L23-L22</f>
        <v>0</v>
      </c>
      <c r="O23" s="16">
        <f t="shared" si="2"/>
        <v>47</v>
      </c>
      <c r="Q23" s="1">
        <v>0</v>
      </c>
      <c r="R23" s="1">
        <f t="shared" si="0"/>
        <v>0.38714285714285712</v>
      </c>
    </row>
    <row r="24" spans="1:18" ht="15.75" customHeight="1" x14ac:dyDescent="0.15">
      <c r="A24" s="15">
        <v>44057</v>
      </c>
      <c r="B24" s="1">
        <v>215</v>
      </c>
      <c r="E24" s="16">
        <f t="shared" si="1"/>
        <v>0</v>
      </c>
      <c r="F24" s="16">
        <f t="shared" si="3"/>
        <v>0</v>
      </c>
      <c r="L24" s="1">
        <v>94</v>
      </c>
      <c r="M24" s="1">
        <v>94</v>
      </c>
      <c r="N24" s="1">
        <f t="shared" si="4"/>
        <v>0</v>
      </c>
      <c r="O24" s="16">
        <f t="shared" si="2"/>
        <v>31.333333333333332</v>
      </c>
      <c r="Q24" s="1">
        <v>0</v>
      </c>
      <c r="R24" s="1">
        <f t="shared" si="0"/>
        <v>0.38714285714285712</v>
      </c>
    </row>
    <row r="25" spans="1:18" ht="15.75" customHeight="1" x14ac:dyDescent="0.15">
      <c r="A25" s="15">
        <v>44058</v>
      </c>
      <c r="B25" s="1">
        <v>216</v>
      </c>
      <c r="E25" s="16">
        <f t="shared" si="1"/>
        <v>0</v>
      </c>
      <c r="F25" s="16">
        <f t="shared" si="3"/>
        <v>0</v>
      </c>
      <c r="L25" s="1">
        <v>94</v>
      </c>
      <c r="M25" s="1">
        <v>94</v>
      </c>
      <c r="N25" s="1">
        <f t="shared" si="4"/>
        <v>0</v>
      </c>
      <c r="O25" s="16">
        <f t="shared" si="2"/>
        <v>23.5</v>
      </c>
      <c r="Q25" s="1">
        <v>2.71</v>
      </c>
      <c r="R25" s="1">
        <f t="shared" si="0"/>
        <v>0.77428571428571424</v>
      </c>
    </row>
    <row r="26" spans="1:18" ht="15.75" customHeight="1" x14ac:dyDescent="0.15">
      <c r="A26" s="15">
        <v>44059</v>
      </c>
      <c r="B26" s="1">
        <v>217</v>
      </c>
      <c r="E26" s="16">
        <f t="shared" si="1"/>
        <v>0</v>
      </c>
      <c r="F26" s="16">
        <f t="shared" si="3"/>
        <v>0</v>
      </c>
      <c r="L26" s="1">
        <v>94</v>
      </c>
      <c r="M26" s="1">
        <v>94</v>
      </c>
      <c r="N26" s="1">
        <f t="shared" si="4"/>
        <v>0</v>
      </c>
      <c r="O26" s="16">
        <f t="shared" si="2"/>
        <v>18.8</v>
      </c>
      <c r="Q26" s="1">
        <v>2.71</v>
      </c>
      <c r="R26" s="1">
        <f t="shared" si="0"/>
        <v>1.1614285714285713</v>
      </c>
    </row>
    <row r="27" spans="1:18" ht="15.75" customHeight="1" x14ac:dyDescent="0.15">
      <c r="A27" s="15">
        <v>44060</v>
      </c>
      <c r="B27" s="1">
        <v>218</v>
      </c>
      <c r="E27" s="16">
        <f t="shared" si="1"/>
        <v>0</v>
      </c>
      <c r="F27" s="16">
        <f t="shared" si="3"/>
        <v>0</v>
      </c>
      <c r="L27" s="1">
        <v>94</v>
      </c>
      <c r="M27" s="1">
        <v>94</v>
      </c>
      <c r="N27" s="1">
        <f t="shared" si="4"/>
        <v>0</v>
      </c>
      <c r="O27" s="16">
        <f t="shared" si="2"/>
        <v>15.666666666666666</v>
      </c>
      <c r="Q27" s="1">
        <v>0</v>
      </c>
      <c r="R27" s="1">
        <f t="shared" si="0"/>
        <v>1.1614285714285713</v>
      </c>
    </row>
    <row r="28" spans="1:18" ht="15.75" customHeight="1" x14ac:dyDescent="0.15">
      <c r="A28" s="15">
        <v>44061</v>
      </c>
      <c r="B28" s="1">
        <v>219</v>
      </c>
      <c r="C28" s="1" t="s">
        <v>102</v>
      </c>
      <c r="D28" s="1">
        <v>0</v>
      </c>
      <c r="E28" s="16">
        <f t="shared" si="1"/>
        <v>0</v>
      </c>
      <c r="F28" s="16">
        <f t="shared" si="3"/>
        <v>0</v>
      </c>
      <c r="L28" s="1">
        <v>356</v>
      </c>
      <c r="M28" s="1">
        <v>356</v>
      </c>
      <c r="N28" s="1">
        <f t="shared" si="4"/>
        <v>262</v>
      </c>
      <c r="O28" s="16">
        <f t="shared" si="2"/>
        <v>50.857142857142854</v>
      </c>
      <c r="Q28" s="1">
        <v>0</v>
      </c>
      <c r="R28" s="1">
        <f t="shared" si="0"/>
        <v>0.77428571428571424</v>
      </c>
    </row>
    <row r="29" spans="1:18" ht="15.75" customHeight="1" x14ac:dyDescent="0.15">
      <c r="A29" s="15">
        <v>44062</v>
      </c>
      <c r="B29" s="1">
        <v>220</v>
      </c>
      <c r="D29" s="1">
        <v>0</v>
      </c>
      <c r="E29" s="16">
        <f t="shared" si="1"/>
        <v>0</v>
      </c>
      <c r="F29" s="16">
        <f t="shared" si="3"/>
        <v>0</v>
      </c>
      <c r="L29" s="1">
        <v>373</v>
      </c>
      <c r="M29" s="1">
        <v>373</v>
      </c>
      <c r="N29" s="1">
        <f t="shared" si="4"/>
        <v>17</v>
      </c>
      <c r="O29" s="16">
        <f t="shared" si="2"/>
        <v>39.857142857142854</v>
      </c>
      <c r="Q29" s="1">
        <v>0</v>
      </c>
      <c r="R29" s="1">
        <f t="shared" si="0"/>
        <v>0.77428571428571424</v>
      </c>
    </row>
    <row r="30" spans="1:18" ht="15.75" customHeight="1" x14ac:dyDescent="0.15">
      <c r="A30" s="15">
        <v>44063</v>
      </c>
      <c r="B30" s="1">
        <v>221</v>
      </c>
      <c r="D30" s="1">
        <v>0</v>
      </c>
      <c r="E30" s="16">
        <f t="shared" si="1"/>
        <v>0</v>
      </c>
      <c r="F30" s="16">
        <f t="shared" si="3"/>
        <v>0</v>
      </c>
      <c r="L30" s="1">
        <v>379</v>
      </c>
      <c r="M30" s="1">
        <v>379</v>
      </c>
      <c r="N30" s="1">
        <f t="shared" si="4"/>
        <v>6</v>
      </c>
      <c r="O30" s="16">
        <f t="shared" si="2"/>
        <v>40.714285714285715</v>
      </c>
      <c r="Q30" s="1">
        <v>0</v>
      </c>
      <c r="R30" s="1">
        <f t="shared" si="0"/>
        <v>0.77428571428571424</v>
      </c>
    </row>
    <row r="31" spans="1:18" ht="15.75" customHeight="1" x14ac:dyDescent="0.15">
      <c r="A31" s="15">
        <v>44064</v>
      </c>
      <c r="B31" s="1">
        <v>222</v>
      </c>
      <c r="D31" s="1">
        <v>0</v>
      </c>
      <c r="E31" s="16">
        <f t="shared" si="1"/>
        <v>0</v>
      </c>
      <c r="F31" s="16">
        <f t="shared" si="3"/>
        <v>0</v>
      </c>
      <c r="L31" s="1">
        <v>379</v>
      </c>
      <c r="M31" s="1">
        <v>379</v>
      </c>
      <c r="N31" s="1">
        <f t="shared" si="4"/>
        <v>0</v>
      </c>
      <c r="O31" s="16">
        <f t="shared" si="2"/>
        <v>40.714285714285715</v>
      </c>
      <c r="Q31" s="1">
        <v>0</v>
      </c>
      <c r="R31" s="1">
        <f t="shared" si="0"/>
        <v>0.77428571428571424</v>
      </c>
    </row>
    <row r="32" spans="1:18" ht="15.75" customHeight="1" x14ac:dyDescent="0.15">
      <c r="A32" s="15">
        <v>44065</v>
      </c>
      <c r="B32" s="1">
        <v>223</v>
      </c>
      <c r="D32" s="1">
        <v>0</v>
      </c>
      <c r="E32" s="16">
        <f t="shared" si="1"/>
        <v>0</v>
      </c>
      <c r="F32" s="16">
        <f t="shared" si="3"/>
        <v>0</v>
      </c>
      <c r="L32" s="1">
        <v>379</v>
      </c>
      <c r="M32" s="1">
        <v>379</v>
      </c>
      <c r="N32" s="1">
        <f t="shared" si="4"/>
        <v>0</v>
      </c>
      <c r="O32" s="16">
        <f t="shared" si="2"/>
        <v>40.714285714285715</v>
      </c>
      <c r="Q32" s="1">
        <v>2.71</v>
      </c>
      <c r="R32" s="1">
        <f t="shared" si="0"/>
        <v>0.77428571428571424</v>
      </c>
    </row>
    <row r="33" spans="1:18" ht="15.75" customHeight="1" x14ac:dyDescent="0.15">
      <c r="A33" s="15">
        <v>44066</v>
      </c>
      <c r="B33" s="1">
        <v>224</v>
      </c>
      <c r="D33" s="1">
        <v>0</v>
      </c>
      <c r="E33" s="16">
        <f t="shared" si="1"/>
        <v>0</v>
      </c>
      <c r="F33" s="16">
        <f t="shared" si="3"/>
        <v>0</v>
      </c>
      <c r="L33" s="1">
        <v>379</v>
      </c>
      <c r="M33" s="1">
        <v>379</v>
      </c>
      <c r="N33" s="1">
        <f t="shared" si="4"/>
        <v>0</v>
      </c>
      <c r="O33" s="16">
        <f t="shared" si="2"/>
        <v>40.714285714285715</v>
      </c>
      <c r="Q33" s="1">
        <v>0</v>
      </c>
      <c r="R33" s="1">
        <f t="shared" si="0"/>
        <v>0.38714285714285712</v>
      </c>
    </row>
    <row r="34" spans="1:18" ht="15.75" customHeight="1" x14ac:dyDescent="0.15">
      <c r="A34" s="15">
        <v>44067</v>
      </c>
      <c r="B34" s="1">
        <v>225</v>
      </c>
      <c r="D34" s="1">
        <v>0</v>
      </c>
      <c r="E34" s="16">
        <f t="shared" si="1"/>
        <v>0</v>
      </c>
      <c r="F34" s="16">
        <f t="shared" si="3"/>
        <v>0</v>
      </c>
      <c r="L34" s="1">
        <v>379</v>
      </c>
      <c r="M34" s="1">
        <v>379</v>
      </c>
      <c r="N34" s="1">
        <f t="shared" si="4"/>
        <v>0</v>
      </c>
      <c r="O34" s="16">
        <f t="shared" si="2"/>
        <v>40.714285714285715</v>
      </c>
      <c r="Q34" s="1">
        <v>0</v>
      </c>
      <c r="R34" s="1">
        <f t="shared" si="0"/>
        <v>0.38714285714285712</v>
      </c>
    </row>
    <row r="35" spans="1:18" ht="15.75" customHeight="1" x14ac:dyDescent="0.15">
      <c r="A35" s="15">
        <v>44068</v>
      </c>
      <c r="B35" s="1">
        <v>226</v>
      </c>
      <c r="D35" s="1">
        <v>0</v>
      </c>
      <c r="E35" s="16">
        <f t="shared" si="1"/>
        <v>0</v>
      </c>
      <c r="F35" s="16">
        <f t="shared" si="3"/>
        <v>0</v>
      </c>
      <c r="L35" s="1">
        <v>640</v>
      </c>
      <c r="M35" s="1">
        <v>640</v>
      </c>
      <c r="N35" s="1">
        <f t="shared" si="4"/>
        <v>261</v>
      </c>
      <c r="O35" s="16">
        <f t="shared" si="2"/>
        <v>40.571428571428569</v>
      </c>
      <c r="Q35" s="1">
        <v>0</v>
      </c>
      <c r="R35" s="1">
        <f t="shared" si="0"/>
        <v>0.38714285714285712</v>
      </c>
    </row>
    <row r="36" spans="1:18" ht="15.75" customHeight="1" x14ac:dyDescent="0.15">
      <c r="A36" s="15">
        <v>44069</v>
      </c>
      <c r="B36" s="1">
        <v>227</v>
      </c>
      <c r="D36" s="1">
        <v>1</v>
      </c>
      <c r="E36" s="16">
        <f t="shared" si="1"/>
        <v>0.14285714285714285</v>
      </c>
      <c r="F36" s="16">
        <f t="shared" si="3"/>
        <v>5.6044387154626456</v>
      </c>
      <c r="G36" s="1">
        <v>1</v>
      </c>
      <c r="L36" s="1">
        <v>1407</v>
      </c>
      <c r="M36" s="1">
        <v>1407</v>
      </c>
      <c r="N36" s="1">
        <f t="shared" si="4"/>
        <v>767</v>
      </c>
      <c r="O36" s="16">
        <f t="shared" si="2"/>
        <v>147.71428571428572</v>
      </c>
      <c r="Q36" s="1">
        <v>0</v>
      </c>
      <c r="R36" s="1">
        <f t="shared" si="0"/>
        <v>0.38714285714285712</v>
      </c>
    </row>
    <row r="37" spans="1:18" ht="15.75" customHeight="1" x14ac:dyDescent="0.15">
      <c r="A37" s="15">
        <v>44070</v>
      </c>
      <c r="B37" s="1">
        <v>228</v>
      </c>
      <c r="D37" s="1">
        <v>0</v>
      </c>
      <c r="E37" s="16">
        <f t="shared" si="1"/>
        <v>0.14285714285714285</v>
      </c>
      <c r="F37" s="16">
        <f t="shared" si="3"/>
        <v>5.6044387154626456</v>
      </c>
      <c r="G37" s="1">
        <f t="shared" ref="G37:G311" si="5">G36+D37</f>
        <v>1</v>
      </c>
      <c r="L37" s="1">
        <v>1448</v>
      </c>
      <c r="M37" s="1">
        <v>1448</v>
      </c>
      <c r="N37" s="1">
        <f t="shared" si="4"/>
        <v>41</v>
      </c>
      <c r="O37" s="16">
        <f t="shared" si="2"/>
        <v>152.71428571428572</v>
      </c>
      <c r="Q37" s="1">
        <v>8.1199999999999992</v>
      </c>
      <c r="R37" s="1">
        <f t="shared" si="0"/>
        <v>1.5471428571428569</v>
      </c>
    </row>
    <row r="38" spans="1:18" ht="15.75" customHeight="1" x14ac:dyDescent="0.15">
      <c r="A38" s="15">
        <v>44071</v>
      </c>
      <c r="B38" s="1">
        <v>229</v>
      </c>
      <c r="D38" s="1">
        <v>0</v>
      </c>
      <c r="E38" s="16">
        <f t="shared" si="1"/>
        <v>0.14285714285714285</v>
      </c>
      <c r="F38" s="16">
        <f t="shared" si="3"/>
        <v>5.6044387154626456</v>
      </c>
      <c r="G38" s="1">
        <f t="shared" si="5"/>
        <v>1</v>
      </c>
      <c r="L38" s="1">
        <v>2552</v>
      </c>
      <c r="M38" s="1">
        <v>2552</v>
      </c>
      <c r="N38" s="1">
        <f t="shared" si="4"/>
        <v>1104</v>
      </c>
      <c r="O38" s="16">
        <f t="shared" si="2"/>
        <v>310.42857142857144</v>
      </c>
      <c r="Q38" s="1">
        <v>-2.71</v>
      </c>
      <c r="R38" s="1">
        <f t="shared" si="0"/>
        <v>1.1599999999999997</v>
      </c>
    </row>
    <row r="39" spans="1:18" ht="15.75" customHeight="1" x14ac:dyDescent="0.15">
      <c r="A39" s="15">
        <v>44072</v>
      </c>
      <c r="B39" s="1">
        <v>230</v>
      </c>
      <c r="D39" s="1">
        <v>0</v>
      </c>
      <c r="E39" s="16">
        <f t="shared" si="1"/>
        <v>0.14285714285714285</v>
      </c>
      <c r="F39" s="16">
        <f t="shared" si="3"/>
        <v>5.6044387154626456</v>
      </c>
      <c r="G39" s="1">
        <f t="shared" si="5"/>
        <v>1</v>
      </c>
      <c r="L39" s="1">
        <v>2578</v>
      </c>
      <c r="M39" s="1">
        <v>2578</v>
      </c>
      <c r="N39" s="1">
        <f t="shared" si="4"/>
        <v>26</v>
      </c>
      <c r="O39" s="16">
        <f t="shared" si="2"/>
        <v>314.14285714285717</v>
      </c>
      <c r="Q39" s="1">
        <v>5.41</v>
      </c>
      <c r="R39" s="1">
        <f t="shared" si="0"/>
        <v>1.5457142857142858</v>
      </c>
    </row>
    <row r="40" spans="1:18" ht="15.75" customHeight="1" x14ac:dyDescent="0.15">
      <c r="A40" s="15">
        <v>44073</v>
      </c>
      <c r="B40" s="1">
        <v>231</v>
      </c>
      <c r="D40" s="1">
        <v>0</v>
      </c>
      <c r="E40" s="16">
        <f t="shared" si="1"/>
        <v>0.14285714285714285</v>
      </c>
      <c r="F40" s="16">
        <f t="shared" si="3"/>
        <v>5.6044387154626456</v>
      </c>
      <c r="G40" s="1">
        <f t="shared" si="5"/>
        <v>1</v>
      </c>
      <c r="L40" s="1">
        <v>2585</v>
      </c>
      <c r="M40" s="1">
        <v>2585</v>
      </c>
      <c r="N40" s="1">
        <f t="shared" si="4"/>
        <v>7</v>
      </c>
      <c r="O40" s="16">
        <f t="shared" si="2"/>
        <v>315.14285714285717</v>
      </c>
      <c r="Q40" s="1">
        <v>0</v>
      </c>
      <c r="R40" s="1">
        <f t="shared" si="0"/>
        <v>1.5457142857142858</v>
      </c>
    </row>
    <row r="41" spans="1:18" ht="15.75" customHeight="1" x14ac:dyDescent="0.15">
      <c r="A41" s="15">
        <v>44074</v>
      </c>
      <c r="B41" s="1">
        <v>232</v>
      </c>
      <c r="D41" s="1">
        <v>0</v>
      </c>
      <c r="E41" s="16">
        <f t="shared" si="1"/>
        <v>0.14285714285714285</v>
      </c>
      <c r="F41" s="16">
        <f t="shared" si="3"/>
        <v>5.6044387154626456</v>
      </c>
      <c r="G41" s="1">
        <f t="shared" si="5"/>
        <v>1</v>
      </c>
      <c r="L41" s="1">
        <v>2591</v>
      </c>
      <c r="M41" s="1">
        <v>2591</v>
      </c>
      <c r="N41" s="1">
        <f t="shared" si="4"/>
        <v>6</v>
      </c>
      <c r="O41" s="16">
        <f t="shared" si="2"/>
        <v>316</v>
      </c>
      <c r="Q41" s="1">
        <v>0</v>
      </c>
      <c r="R41" s="1">
        <f t="shared" si="0"/>
        <v>1.5457142857142858</v>
      </c>
    </row>
    <row r="42" spans="1:18" ht="15.75" customHeight="1" x14ac:dyDescent="0.15">
      <c r="A42" s="15">
        <v>44075</v>
      </c>
      <c r="B42" s="1">
        <v>233</v>
      </c>
      <c r="D42" s="1">
        <v>0</v>
      </c>
      <c r="E42" s="16">
        <f t="shared" si="1"/>
        <v>0.14285714285714285</v>
      </c>
      <c r="F42" s="16">
        <f t="shared" si="3"/>
        <v>5.6044387154626456</v>
      </c>
      <c r="G42" s="1">
        <f t="shared" si="5"/>
        <v>1</v>
      </c>
      <c r="L42" s="1">
        <v>2591</v>
      </c>
      <c r="M42" s="1">
        <v>2591</v>
      </c>
      <c r="N42" s="1">
        <f t="shared" si="4"/>
        <v>0</v>
      </c>
      <c r="O42" s="16">
        <f t="shared" si="2"/>
        <v>278.71428571428572</v>
      </c>
      <c r="Q42" s="1">
        <v>0</v>
      </c>
      <c r="R42" s="1">
        <f t="shared" si="0"/>
        <v>1.5457142857142858</v>
      </c>
    </row>
    <row r="43" spans="1:18" ht="15.75" customHeight="1" x14ac:dyDescent="0.15">
      <c r="A43" s="15">
        <v>44076</v>
      </c>
      <c r="B43" s="1">
        <v>234</v>
      </c>
      <c r="D43" s="1">
        <v>1</v>
      </c>
      <c r="E43" s="16">
        <f t="shared" si="1"/>
        <v>0.14285714285714285</v>
      </c>
      <c r="F43" s="16">
        <f t="shared" si="3"/>
        <v>5.6044387154626456</v>
      </c>
      <c r="G43" s="1">
        <f t="shared" si="5"/>
        <v>2</v>
      </c>
      <c r="L43" s="1">
        <v>3412</v>
      </c>
      <c r="M43" s="1">
        <v>3412</v>
      </c>
      <c r="N43" s="1">
        <f t="shared" si="4"/>
        <v>821</v>
      </c>
      <c r="O43" s="16">
        <f t="shared" si="2"/>
        <v>286.42857142857144</v>
      </c>
      <c r="Q43" s="1">
        <v>0</v>
      </c>
      <c r="R43" s="1">
        <f t="shared" si="0"/>
        <v>1.5457142857142858</v>
      </c>
    </row>
    <row r="44" spans="1:18" ht="15.75" customHeight="1" x14ac:dyDescent="0.15">
      <c r="A44" s="15">
        <v>44077</v>
      </c>
      <c r="B44" s="1">
        <v>235</v>
      </c>
      <c r="D44" s="1">
        <v>0</v>
      </c>
      <c r="E44" s="16">
        <f t="shared" si="1"/>
        <v>0.14285714285714285</v>
      </c>
      <c r="F44" s="16">
        <f t="shared" si="3"/>
        <v>5.6044387154626456</v>
      </c>
      <c r="G44" s="1">
        <f t="shared" si="5"/>
        <v>2</v>
      </c>
      <c r="L44" s="1">
        <v>3412</v>
      </c>
      <c r="M44" s="1">
        <v>3412</v>
      </c>
      <c r="N44" s="1">
        <f t="shared" si="4"/>
        <v>0</v>
      </c>
      <c r="O44" s="16">
        <f t="shared" si="2"/>
        <v>280.57142857142856</v>
      </c>
      <c r="Q44" s="1">
        <v>0</v>
      </c>
      <c r="R44" s="1">
        <f t="shared" si="0"/>
        <v>0.38571428571428573</v>
      </c>
    </row>
    <row r="45" spans="1:18" ht="15.75" customHeight="1" x14ac:dyDescent="0.15">
      <c r="A45" s="15">
        <v>44078</v>
      </c>
      <c r="B45" s="1">
        <v>236</v>
      </c>
      <c r="D45" s="1">
        <v>0</v>
      </c>
      <c r="E45" s="16">
        <f t="shared" si="1"/>
        <v>0.14285714285714285</v>
      </c>
      <c r="F45" s="16">
        <f t="shared" si="3"/>
        <v>5.6044387154626456</v>
      </c>
      <c r="G45" s="1">
        <f t="shared" si="5"/>
        <v>2</v>
      </c>
      <c r="L45" s="1">
        <v>4550</v>
      </c>
      <c r="M45" s="1">
        <v>4550</v>
      </c>
      <c r="N45" s="1">
        <f t="shared" si="4"/>
        <v>1138</v>
      </c>
      <c r="O45" s="16">
        <f t="shared" si="2"/>
        <v>285.42857142857144</v>
      </c>
      <c r="Q45" s="1">
        <v>2.71</v>
      </c>
      <c r="R45" s="1">
        <f t="shared" si="0"/>
        <v>1.1600000000000001</v>
      </c>
    </row>
    <row r="46" spans="1:18" ht="15.75" customHeight="1" x14ac:dyDescent="0.15">
      <c r="A46" s="15">
        <v>44079</v>
      </c>
      <c r="B46" s="1">
        <v>237</v>
      </c>
      <c r="D46" s="1">
        <v>0</v>
      </c>
      <c r="E46" s="16">
        <f t="shared" si="1"/>
        <v>0.14285714285714285</v>
      </c>
      <c r="F46" s="16">
        <f t="shared" si="3"/>
        <v>5.6044387154626456</v>
      </c>
      <c r="G46" s="1">
        <f t="shared" si="5"/>
        <v>2</v>
      </c>
      <c r="L46" s="1">
        <v>4550</v>
      </c>
      <c r="M46" s="1">
        <v>4550</v>
      </c>
      <c r="N46" s="1">
        <f t="shared" si="4"/>
        <v>0</v>
      </c>
      <c r="O46" s="16">
        <f t="shared" si="2"/>
        <v>281.71428571428572</v>
      </c>
      <c r="Q46" s="1">
        <v>0</v>
      </c>
      <c r="R46" s="1">
        <f t="shared" si="0"/>
        <v>0.38714285714285712</v>
      </c>
    </row>
    <row r="47" spans="1:18" ht="15.75" customHeight="1" x14ac:dyDescent="0.15">
      <c r="A47" s="15">
        <v>44080</v>
      </c>
      <c r="B47" s="1">
        <v>238</v>
      </c>
      <c r="D47" s="1">
        <v>0</v>
      </c>
      <c r="E47" s="16">
        <f t="shared" si="1"/>
        <v>0.14285714285714285</v>
      </c>
      <c r="F47" s="16">
        <f t="shared" si="3"/>
        <v>5.6044387154626456</v>
      </c>
      <c r="G47" s="1">
        <f t="shared" si="5"/>
        <v>2</v>
      </c>
      <c r="L47" s="1">
        <v>4550</v>
      </c>
      <c r="M47" s="1">
        <v>4550</v>
      </c>
      <c r="N47" s="1">
        <f t="shared" si="4"/>
        <v>0</v>
      </c>
      <c r="O47" s="16">
        <f t="shared" si="2"/>
        <v>280.71428571428572</v>
      </c>
      <c r="Q47" s="1">
        <v>0</v>
      </c>
      <c r="R47" s="1">
        <f t="shared" si="0"/>
        <v>0.38714285714285712</v>
      </c>
    </row>
    <row r="48" spans="1:18" ht="15.75" customHeight="1" x14ac:dyDescent="0.15">
      <c r="A48" s="15">
        <v>44081</v>
      </c>
      <c r="B48" s="1">
        <v>239</v>
      </c>
      <c r="D48" s="1">
        <v>0</v>
      </c>
      <c r="E48" s="16">
        <f t="shared" si="1"/>
        <v>0.14285714285714285</v>
      </c>
      <c r="F48" s="16">
        <f t="shared" si="3"/>
        <v>5.6044387154626456</v>
      </c>
      <c r="G48" s="1">
        <f t="shared" si="5"/>
        <v>2</v>
      </c>
      <c r="L48" s="1">
        <v>4551</v>
      </c>
      <c r="M48" s="1">
        <v>4551</v>
      </c>
      <c r="N48" s="1">
        <f t="shared" si="4"/>
        <v>1</v>
      </c>
      <c r="O48" s="16">
        <f t="shared" si="2"/>
        <v>280</v>
      </c>
      <c r="Q48" s="1">
        <v>0</v>
      </c>
      <c r="R48" s="1">
        <f t="shared" si="0"/>
        <v>0.38714285714285712</v>
      </c>
    </row>
    <row r="49" spans="1:18" ht="15.75" customHeight="1" x14ac:dyDescent="0.15">
      <c r="A49" s="15">
        <v>44082</v>
      </c>
      <c r="B49" s="1">
        <v>240</v>
      </c>
      <c r="D49" s="1">
        <v>0</v>
      </c>
      <c r="E49" s="16">
        <f t="shared" si="1"/>
        <v>0.14285714285714285</v>
      </c>
      <c r="F49" s="16">
        <f t="shared" si="3"/>
        <v>5.6044387154626456</v>
      </c>
      <c r="G49" s="1">
        <f t="shared" si="5"/>
        <v>2</v>
      </c>
      <c r="L49" s="1">
        <v>4967</v>
      </c>
      <c r="M49" s="1">
        <v>4967</v>
      </c>
      <c r="N49" s="1">
        <f t="shared" si="4"/>
        <v>416</v>
      </c>
      <c r="O49" s="16">
        <f t="shared" si="2"/>
        <v>339.42857142857144</v>
      </c>
      <c r="Q49" s="1">
        <v>0</v>
      </c>
      <c r="R49" s="1">
        <f t="shared" si="0"/>
        <v>0.38714285714285712</v>
      </c>
    </row>
    <row r="50" spans="1:18" ht="15.75" customHeight="1" x14ac:dyDescent="0.15">
      <c r="A50" s="15">
        <v>44083</v>
      </c>
      <c r="B50" s="1">
        <v>241</v>
      </c>
      <c r="D50" s="1">
        <v>0</v>
      </c>
      <c r="E50" s="16">
        <f t="shared" si="1"/>
        <v>0</v>
      </c>
      <c r="F50" s="16">
        <f t="shared" si="3"/>
        <v>0</v>
      </c>
      <c r="G50" s="1">
        <f t="shared" si="5"/>
        <v>2</v>
      </c>
      <c r="L50" s="1">
        <v>5002</v>
      </c>
      <c r="M50" s="1">
        <v>5002</v>
      </c>
      <c r="N50" s="1">
        <f t="shared" si="4"/>
        <v>35</v>
      </c>
      <c r="O50" s="16">
        <f t="shared" si="2"/>
        <v>227.14285714285714</v>
      </c>
      <c r="Q50" s="1">
        <v>0</v>
      </c>
      <c r="R50" s="1">
        <f t="shared" si="0"/>
        <v>0.38714285714285712</v>
      </c>
    </row>
    <row r="51" spans="1:18" ht="15.75" customHeight="1" x14ac:dyDescent="0.15">
      <c r="A51" s="15">
        <v>44084</v>
      </c>
      <c r="B51" s="1">
        <v>242</v>
      </c>
      <c r="D51" s="1">
        <v>0</v>
      </c>
      <c r="E51" s="16">
        <f t="shared" si="1"/>
        <v>0</v>
      </c>
      <c r="F51" s="16">
        <f t="shared" si="3"/>
        <v>0</v>
      </c>
      <c r="G51" s="1">
        <f t="shared" si="5"/>
        <v>2</v>
      </c>
      <c r="L51" s="1">
        <v>5362</v>
      </c>
      <c r="M51" s="1">
        <v>5362</v>
      </c>
      <c r="N51" s="1">
        <f t="shared" si="4"/>
        <v>360</v>
      </c>
      <c r="O51" s="16">
        <f t="shared" si="2"/>
        <v>278.57142857142856</v>
      </c>
      <c r="Q51" s="1">
        <v>0</v>
      </c>
      <c r="R51" s="1">
        <f t="shared" si="0"/>
        <v>0.38714285714285712</v>
      </c>
    </row>
    <row r="52" spans="1:18" ht="15.75" customHeight="1" x14ac:dyDescent="0.15">
      <c r="A52" s="15">
        <v>44085</v>
      </c>
      <c r="B52" s="1">
        <v>243</v>
      </c>
      <c r="D52" s="1">
        <v>0</v>
      </c>
      <c r="E52" s="16">
        <f t="shared" si="1"/>
        <v>0</v>
      </c>
      <c r="F52" s="16">
        <f t="shared" si="3"/>
        <v>0</v>
      </c>
      <c r="G52" s="1">
        <f t="shared" si="5"/>
        <v>2</v>
      </c>
      <c r="L52" s="1">
        <v>5362</v>
      </c>
      <c r="M52" s="1">
        <v>5362</v>
      </c>
      <c r="N52" s="1">
        <f t="shared" si="4"/>
        <v>0</v>
      </c>
      <c r="O52" s="16">
        <f t="shared" si="2"/>
        <v>116</v>
      </c>
      <c r="Q52" s="1">
        <v>0</v>
      </c>
      <c r="R52" s="1">
        <f t="shared" si="0"/>
        <v>0</v>
      </c>
    </row>
    <row r="53" spans="1:18" ht="13" x14ac:dyDescent="0.15">
      <c r="A53" s="15">
        <v>44086</v>
      </c>
      <c r="B53" s="1">
        <v>244</v>
      </c>
      <c r="D53" s="1">
        <v>0</v>
      </c>
      <c r="E53" s="16">
        <f t="shared" si="1"/>
        <v>0</v>
      </c>
      <c r="F53" s="16">
        <f t="shared" si="3"/>
        <v>0</v>
      </c>
      <c r="G53" s="1">
        <f t="shared" si="5"/>
        <v>2</v>
      </c>
      <c r="L53" s="1">
        <v>5362</v>
      </c>
      <c r="M53" s="1">
        <v>5362</v>
      </c>
      <c r="N53" s="1">
        <f t="shared" si="4"/>
        <v>0</v>
      </c>
      <c r="O53" s="16">
        <f t="shared" si="2"/>
        <v>116</v>
      </c>
      <c r="Q53" s="1">
        <v>0</v>
      </c>
      <c r="R53" s="1">
        <f t="shared" si="0"/>
        <v>0</v>
      </c>
    </row>
    <row r="54" spans="1:18" ht="13" x14ac:dyDescent="0.15">
      <c r="A54" s="15">
        <v>44087</v>
      </c>
      <c r="B54" s="1">
        <v>245</v>
      </c>
      <c r="D54" s="1">
        <v>0</v>
      </c>
      <c r="E54" s="16">
        <f t="shared" si="1"/>
        <v>0</v>
      </c>
      <c r="F54" s="16">
        <f t="shared" si="3"/>
        <v>0</v>
      </c>
      <c r="G54" s="1">
        <f t="shared" si="5"/>
        <v>2</v>
      </c>
      <c r="L54" s="1">
        <v>5362</v>
      </c>
      <c r="M54" s="1">
        <v>5362</v>
      </c>
      <c r="N54" s="1">
        <f t="shared" si="4"/>
        <v>0</v>
      </c>
      <c r="O54" s="16">
        <f t="shared" si="2"/>
        <v>116</v>
      </c>
      <c r="Q54" s="1">
        <v>0</v>
      </c>
      <c r="R54" s="1">
        <f t="shared" si="0"/>
        <v>0</v>
      </c>
    </row>
    <row r="55" spans="1:18" ht="13" x14ac:dyDescent="0.15">
      <c r="A55" s="15">
        <v>44088</v>
      </c>
      <c r="B55" s="1">
        <v>246</v>
      </c>
      <c r="D55" s="1">
        <v>0</v>
      </c>
      <c r="E55" s="16">
        <f t="shared" si="1"/>
        <v>0</v>
      </c>
      <c r="F55" s="16">
        <f t="shared" si="3"/>
        <v>0</v>
      </c>
      <c r="G55" s="1">
        <f t="shared" si="5"/>
        <v>2</v>
      </c>
      <c r="L55" s="1">
        <v>5613</v>
      </c>
      <c r="M55" s="1">
        <v>5613</v>
      </c>
      <c r="N55" s="1">
        <f t="shared" si="4"/>
        <v>251</v>
      </c>
      <c r="O55" s="16">
        <f t="shared" si="2"/>
        <v>151.71428571428572</v>
      </c>
      <c r="Q55" s="1">
        <v>0</v>
      </c>
      <c r="R55" s="1">
        <f t="shared" si="0"/>
        <v>0</v>
      </c>
    </row>
    <row r="56" spans="1:18" ht="13" x14ac:dyDescent="0.15">
      <c r="A56" s="15">
        <v>44089</v>
      </c>
      <c r="B56" s="1">
        <v>247</v>
      </c>
      <c r="D56" s="1">
        <v>0</v>
      </c>
      <c r="E56" s="16">
        <f t="shared" si="1"/>
        <v>0</v>
      </c>
      <c r="F56" s="16">
        <f t="shared" si="3"/>
        <v>0</v>
      </c>
      <c r="G56" s="1">
        <f t="shared" si="5"/>
        <v>2</v>
      </c>
      <c r="L56" s="1">
        <v>5613</v>
      </c>
      <c r="M56" s="1">
        <v>5613</v>
      </c>
      <c r="N56" s="1">
        <f t="shared" si="4"/>
        <v>0</v>
      </c>
      <c r="O56" s="16">
        <f t="shared" si="2"/>
        <v>92.285714285714292</v>
      </c>
      <c r="Q56" s="1">
        <v>0</v>
      </c>
      <c r="R56" s="1">
        <f t="shared" si="0"/>
        <v>0</v>
      </c>
    </row>
    <row r="57" spans="1:18" ht="13" x14ac:dyDescent="0.15">
      <c r="A57" s="15">
        <v>44090</v>
      </c>
      <c r="B57" s="1">
        <v>248</v>
      </c>
      <c r="D57" s="1">
        <v>0</v>
      </c>
      <c r="E57" s="16">
        <f t="shared" si="1"/>
        <v>0</v>
      </c>
      <c r="F57" s="16">
        <f t="shared" si="3"/>
        <v>0</v>
      </c>
      <c r="G57" s="1">
        <f t="shared" si="5"/>
        <v>2</v>
      </c>
      <c r="L57" s="1">
        <v>5641</v>
      </c>
      <c r="M57" s="1">
        <v>5641</v>
      </c>
      <c r="N57" s="1">
        <f t="shared" si="4"/>
        <v>28</v>
      </c>
      <c r="O57" s="16">
        <f t="shared" si="2"/>
        <v>91.285714285714292</v>
      </c>
      <c r="Q57" s="1">
        <v>0</v>
      </c>
      <c r="R57" s="1">
        <f t="shared" si="0"/>
        <v>0</v>
      </c>
    </row>
    <row r="58" spans="1:18" ht="13" x14ac:dyDescent="0.15">
      <c r="A58" s="15">
        <v>44091</v>
      </c>
      <c r="B58" s="1">
        <v>249</v>
      </c>
      <c r="D58" s="1">
        <v>0</v>
      </c>
      <c r="E58" s="16">
        <f t="shared" si="1"/>
        <v>0</v>
      </c>
      <c r="F58" s="16">
        <f t="shared" si="3"/>
        <v>0</v>
      </c>
      <c r="G58" s="1">
        <f t="shared" si="5"/>
        <v>2</v>
      </c>
      <c r="L58" s="1">
        <v>5901</v>
      </c>
      <c r="M58" s="1">
        <v>5901</v>
      </c>
      <c r="N58" s="1">
        <f t="shared" si="4"/>
        <v>260</v>
      </c>
      <c r="O58" s="16">
        <f t="shared" si="2"/>
        <v>77</v>
      </c>
      <c r="Q58" s="1">
        <v>0</v>
      </c>
      <c r="R58" s="1">
        <f t="shared" si="0"/>
        <v>0</v>
      </c>
    </row>
    <row r="59" spans="1:18" ht="13" x14ac:dyDescent="0.15">
      <c r="A59" s="15">
        <v>44092</v>
      </c>
      <c r="B59" s="1">
        <v>250</v>
      </c>
      <c r="D59" s="1">
        <v>0</v>
      </c>
      <c r="E59" s="16">
        <f t="shared" si="1"/>
        <v>0</v>
      </c>
      <c r="F59" s="16">
        <f t="shared" si="3"/>
        <v>0</v>
      </c>
      <c r="G59" s="1">
        <f t="shared" si="5"/>
        <v>2</v>
      </c>
      <c r="L59" s="1">
        <v>5901</v>
      </c>
      <c r="M59" s="1">
        <v>5901</v>
      </c>
      <c r="N59" s="1">
        <f t="shared" si="4"/>
        <v>0</v>
      </c>
      <c r="O59" s="16">
        <f t="shared" si="2"/>
        <v>77</v>
      </c>
      <c r="Q59" s="1">
        <v>0</v>
      </c>
      <c r="R59" s="1">
        <f t="shared" si="0"/>
        <v>0</v>
      </c>
    </row>
    <row r="60" spans="1:18" ht="13" x14ac:dyDescent="0.15">
      <c r="A60" s="15">
        <v>44093</v>
      </c>
      <c r="B60" s="1">
        <v>251</v>
      </c>
      <c r="D60" s="1">
        <v>0</v>
      </c>
      <c r="E60" s="16">
        <f t="shared" si="1"/>
        <v>0</v>
      </c>
      <c r="F60" s="16">
        <f t="shared" si="3"/>
        <v>0</v>
      </c>
      <c r="G60" s="1">
        <f t="shared" si="5"/>
        <v>2</v>
      </c>
      <c r="L60" s="1">
        <v>5901</v>
      </c>
      <c r="M60" s="1">
        <v>5901</v>
      </c>
      <c r="N60" s="1">
        <f t="shared" si="4"/>
        <v>0</v>
      </c>
      <c r="O60" s="16">
        <f t="shared" si="2"/>
        <v>77</v>
      </c>
      <c r="Q60" s="1">
        <v>2.71</v>
      </c>
      <c r="R60" s="1">
        <f t="shared" si="0"/>
        <v>0.38714285714285712</v>
      </c>
    </row>
    <row r="61" spans="1:18" ht="13" x14ac:dyDescent="0.15">
      <c r="A61" s="15">
        <v>44094</v>
      </c>
      <c r="B61" s="1">
        <v>252</v>
      </c>
      <c r="D61" s="1">
        <v>0</v>
      </c>
      <c r="E61" s="16">
        <f t="shared" si="1"/>
        <v>0</v>
      </c>
      <c r="F61" s="16">
        <f t="shared" si="3"/>
        <v>0</v>
      </c>
      <c r="G61" s="1">
        <f t="shared" si="5"/>
        <v>2</v>
      </c>
      <c r="L61" s="1">
        <v>5901</v>
      </c>
      <c r="M61" s="1">
        <v>5901</v>
      </c>
      <c r="N61" s="1">
        <f t="shared" si="4"/>
        <v>0</v>
      </c>
      <c r="O61" s="16">
        <f t="shared" si="2"/>
        <v>77</v>
      </c>
      <c r="Q61" s="1">
        <v>0</v>
      </c>
      <c r="R61" s="1">
        <f t="shared" si="0"/>
        <v>0.38714285714285712</v>
      </c>
    </row>
    <row r="62" spans="1:18" ht="13" x14ac:dyDescent="0.15">
      <c r="A62" s="15">
        <v>44095</v>
      </c>
      <c r="B62" s="1">
        <v>253</v>
      </c>
      <c r="D62" s="1">
        <v>0</v>
      </c>
      <c r="E62" s="16">
        <f t="shared" si="1"/>
        <v>0</v>
      </c>
      <c r="F62" s="16">
        <f t="shared" si="3"/>
        <v>0</v>
      </c>
      <c r="G62" s="1">
        <f t="shared" si="5"/>
        <v>2</v>
      </c>
      <c r="L62" s="1">
        <v>6371</v>
      </c>
      <c r="M62" s="1">
        <v>6371</v>
      </c>
      <c r="N62" s="1">
        <f t="shared" si="4"/>
        <v>470</v>
      </c>
      <c r="O62" s="16">
        <f t="shared" si="2"/>
        <v>108.28571428571429</v>
      </c>
      <c r="Q62" s="1">
        <v>0</v>
      </c>
      <c r="R62" s="1">
        <f t="shared" si="0"/>
        <v>0.38714285714285712</v>
      </c>
    </row>
    <row r="63" spans="1:18" ht="13" x14ac:dyDescent="0.15">
      <c r="A63" s="15">
        <v>44096</v>
      </c>
      <c r="B63" s="1">
        <v>254</v>
      </c>
      <c r="D63" s="1">
        <v>0</v>
      </c>
      <c r="E63" s="16">
        <f t="shared" si="1"/>
        <v>0</v>
      </c>
      <c r="F63" s="16">
        <f t="shared" si="3"/>
        <v>0</v>
      </c>
      <c r="G63" s="1">
        <f t="shared" si="5"/>
        <v>2</v>
      </c>
      <c r="L63" s="1">
        <v>6371</v>
      </c>
      <c r="M63" s="1">
        <v>6371</v>
      </c>
      <c r="N63" s="1">
        <f t="shared" si="4"/>
        <v>0</v>
      </c>
      <c r="O63" s="16">
        <f t="shared" si="2"/>
        <v>108.28571428571429</v>
      </c>
      <c r="Q63" s="1">
        <v>0</v>
      </c>
      <c r="R63" s="1">
        <f t="shared" si="0"/>
        <v>0.38714285714285712</v>
      </c>
    </row>
    <row r="64" spans="1:18" ht="13" x14ac:dyDescent="0.15">
      <c r="A64" s="15">
        <v>44097</v>
      </c>
      <c r="B64" s="1">
        <v>255</v>
      </c>
      <c r="D64" s="1">
        <v>0</v>
      </c>
      <c r="E64" s="16">
        <f t="shared" si="1"/>
        <v>0</v>
      </c>
      <c r="F64" s="16">
        <f t="shared" si="3"/>
        <v>0</v>
      </c>
      <c r="G64" s="1">
        <f t="shared" si="5"/>
        <v>2</v>
      </c>
      <c r="L64" s="1">
        <v>6393</v>
      </c>
      <c r="M64" s="1">
        <v>6393</v>
      </c>
      <c r="N64" s="1">
        <f t="shared" si="4"/>
        <v>22</v>
      </c>
      <c r="O64" s="16">
        <f t="shared" si="2"/>
        <v>107.42857142857143</v>
      </c>
      <c r="Q64" s="1">
        <v>0</v>
      </c>
      <c r="R64" s="1">
        <f t="shared" si="0"/>
        <v>0.38714285714285712</v>
      </c>
    </row>
    <row r="65" spans="1:18" ht="13" x14ac:dyDescent="0.15">
      <c r="A65" s="15">
        <v>44098</v>
      </c>
      <c r="B65" s="1">
        <v>256</v>
      </c>
      <c r="D65" s="1">
        <v>0</v>
      </c>
      <c r="E65" s="16">
        <f t="shared" si="1"/>
        <v>0</v>
      </c>
      <c r="F65" s="16">
        <f t="shared" si="3"/>
        <v>0</v>
      </c>
      <c r="G65" s="1">
        <f t="shared" si="5"/>
        <v>2</v>
      </c>
      <c r="L65" s="1">
        <v>6735</v>
      </c>
      <c r="M65" s="1">
        <v>6735</v>
      </c>
      <c r="N65" s="1">
        <f t="shared" si="4"/>
        <v>342</v>
      </c>
      <c r="O65" s="16">
        <f t="shared" si="2"/>
        <v>119.14285714285714</v>
      </c>
      <c r="Q65" s="1">
        <v>0</v>
      </c>
      <c r="R65" s="1">
        <f t="shared" si="0"/>
        <v>0.38714285714285712</v>
      </c>
    </row>
    <row r="66" spans="1:18" ht="13" x14ac:dyDescent="0.15">
      <c r="A66" s="15">
        <v>44099</v>
      </c>
      <c r="B66" s="1">
        <v>257</v>
      </c>
      <c r="D66" s="1">
        <v>0</v>
      </c>
      <c r="E66" s="16">
        <f t="shared" si="1"/>
        <v>0</v>
      </c>
      <c r="F66" s="16">
        <f t="shared" si="3"/>
        <v>0</v>
      </c>
      <c r="G66" s="1">
        <f t="shared" si="5"/>
        <v>2</v>
      </c>
      <c r="L66" s="1">
        <v>6735</v>
      </c>
      <c r="M66" s="1">
        <v>6735</v>
      </c>
      <c r="N66" s="1">
        <f t="shared" si="4"/>
        <v>0</v>
      </c>
      <c r="O66" s="16">
        <f t="shared" si="2"/>
        <v>119.14285714285714</v>
      </c>
      <c r="Q66" s="1">
        <v>0</v>
      </c>
      <c r="R66" s="1">
        <f t="shared" si="0"/>
        <v>0.38714285714285712</v>
      </c>
    </row>
    <row r="67" spans="1:18" ht="13" x14ac:dyDescent="0.15">
      <c r="A67" s="15">
        <v>44100</v>
      </c>
      <c r="B67" s="1">
        <v>258</v>
      </c>
      <c r="D67" s="1">
        <v>0</v>
      </c>
      <c r="E67" s="16">
        <f t="shared" si="1"/>
        <v>0</v>
      </c>
      <c r="F67" s="16">
        <f t="shared" si="3"/>
        <v>0</v>
      </c>
      <c r="G67" s="1">
        <f t="shared" si="5"/>
        <v>2</v>
      </c>
      <c r="L67" s="1">
        <v>6735</v>
      </c>
      <c r="M67" s="1">
        <v>6735</v>
      </c>
      <c r="N67" s="1">
        <f t="shared" si="4"/>
        <v>0</v>
      </c>
      <c r="O67" s="16">
        <f t="shared" si="2"/>
        <v>119.14285714285714</v>
      </c>
      <c r="Q67" s="1">
        <v>0</v>
      </c>
      <c r="R67" s="1">
        <f t="shared" si="0"/>
        <v>0</v>
      </c>
    </row>
    <row r="68" spans="1:18" ht="13" x14ac:dyDescent="0.15">
      <c r="A68" s="15">
        <v>44101</v>
      </c>
      <c r="B68" s="1">
        <v>259</v>
      </c>
      <c r="D68" s="1">
        <v>0</v>
      </c>
      <c r="E68" s="16">
        <f t="shared" si="1"/>
        <v>0</v>
      </c>
      <c r="F68" s="16">
        <f t="shared" si="3"/>
        <v>0</v>
      </c>
      <c r="G68" s="1">
        <f t="shared" si="5"/>
        <v>2</v>
      </c>
      <c r="L68" s="1">
        <v>6735</v>
      </c>
      <c r="M68" s="1">
        <v>6735</v>
      </c>
      <c r="N68" s="1">
        <f t="shared" si="4"/>
        <v>0</v>
      </c>
      <c r="O68" s="16">
        <f t="shared" si="2"/>
        <v>119.14285714285714</v>
      </c>
      <c r="Q68" s="1">
        <v>0</v>
      </c>
      <c r="R68" s="1">
        <f t="shared" si="0"/>
        <v>0</v>
      </c>
    </row>
    <row r="69" spans="1:18" ht="13" x14ac:dyDescent="0.15">
      <c r="A69" s="15">
        <v>44102</v>
      </c>
      <c r="B69" s="1">
        <v>260</v>
      </c>
      <c r="D69" s="1">
        <v>0</v>
      </c>
      <c r="E69" s="16">
        <f t="shared" si="1"/>
        <v>0</v>
      </c>
      <c r="F69" s="16">
        <f t="shared" si="3"/>
        <v>0</v>
      </c>
      <c r="G69" s="1">
        <f t="shared" si="5"/>
        <v>2</v>
      </c>
      <c r="L69" s="1">
        <v>7170</v>
      </c>
      <c r="M69" s="1">
        <v>7170</v>
      </c>
      <c r="N69" s="1">
        <f t="shared" si="4"/>
        <v>435</v>
      </c>
      <c r="O69" s="16">
        <f t="shared" si="2"/>
        <v>114.14285714285714</v>
      </c>
      <c r="Q69" s="1">
        <v>0</v>
      </c>
      <c r="R69" s="1">
        <f t="shared" si="0"/>
        <v>0</v>
      </c>
    </row>
    <row r="70" spans="1:18" ht="13" x14ac:dyDescent="0.15">
      <c r="A70" s="15">
        <v>44103</v>
      </c>
      <c r="B70" s="1">
        <v>261</v>
      </c>
      <c r="D70" s="1">
        <v>0</v>
      </c>
      <c r="E70" s="16">
        <f t="shared" si="1"/>
        <v>0</v>
      </c>
      <c r="F70" s="16">
        <f t="shared" si="3"/>
        <v>0</v>
      </c>
      <c r="G70" s="1">
        <f t="shared" si="5"/>
        <v>2</v>
      </c>
      <c r="L70" s="1">
        <v>7170</v>
      </c>
      <c r="M70" s="1">
        <v>7170</v>
      </c>
      <c r="N70" s="1">
        <f t="shared" si="4"/>
        <v>0</v>
      </c>
      <c r="O70" s="16">
        <f t="shared" si="2"/>
        <v>114.14285714285714</v>
      </c>
      <c r="Q70" s="1">
        <v>2.71</v>
      </c>
      <c r="R70" s="1">
        <f t="shared" si="0"/>
        <v>0.38714285714285712</v>
      </c>
    </row>
    <row r="71" spans="1:18" ht="13" x14ac:dyDescent="0.15">
      <c r="A71" s="15">
        <v>44104</v>
      </c>
      <c r="B71" s="1">
        <v>262</v>
      </c>
      <c r="D71" s="1">
        <v>0</v>
      </c>
      <c r="E71" s="16">
        <f t="shared" si="1"/>
        <v>0</v>
      </c>
      <c r="F71" s="16">
        <f t="shared" si="3"/>
        <v>0</v>
      </c>
      <c r="G71" s="1">
        <f t="shared" si="5"/>
        <v>2</v>
      </c>
      <c r="L71" s="1">
        <v>7170</v>
      </c>
      <c r="M71" s="1">
        <v>7170</v>
      </c>
      <c r="N71" s="1">
        <f t="shared" si="4"/>
        <v>0</v>
      </c>
      <c r="O71" s="16">
        <f t="shared" si="2"/>
        <v>111</v>
      </c>
      <c r="Q71" s="1">
        <v>0</v>
      </c>
      <c r="R71" s="1">
        <f t="shared" si="0"/>
        <v>0.38714285714285712</v>
      </c>
    </row>
    <row r="72" spans="1:18" ht="13" x14ac:dyDescent="0.15">
      <c r="A72" s="15">
        <v>44105</v>
      </c>
      <c r="B72" s="1">
        <v>263</v>
      </c>
      <c r="D72" s="1">
        <v>0</v>
      </c>
      <c r="E72" s="16">
        <f t="shared" si="1"/>
        <v>0</v>
      </c>
      <c r="F72" s="16">
        <f t="shared" si="3"/>
        <v>0</v>
      </c>
      <c r="G72" s="1">
        <f t="shared" si="5"/>
        <v>2</v>
      </c>
      <c r="L72" s="1">
        <v>7442</v>
      </c>
      <c r="M72" s="1">
        <v>7442</v>
      </c>
      <c r="N72" s="1">
        <f t="shared" si="4"/>
        <v>272</v>
      </c>
      <c r="O72" s="16">
        <f t="shared" si="2"/>
        <v>101</v>
      </c>
      <c r="Q72" s="1">
        <v>0</v>
      </c>
      <c r="R72" s="1">
        <f t="shared" si="0"/>
        <v>0.38714285714285712</v>
      </c>
    </row>
    <row r="73" spans="1:18" ht="13" x14ac:dyDescent="0.15">
      <c r="A73" s="15">
        <v>44106</v>
      </c>
      <c r="B73" s="1">
        <v>264</v>
      </c>
      <c r="D73" s="1">
        <v>0</v>
      </c>
      <c r="E73" s="16">
        <f t="shared" si="1"/>
        <v>0</v>
      </c>
      <c r="F73" s="16">
        <f t="shared" si="3"/>
        <v>0</v>
      </c>
      <c r="G73" s="1">
        <f t="shared" si="5"/>
        <v>2</v>
      </c>
      <c r="L73" s="1">
        <v>7442</v>
      </c>
      <c r="M73" s="1">
        <v>7442</v>
      </c>
      <c r="N73" s="1">
        <f t="shared" si="4"/>
        <v>0</v>
      </c>
      <c r="O73" s="16">
        <f t="shared" si="2"/>
        <v>101</v>
      </c>
      <c r="Q73" s="1">
        <v>0</v>
      </c>
      <c r="R73" s="1">
        <f t="shared" si="0"/>
        <v>0.38714285714285712</v>
      </c>
    </row>
    <row r="74" spans="1:18" ht="13" x14ac:dyDescent="0.15">
      <c r="A74" s="15">
        <v>44107</v>
      </c>
      <c r="B74" s="1">
        <v>265</v>
      </c>
      <c r="D74" s="1">
        <v>0</v>
      </c>
      <c r="E74" s="16">
        <f t="shared" si="1"/>
        <v>0</v>
      </c>
      <c r="F74" s="16">
        <f t="shared" si="3"/>
        <v>0</v>
      </c>
      <c r="G74" s="1">
        <f t="shared" si="5"/>
        <v>2</v>
      </c>
      <c r="L74" s="1">
        <v>7442</v>
      </c>
      <c r="M74" s="1">
        <v>7442</v>
      </c>
      <c r="N74" s="1">
        <f t="shared" si="4"/>
        <v>0</v>
      </c>
      <c r="O74" s="16">
        <f t="shared" si="2"/>
        <v>101</v>
      </c>
      <c r="Q74" s="1">
        <v>2.71</v>
      </c>
      <c r="R74" s="1">
        <f t="shared" si="0"/>
        <v>0.77428571428571424</v>
      </c>
    </row>
    <row r="75" spans="1:18" ht="13" x14ac:dyDescent="0.15">
      <c r="A75" s="15">
        <v>44108</v>
      </c>
      <c r="B75" s="1">
        <v>266</v>
      </c>
      <c r="D75" s="1">
        <v>0</v>
      </c>
      <c r="E75" s="16">
        <f t="shared" si="1"/>
        <v>0</v>
      </c>
      <c r="F75" s="16">
        <f t="shared" si="3"/>
        <v>0</v>
      </c>
      <c r="G75" s="1">
        <f t="shared" si="5"/>
        <v>2</v>
      </c>
      <c r="L75" s="1">
        <v>7442</v>
      </c>
      <c r="M75" s="1">
        <v>7442</v>
      </c>
      <c r="N75" s="1">
        <f t="shared" si="4"/>
        <v>0</v>
      </c>
      <c r="O75" s="16">
        <f t="shared" si="2"/>
        <v>101</v>
      </c>
      <c r="Q75" s="1">
        <v>0</v>
      </c>
      <c r="R75" s="1">
        <f t="shared" si="0"/>
        <v>0.77428571428571424</v>
      </c>
    </row>
    <row r="76" spans="1:18" ht="13" x14ac:dyDescent="0.15">
      <c r="A76" s="15">
        <v>44109</v>
      </c>
      <c r="B76" s="1">
        <v>267</v>
      </c>
      <c r="D76" s="1">
        <v>0</v>
      </c>
      <c r="E76" s="16">
        <f t="shared" si="1"/>
        <v>0</v>
      </c>
      <c r="F76" s="16">
        <f t="shared" si="3"/>
        <v>0</v>
      </c>
      <c r="G76" s="1">
        <f t="shared" si="5"/>
        <v>2</v>
      </c>
      <c r="L76" s="1">
        <v>7854</v>
      </c>
      <c r="M76" s="1">
        <v>7854</v>
      </c>
      <c r="N76" s="1">
        <f t="shared" si="4"/>
        <v>412</v>
      </c>
      <c r="O76" s="16">
        <f t="shared" si="2"/>
        <v>97.714285714285708</v>
      </c>
      <c r="Q76" s="1">
        <v>70.39</v>
      </c>
      <c r="R76" s="1">
        <f t="shared" si="0"/>
        <v>10.83</v>
      </c>
    </row>
    <row r="77" spans="1:18" ht="13" x14ac:dyDescent="0.15">
      <c r="A77" s="15">
        <v>44110</v>
      </c>
      <c r="B77" s="1">
        <v>268</v>
      </c>
      <c r="D77" s="1">
        <v>0</v>
      </c>
      <c r="E77" s="16">
        <f t="shared" si="1"/>
        <v>0</v>
      </c>
      <c r="F77" s="16">
        <f t="shared" si="3"/>
        <v>0</v>
      </c>
      <c r="G77" s="1">
        <f t="shared" si="5"/>
        <v>2</v>
      </c>
      <c r="L77" s="1">
        <v>7854</v>
      </c>
      <c r="M77" s="1">
        <v>7854</v>
      </c>
      <c r="N77" s="1">
        <f t="shared" si="4"/>
        <v>0</v>
      </c>
      <c r="O77" s="16">
        <f t="shared" si="2"/>
        <v>97.714285714285708</v>
      </c>
      <c r="Q77" s="1">
        <v>0</v>
      </c>
      <c r="R77" s="1">
        <f t="shared" si="0"/>
        <v>10.442857142857141</v>
      </c>
    </row>
    <row r="78" spans="1:18" ht="13" x14ac:dyDescent="0.15">
      <c r="A78" s="15">
        <v>44111</v>
      </c>
      <c r="B78" s="1">
        <v>269</v>
      </c>
      <c r="D78" s="1">
        <v>0</v>
      </c>
      <c r="E78" s="16">
        <f t="shared" si="1"/>
        <v>0</v>
      </c>
      <c r="F78" s="16">
        <f t="shared" si="3"/>
        <v>0</v>
      </c>
      <c r="G78" s="1">
        <f t="shared" si="5"/>
        <v>2</v>
      </c>
      <c r="L78" s="1">
        <v>7854</v>
      </c>
      <c r="M78" s="1">
        <v>7854</v>
      </c>
      <c r="N78" s="1">
        <f t="shared" si="4"/>
        <v>0</v>
      </c>
      <c r="O78" s="16">
        <f t="shared" si="2"/>
        <v>97.714285714285708</v>
      </c>
      <c r="Q78" s="1">
        <v>0</v>
      </c>
      <c r="R78" s="1">
        <f t="shared" si="0"/>
        <v>10.442857142857141</v>
      </c>
    </row>
    <row r="79" spans="1:18" ht="13" x14ac:dyDescent="0.15">
      <c r="A79" s="15">
        <v>44112</v>
      </c>
      <c r="B79" s="1">
        <v>270</v>
      </c>
      <c r="D79" s="1">
        <v>0</v>
      </c>
      <c r="E79" s="16">
        <f t="shared" si="1"/>
        <v>0</v>
      </c>
      <c r="F79" s="16">
        <f t="shared" si="3"/>
        <v>0</v>
      </c>
      <c r="G79" s="1">
        <f t="shared" si="5"/>
        <v>2</v>
      </c>
      <c r="L79" s="1">
        <v>8177</v>
      </c>
      <c r="M79" s="1">
        <v>8177</v>
      </c>
      <c r="N79" s="1">
        <f t="shared" si="4"/>
        <v>323</v>
      </c>
      <c r="O79" s="16">
        <f t="shared" si="2"/>
        <v>105</v>
      </c>
      <c r="Q79" s="1">
        <v>0</v>
      </c>
      <c r="R79" s="1">
        <f t="shared" si="0"/>
        <v>10.442857142857141</v>
      </c>
    </row>
    <row r="80" spans="1:18" ht="13" x14ac:dyDescent="0.15">
      <c r="A80" s="15">
        <v>44113</v>
      </c>
      <c r="B80" s="1">
        <v>271</v>
      </c>
      <c r="D80" s="1">
        <v>0</v>
      </c>
      <c r="E80" s="16">
        <f t="shared" si="1"/>
        <v>0</v>
      </c>
      <c r="F80" s="16">
        <f t="shared" si="3"/>
        <v>0</v>
      </c>
      <c r="G80" s="1">
        <f t="shared" si="5"/>
        <v>2</v>
      </c>
      <c r="L80" s="1">
        <v>8177</v>
      </c>
      <c r="M80" s="1">
        <v>8177</v>
      </c>
      <c r="N80" s="1">
        <f t="shared" si="4"/>
        <v>0</v>
      </c>
      <c r="O80" s="16">
        <f t="shared" si="2"/>
        <v>105</v>
      </c>
      <c r="Q80" s="1">
        <v>2.71</v>
      </c>
      <c r="R80" s="1">
        <f t="shared" si="0"/>
        <v>10.829999999999998</v>
      </c>
    </row>
    <row r="81" spans="1:18" ht="13" x14ac:dyDescent="0.15">
      <c r="A81" s="15">
        <v>44114</v>
      </c>
      <c r="B81" s="1">
        <v>272</v>
      </c>
      <c r="D81" s="1">
        <v>0</v>
      </c>
      <c r="E81" s="16">
        <f t="shared" si="1"/>
        <v>0</v>
      </c>
      <c r="F81" s="16">
        <f t="shared" si="3"/>
        <v>0</v>
      </c>
      <c r="G81" s="1">
        <f t="shared" si="5"/>
        <v>2</v>
      </c>
      <c r="L81" s="1">
        <v>8177</v>
      </c>
      <c r="M81" s="1">
        <v>8177</v>
      </c>
      <c r="N81" s="1">
        <f t="shared" si="4"/>
        <v>0</v>
      </c>
      <c r="O81" s="16">
        <f t="shared" si="2"/>
        <v>105</v>
      </c>
      <c r="Q81" s="1">
        <v>0</v>
      </c>
      <c r="R81" s="1">
        <f t="shared" si="0"/>
        <v>10.442857142857141</v>
      </c>
    </row>
    <row r="82" spans="1:18" ht="13" x14ac:dyDescent="0.15">
      <c r="A82" s="15">
        <v>44115</v>
      </c>
      <c r="B82" s="1">
        <v>273</v>
      </c>
      <c r="D82" s="1">
        <v>0</v>
      </c>
      <c r="E82" s="16">
        <f t="shared" si="1"/>
        <v>0</v>
      </c>
      <c r="F82" s="16">
        <f t="shared" si="3"/>
        <v>0</v>
      </c>
      <c r="G82" s="1">
        <f t="shared" si="5"/>
        <v>2</v>
      </c>
      <c r="L82" s="1">
        <v>8177</v>
      </c>
      <c r="M82" s="1">
        <v>8177</v>
      </c>
      <c r="N82" s="1">
        <f t="shared" si="4"/>
        <v>0</v>
      </c>
      <c r="O82" s="16">
        <f t="shared" si="2"/>
        <v>105</v>
      </c>
      <c r="Q82" s="1">
        <v>2.71</v>
      </c>
      <c r="R82" s="1">
        <f t="shared" si="0"/>
        <v>10.829999999999998</v>
      </c>
    </row>
    <row r="83" spans="1:18" ht="13" x14ac:dyDescent="0.15">
      <c r="A83" s="15">
        <v>44116</v>
      </c>
      <c r="B83" s="1">
        <v>274</v>
      </c>
      <c r="D83" s="1">
        <v>0</v>
      </c>
      <c r="E83" s="16">
        <f t="shared" si="1"/>
        <v>0</v>
      </c>
      <c r="F83" s="16">
        <f t="shared" si="3"/>
        <v>0</v>
      </c>
      <c r="G83" s="1">
        <f t="shared" si="5"/>
        <v>2</v>
      </c>
      <c r="L83" s="1">
        <v>8580</v>
      </c>
      <c r="M83" s="1">
        <v>8580</v>
      </c>
      <c r="N83" s="1">
        <f t="shared" si="4"/>
        <v>403</v>
      </c>
      <c r="O83" s="16">
        <f t="shared" si="2"/>
        <v>103.71428571428571</v>
      </c>
      <c r="Q83" s="1">
        <v>0</v>
      </c>
      <c r="R83" s="1">
        <f t="shared" si="0"/>
        <v>0.77428571428571424</v>
      </c>
    </row>
    <row r="84" spans="1:18" ht="13" x14ac:dyDescent="0.15">
      <c r="A84" s="15">
        <v>44117</v>
      </c>
      <c r="B84" s="1">
        <v>275</v>
      </c>
      <c r="D84" s="1">
        <v>0</v>
      </c>
      <c r="E84" s="16">
        <f t="shared" si="1"/>
        <v>0</v>
      </c>
      <c r="F84" s="16">
        <f t="shared" si="3"/>
        <v>0</v>
      </c>
      <c r="G84" s="1">
        <f t="shared" si="5"/>
        <v>2</v>
      </c>
      <c r="L84" s="1">
        <v>8580</v>
      </c>
      <c r="M84" s="1">
        <v>8580</v>
      </c>
      <c r="N84" s="1">
        <f t="shared" si="4"/>
        <v>0</v>
      </c>
      <c r="O84" s="16">
        <f t="shared" si="2"/>
        <v>103.71428571428571</v>
      </c>
      <c r="Q84" s="1">
        <v>0</v>
      </c>
      <c r="R84" s="1">
        <f t="shared" si="0"/>
        <v>0.77428571428571424</v>
      </c>
    </row>
    <row r="85" spans="1:18" ht="13" x14ac:dyDescent="0.15">
      <c r="A85" s="15">
        <v>44118</v>
      </c>
      <c r="B85" s="1">
        <v>276</v>
      </c>
      <c r="D85" s="1">
        <v>0</v>
      </c>
      <c r="E85" s="16">
        <f t="shared" si="1"/>
        <v>0</v>
      </c>
      <c r="F85" s="16">
        <f t="shared" si="3"/>
        <v>0</v>
      </c>
      <c r="G85" s="1">
        <f t="shared" si="5"/>
        <v>2</v>
      </c>
      <c r="L85" s="1">
        <v>8588</v>
      </c>
      <c r="M85" s="1">
        <v>8588</v>
      </c>
      <c r="N85" s="1">
        <f t="shared" si="4"/>
        <v>8</v>
      </c>
      <c r="O85" s="16">
        <f t="shared" si="2"/>
        <v>104.85714285714286</v>
      </c>
      <c r="Q85" s="1">
        <v>0</v>
      </c>
      <c r="R85" s="1">
        <f t="shared" si="0"/>
        <v>0.77428571428571424</v>
      </c>
    </row>
    <row r="86" spans="1:18" ht="13" x14ac:dyDescent="0.15">
      <c r="A86" s="15">
        <v>44119</v>
      </c>
      <c r="B86" s="1">
        <v>277</v>
      </c>
      <c r="D86" s="1">
        <v>0</v>
      </c>
      <c r="E86" s="16">
        <f t="shared" si="1"/>
        <v>0</v>
      </c>
      <c r="F86" s="16">
        <f t="shared" si="3"/>
        <v>0</v>
      </c>
      <c r="G86" s="1">
        <f t="shared" si="5"/>
        <v>2</v>
      </c>
      <c r="L86" s="1">
        <v>8850</v>
      </c>
      <c r="M86" s="1">
        <v>8850</v>
      </c>
      <c r="N86" s="1">
        <f t="shared" si="4"/>
        <v>262</v>
      </c>
      <c r="O86" s="16">
        <f t="shared" si="2"/>
        <v>96.142857142857139</v>
      </c>
      <c r="Q86" s="1">
        <v>2.71</v>
      </c>
      <c r="R86" s="1">
        <f t="shared" si="0"/>
        <v>1.1614285714285713</v>
      </c>
    </row>
    <row r="87" spans="1:18" ht="13" x14ac:dyDescent="0.15">
      <c r="A87" s="15">
        <v>44120</v>
      </c>
      <c r="B87" s="1">
        <v>278</v>
      </c>
      <c r="D87" s="1">
        <v>0</v>
      </c>
      <c r="E87" s="16">
        <f t="shared" si="1"/>
        <v>0</v>
      </c>
      <c r="F87" s="16">
        <f t="shared" ref="F87:F150" si="6">E87*100000/2549</f>
        <v>0</v>
      </c>
      <c r="G87" s="1">
        <f t="shared" si="5"/>
        <v>2</v>
      </c>
      <c r="L87" s="1">
        <v>8850</v>
      </c>
      <c r="M87" s="1">
        <v>8850</v>
      </c>
      <c r="N87" s="1">
        <f t="shared" si="4"/>
        <v>0</v>
      </c>
      <c r="O87" s="16">
        <f t="shared" si="2"/>
        <v>96.142857142857139</v>
      </c>
      <c r="Q87" s="1">
        <v>0</v>
      </c>
      <c r="R87" s="1">
        <f t="shared" si="0"/>
        <v>0.77428571428571424</v>
      </c>
    </row>
    <row r="88" spans="1:18" ht="13" x14ac:dyDescent="0.15">
      <c r="A88" s="15">
        <v>44121</v>
      </c>
      <c r="B88" s="1">
        <v>279</v>
      </c>
      <c r="D88" s="1">
        <v>0</v>
      </c>
      <c r="E88" s="16">
        <f t="shared" si="1"/>
        <v>0</v>
      </c>
      <c r="F88" s="16">
        <f t="shared" si="6"/>
        <v>0</v>
      </c>
      <c r="G88" s="1">
        <f t="shared" si="5"/>
        <v>2</v>
      </c>
      <c r="L88" s="1">
        <v>8850</v>
      </c>
      <c r="M88" s="1">
        <v>8850</v>
      </c>
      <c r="N88" s="1">
        <f t="shared" si="4"/>
        <v>0</v>
      </c>
      <c r="O88" s="16">
        <f t="shared" si="2"/>
        <v>96.142857142857139</v>
      </c>
      <c r="Q88" s="1">
        <v>0</v>
      </c>
      <c r="R88" s="1">
        <f t="shared" si="0"/>
        <v>0.77428571428571424</v>
      </c>
    </row>
    <row r="89" spans="1:18" ht="13" x14ac:dyDescent="0.15">
      <c r="A89" s="15">
        <v>44122</v>
      </c>
      <c r="B89" s="1">
        <v>280</v>
      </c>
      <c r="D89" s="1">
        <v>0</v>
      </c>
      <c r="E89" s="16">
        <f t="shared" si="1"/>
        <v>0</v>
      </c>
      <c r="F89" s="16">
        <f t="shared" si="6"/>
        <v>0</v>
      </c>
      <c r="G89" s="1">
        <f t="shared" si="5"/>
        <v>2</v>
      </c>
      <c r="L89" s="1">
        <v>8850</v>
      </c>
      <c r="M89" s="1">
        <v>8850</v>
      </c>
      <c r="N89" s="1">
        <f t="shared" si="4"/>
        <v>0</v>
      </c>
      <c r="O89" s="16">
        <f t="shared" si="2"/>
        <v>96.142857142857139</v>
      </c>
      <c r="Q89" s="1">
        <v>0</v>
      </c>
      <c r="R89" s="1">
        <f t="shared" si="0"/>
        <v>0.38714285714285712</v>
      </c>
    </row>
    <row r="90" spans="1:18" ht="13" x14ac:dyDescent="0.15">
      <c r="A90" s="15">
        <v>44123</v>
      </c>
      <c r="B90" s="1">
        <v>281</v>
      </c>
      <c r="D90" s="1">
        <v>0</v>
      </c>
      <c r="E90" s="16">
        <f t="shared" si="1"/>
        <v>0</v>
      </c>
      <c r="F90" s="16">
        <f t="shared" si="6"/>
        <v>0</v>
      </c>
      <c r="G90" s="1">
        <f t="shared" si="5"/>
        <v>2</v>
      </c>
      <c r="L90" s="1">
        <v>9286</v>
      </c>
      <c r="M90" s="1">
        <v>9286</v>
      </c>
      <c r="N90" s="1">
        <f t="shared" si="4"/>
        <v>436</v>
      </c>
      <c r="O90" s="16">
        <f t="shared" si="2"/>
        <v>100.85714285714286</v>
      </c>
      <c r="Q90" s="1">
        <v>0</v>
      </c>
      <c r="R90" s="1">
        <f t="shared" si="0"/>
        <v>0.38714285714285712</v>
      </c>
    </row>
    <row r="91" spans="1:18" ht="13" x14ac:dyDescent="0.15">
      <c r="A91" s="15">
        <v>44124</v>
      </c>
      <c r="B91" s="1">
        <v>282</v>
      </c>
      <c r="D91" s="1">
        <v>0</v>
      </c>
      <c r="E91" s="16">
        <f t="shared" si="1"/>
        <v>0</v>
      </c>
      <c r="F91" s="16">
        <f t="shared" si="6"/>
        <v>0</v>
      </c>
      <c r="G91" s="1">
        <f t="shared" si="5"/>
        <v>2</v>
      </c>
      <c r="L91" s="1">
        <v>9286</v>
      </c>
      <c r="M91" s="1">
        <v>9286</v>
      </c>
      <c r="N91" s="1">
        <f t="shared" si="4"/>
        <v>0</v>
      </c>
      <c r="O91" s="16">
        <f t="shared" si="2"/>
        <v>100.85714285714286</v>
      </c>
      <c r="Q91" s="1">
        <v>5.41</v>
      </c>
      <c r="R91" s="1">
        <f t="shared" si="0"/>
        <v>1.1600000000000001</v>
      </c>
    </row>
    <row r="92" spans="1:18" ht="13" x14ac:dyDescent="0.15">
      <c r="A92" s="15">
        <v>44125</v>
      </c>
      <c r="B92" s="1">
        <v>283</v>
      </c>
      <c r="D92" s="1">
        <v>0</v>
      </c>
      <c r="E92" s="16">
        <f t="shared" si="1"/>
        <v>0</v>
      </c>
      <c r="F92" s="16">
        <f t="shared" si="6"/>
        <v>0</v>
      </c>
      <c r="G92" s="1">
        <f t="shared" si="5"/>
        <v>2</v>
      </c>
      <c r="L92" s="1">
        <v>9286</v>
      </c>
      <c r="M92" s="1">
        <v>9286</v>
      </c>
      <c r="N92" s="1">
        <f t="shared" si="4"/>
        <v>0</v>
      </c>
      <c r="O92" s="16">
        <f t="shared" si="2"/>
        <v>99.714285714285708</v>
      </c>
      <c r="Q92" s="1">
        <v>0</v>
      </c>
      <c r="R92" s="1">
        <f t="shared" si="0"/>
        <v>1.1600000000000001</v>
      </c>
    </row>
    <row r="93" spans="1:18" ht="13" x14ac:dyDescent="0.15">
      <c r="A93" s="15">
        <v>44126</v>
      </c>
      <c r="B93" s="1">
        <v>284</v>
      </c>
      <c r="D93" s="1">
        <v>0</v>
      </c>
      <c r="E93" s="16">
        <f t="shared" si="1"/>
        <v>0</v>
      </c>
      <c r="F93" s="16">
        <f t="shared" si="6"/>
        <v>0</v>
      </c>
      <c r="G93" s="1">
        <f t="shared" si="5"/>
        <v>2</v>
      </c>
      <c r="L93" s="1">
        <v>9639</v>
      </c>
      <c r="M93" s="1">
        <v>9639</v>
      </c>
      <c r="N93" s="1">
        <f t="shared" si="4"/>
        <v>353</v>
      </c>
      <c r="O93" s="16">
        <f t="shared" si="2"/>
        <v>112.71428571428571</v>
      </c>
      <c r="Q93" s="1">
        <v>2.71</v>
      </c>
      <c r="R93" s="1">
        <f t="shared" si="0"/>
        <v>1.1600000000000001</v>
      </c>
    </row>
    <row r="94" spans="1:18" ht="13" x14ac:dyDescent="0.15">
      <c r="A94" s="15">
        <v>44127</v>
      </c>
      <c r="B94" s="1">
        <v>285</v>
      </c>
      <c r="D94" s="1">
        <v>0</v>
      </c>
      <c r="E94" s="16">
        <f t="shared" si="1"/>
        <v>0</v>
      </c>
      <c r="F94" s="16">
        <f t="shared" si="6"/>
        <v>0</v>
      </c>
      <c r="G94" s="1">
        <f t="shared" si="5"/>
        <v>2</v>
      </c>
      <c r="L94" s="1">
        <v>9639</v>
      </c>
      <c r="M94" s="1">
        <v>9639</v>
      </c>
      <c r="N94" s="1">
        <f t="shared" si="4"/>
        <v>0</v>
      </c>
      <c r="O94" s="16">
        <f t="shared" si="2"/>
        <v>112.71428571428571</v>
      </c>
      <c r="Q94" s="1">
        <v>0</v>
      </c>
      <c r="R94" s="1">
        <f t="shared" si="0"/>
        <v>1.1600000000000001</v>
      </c>
    </row>
    <row r="95" spans="1:18" ht="13" x14ac:dyDescent="0.15">
      <c r="A95" s="15">
        <v>44128</v>
      </c>
      <c r="B95" s="1">
        <v>286</v>
      </c>
      <c r="D95" s="1">
        <v>0</v>
      </c>
      <c r="E95" s="16">
        <f t="shared" si="1"/>
        <v>0</v>
      </c>
      <c r="F95" s="16">
        <f t="shared" si="6"/>
        <v>0</v>
      </c>
      <c r="G95" s="1">
        <f t="shared" si="5"/>
        <v>2</v>
      </c>
      <c r="L95" s="1">
        <v>9639</v>
      </c>
      <c r="M95" s="1">
        <v>9639</v>
      </c>
      <c r="N95" s="1">
        <f t="shared" si="4"/>
        <v>0</v>
      </c>
      <c r="O95" s="16">
        <f t="shared" si="2"/>
        <v>112.71428571428571</v>
      </c>
      <c r="Q95" s="1">
        <v>8.1199999999999992</v>
      </c>
      <c r="R95" s="1">
        <f t="shared" si="0"/>
        <v>2.3200000000000003</v>
      </c>
    </row>
    <row r="96" spans="1:18" ht="13" x14ac:dyDescent="0.15">
      <c r="A96" s="15">
        <v>44129</v>
      </c>
      <c r="B96" s="1">
        <v>287</v>
      </c>
      <c r="D96" s="1">
        <v>0</v>
      </c>
      <c r="E96" s="16">
        <f t="shared" si="1"/>
        <v>0</v>
      </c>
      <c r="F96" s="16">
        <f t="shared" si="6"/>
        <v>0</v>
      </c>
      <c r="G96" s="1">
        <f t="shared" si="5"/>
        <v>2</v>
      </c>
      <c r="L96" s="1">
        <v>9639</v>
      </c>
      <c r="M96" s="1">
        <v>9639</v>
      </c>
      <c r="N96" s="1">
        <f t="shared" si="4"/>
        <v>0</v>
      </c>
      <c r="O96" s="16">
        <f t="shared" si="2"/>
        <v>112.71428571428571</v>
      </c>
      <c r="Q96" s="1">
        <v>0</v>
      </c>
      <c r="R96" s="1">
        <f t="shared" si="0"/>
        <v>2.3200000000000003</v>
      </c>
    </row>
    <row r="97" spans="1:18" ht="13" x14ac:dyDescent="0.15">
      <c r="A97" s="15">
        <v>44130</v>
      </c>
      <c r="B97" s="1">
        <v>288</v>
      </c>
      <c r="D97" s="1">
        <v>0</v>
      </c>
      <c r="E97" s="16">
        <f t="shared" si="1"/>
        <v>0</v>
      </c>
      <c r="F97" s="16">
        <f t="shared" si="6"/>
        <v>0</v>
      </c>
      <c r="G97" s="1">
        <f t="shared" si="5"/>
        <v>2</v>
      </c>
      <c r="L97" s="1">
        <v>9998</v>
      </c>
      <c r="M97" s="1">
        <v>9998</v>
      </c>
      <c r="N97" s="1">
        <f t="shared" si="4"/>
        <v>359</v>
      </c>
      <c r="O97" s="16">
        <f t="shared" si="2"/>
        <v>101.71428571428571</v>
      </c>
      <c r="Q97" s="1">
        <v>0</v>
      </c>
      <c r="R97" s="1">
        <f t="shared" si="0"/>
        <v>2.3200000000000003</v>
      </c>
    </row>
    <row r="98" spans="1:18" ht="13" x14ac:dyDescent="0.15">
      <c r="A98" s="15">
        <v>44131</v>
      </c>
      <c r="B98" s="1">
        <v>289</v>
      </c>
      <c r="D98" s="1">
        <v>0</v>
      </c>
      <c r="E98" s="16">
        <f t="shared" si="1"/>
        <v>0</v>
      </c>
      <c r="F98" s="16">
        <f t="shared" si="6"/>
        <v>0</v>
      </c>
      <c r="G98" s="1">
        <f t="shared" si="5"/>
        <v>2</v>
      </c>
      <c r="L98" s="1">
        <v>9998</v>
      </c>
      <c r="M98" s="1">
        <v>9998</v>
      </c>
      <c r="N98" s="1">
        <f t="shared" si="4"/>
        <v>0</v>
      </c>
      <c r="O98" s="16">
        <f t="shared" si="2"/>
        <v>101.71428571428571</v>
      </c>
      <c r="Q98" s="1">
        <v>0</v>
      </c>
      <c r="R98" s="1">
        <f t="shared" si="0"/>
        <v>1.5471428571428569</v>
      </c>
    </row>
    <row r="99" spans="1:18" ht="13" x14ac:dyDescent="0.15">
      <c r="A99" s="15">
        <v>44132</v>
      </c>
      <c r="B99" s="1">
        <v>290</v>
      </c>
      <c r="D99" s="1">
        <v>0</v>
      </c>
      <c r="E99" s="16">
        <f t="shared" si="1"/>
        <v>0</v>
      </c>
      <c r="F99" s="16">
        <f t="shared" si="6"/>
        <v>0</v>
      </c>
      <c r="G99" s="1">
        <f t="shared" si="5"/>
        <v>2</v>
      </c>
      <c r="L99" s="1">
        <v>10012</v>
      </c>
      <c r="M99" s="1">
        <v>10012</v>
      </c>
      <c r="N99" s="1">
        <f t="shared" si="4"/>
        <v>14</v>
      </c>
      <c r="O99" s="16">
        <f t="shared" si="2"/>
        <v>103.71428571428571</v>
      </c>
      <c r="Q99" s="1">
        <v>0</v>
      </c>
      <c r="R99" s="1">
        <f t="shared" si="0"/>
        <v>1.5471428571428569</v>
      </c>
    </row>
    <row r="100" spans="1:18" ht="13" x14ac:dyDescent="0.15">
      <c r="A100" s="15">
        <v>44133</v>
      </c>
      <c r="B100" s="1">
        <v>291</v>
      </c>
      <c r="D100" s="1">
        <v>0</v>
      </c>
      <c r="E100" s="16">
        <f t="shared" si="1"/>
        <v>0</v>
      </c>
      <c r="F100" s="16">
        <f t="shared" si="6"/>
        <v>0</v>
      </c>
      <c r="G100" s="1">
        <f t="shared" si="5"/>
        <v>2</v>
      </c>
      <c r="L100" s="1">
        <v>10384</v>
      </c>
      <c r="M100" s="1">
        <v>10384</v>
      </c>
      <c r="N100" s="1">
        <f t="shared" si="4"/>
        <v>372</v>
      </c>
      <c r="O100" s="16">
        <f t="shared" si="2"/>
        <v>106.42857142857143</v>
      </c>
      <c r="Q100" s="1">
        <v>5.41</v>
      </c>
      <c r="R100" s="1">
        <f t="shared" si="0"/>
        <v>1.9328571428571428</v>
      </c>
    </row>
    <row r="101" spans="1:18" ht="13" x14ac:dyDescent="0.15">
      <c r="A101" s="15">
        <v>44134</v>
      </c>
      <c r="B101" s="1">
        <v>292</v>
      </c>
      <c r="D101" s="1">
        <v>0</v>
      </c>
      <c r="E101" s="16">
        <f t="shared" si="1"/>
        <v>0</v>
      </c>
      <c r="F101" s="16">
        <f t="shared" si="6"/>
        <v>0</v>
      </c>
      <c r="G101" s="1">
        <f t="shared" si="5"/>
        <v>2</v>
      </c>
      <c r="L101" s="1">
        <v>10384</v>
      </c>
      <c r="M101" s="1">
        <v>10384</v>
      </c>
      <c r="N101" s="1">
        <f t="shared" si="4"/>
        <v>0</v>
      </c>
      <c r="O101" s="16">
        <f t="shared" si="2"/>
        <v>106.42857142857143</v>
      </c>
      <c r="Q101" s="1">
        <v>2.71</v>
      </c>
      <c r="R101" s="1">
        <f t="shared" si="0"/>
        <v>2.3199999999999998</v>
      </c>
    </row>
    <row r="102" spans="1:18" ht="13" x14ac:dyDescent="0.15">
      <c r="A102" s="15">
        <v>44135</v>
      </c>
      <c r="B102" s="1">
        <v>293</v>
      </c>
      <c r="D102" s="1">
        <v>0</v>
      </c>
      <c r="E102" s="16">
        <f t="shared" si="1"/>
        <v>0</v>
      </c>
      <c r="F102" s="16">
        <f t="shared" si="6"/>
        <v>0</v>
      </c>
      <c r="G102" s="1">
        <f t="shared" si="5"/>
        <v>2</v>
      </c>
      <c r="L102" s="1">
        <v>10384</v>
      </c>
      <c r="M102" s="1">
        <v>10384</v>
      </c>
      <c r="N102" s="1">
        <f t="shared" si="4"/>
        <v>0</v>
      </c>
      <c r="O102" s="16">
        <f t="shared" si="2"/>
        <v>106.42857142857143</v>
      </c>
      <c r="Q102" s="1">
        <v>2.71</v>
      </c>
      <c r="R102" s="1">
        <f t="shared" si="0"/>
        <v>1.5471428571428574</v>
      </c>
    </row>
    <row r="103" spans="1:18" ht="13" x14ac:dyDescent="0.15">
      <c r="A103" s="15">
        <v>44136</v>
      </c>
      <c r="B103" s="1">
        <v>294</v>
      </c>
      <c r="D103" s="1">
        <v>0</v>
      </c>
      <c r="E103" s="16">
        <f t="shared" si="1"/>
        <v>0</v>
      </c>
      <c r="F103" s="16">
        <f t="shared" si="6"/>
        <v>0</v>
      </c>
      <c r="G103" s="1">
        <f t="shared" si="5"/>
        <v>2</v>
      </c>
      <c r="L103" s="1">
        <v>10384</v>
      </c>
      <c r="M103" s="1">
        <v>10384</v>
      </c>
      <c r="N103" s="1">
        <f t="shared" si="4"/>
        <v>0</v>
      </c>
      <c r="O103" s="16">
        <f t="shared" si="2"/>
        <v>106.42857142857143</v>
      </c>
      <c r="Q103" s="1">
        <v>0</v>
      </c>
      <c r="R103" s="1">
        <f t="shared" si="0"/>
        <v>1.5471428571428574</v>
      </c>
    </row>
    <row r="104" spans="1:18" ht="13" x14ac:dyDescent="0.15">
      <c r="A104" s="15">
        <v>44137</v>
      </c>
      <c r="B104" s="1">
        <v>295</v>
      </c>
      <c r="D104" s="1">
        <v>0</v>
      </c>
      <c r="E104" s="16">
        <f t="shared" si="1"/>
        <v>0</v>
      </c>
      <c r="F104" s="16">
        <f t="shared" si="6"/>
        <v>0</v>
      </c>
      <c r="G104" s="1">
        <f t="shared" si="5"/>
        <v>2</v>
      </c>
      <c r="L104" s="1">
        <v>10755</v>
      </c>
      <c r="M104" s="1">
        <v>10755</v>
      </c>
      <c r="N104" s="1">
        <f t="shared" si="4"/>
        <v>371</v>
      </c>
      <c r="O104" s="16">
        <f t="shared" si="2"/>
        <v>108.14285714285714</v>
      </c>
      <c r="Q104" s="1">
        <v>0</v>
      </c>
      <c r="R104" s="1">
        <f t="shared" si="0"/>
        <v>1.5471428571428574</v>
      </c>
    </row>
    <row r="105" spans="1:18" ht="13" x14ac:dyDescent="0.15">
      <c r="A105" s="15">
        <v>44138</v>
      </c>
      <c r="B105" s="1">
        <v>296</v>
      </c>
      <c r="D105" s="1">
        <v>0</v>
      </c>
      <c r="E105" s="16">
        <f t="shared" si="1"/>
        <v>0</v>
      </c>
      <c r="F105" s="16">
        <f t="shared" si="6"/>
        <v>0</v>
      </c>
      <c r="G105" s="1">
        <f t="shared" si="5"/>
        <v>2</v>
      </c>
      <c r="L105" s="1">
        <v>10755</v>
      </c>
      <c r="M105" s="1">
        <v>10755</v>
      </c>
      <c r="N105" s="1">
        <f t="shared" si="4"/>
        <v>0</v>
      </c>
      <c r="O105" s="16">
        <f t="shared" si="2"/>
        <v>108.14285714285714</v>
      </c>
      <c r="Q105" s="1">
        <v>2.71</v>
      </c>
      <c r="R105" s="1">
        <f t="shared" si="0"/>
        <v>1.9342857142857146</v>
      </c>
    </row>
    <row r="106" spans="1:18" ht="13" x14ac:dyDescent="0.15">
      <c r="A106" s="15">
        <v>44139</v>
      </c>
      <c r="B106" s="1">
        <v>297</v>
      </c>
      <c r="D106" s="1">
        <v>0</v>
      </c>
      <c r="E106" s="16">
        <f t="shared" si="1"/>
        <v>0</v>
      </c>
      <c r="F106" s="16">
        <f t="shared" si="6"/>
        <v>0</v>
      </c>
      <c r="G106" s="1">
        <f t="shared" si="5"/>
        <v>2</v>
      </c>
      <c r="L106" s="1">
        <v>10755</v>
      </c>
      <c r="M106" s="1">
        <v>10755</v>
      </c>
      <c r="N106" s="1">
        <f t="shared" si="4"/>
        <v>0</v>
      </c>
      <c r="O106" s="16">
        <f t="shared" si="2"/>
        <v>106.14285714285714</v>
      </c>
      <c r="Q106" s="1">
        <v>2.71</v>
      </c>
      <c r="R106" s="1">
        <f t="shared" si="0"/>
        <v>2.3214285714285721</v>
      </c>
    </row>
    <row r="107" spans="1:18" ht="13" x14ac:dyDescent="0.15">
      <c r="A107" s="15">
        <v>44140</v>
      </c>
      <c r="B107" s="1">
        <v>298</v>
      </c>
      <c r="D107" s="1">
        <v>0</v>
      </c>
      <c r="E107" s="16">
        <f t="shared" si="1"/>
        <v>0</v>
      </c>
      <c r="F107" s="16">
        <f t="shared" si="6"/>
        <v>0</v>
      </c>
      <c r="G107" s="1">
        <f t="shared" si="5"/>
        <v>2</v>
      </c>
      <c r="L107" s="1">
        <v>11197</v>
      </c>
      <c r="M107" s="1">
        <v>11197</v>
      </c>
      <c r="N107" s="1">
        <f t="shared" si="4"/>
        <v>442</v>
      </c>
      <c r="O107" s="16">
        <f t="shared" si="2"/>
        <v>116.14285714285714</v>
      </c>
      <c r="Q107" s="1">
        <v>8.1199999999999992</v>
      </c>
      <c r="R107" s="1">
        <f t="shared" si="0"/>
        <v>2.7085714285714286</v>
      </c>
    </row>
    <row r="108" spans="1:18" ht="13" x14ac:dyDescent="0.15">
      <c r="A108" s="15">
        <v>44141</v>
      </c>
      <c r="B108" s="1">
        <v>299</v>
      </c>
      <c r="D108" s="1">
        <v>0</v>
      </c>
      <c r="E108" s="16">
        <f t="shared" si="1"/>
        <v>0</v>
      </c>
      <c r="F108" s="16">
        <f t="shared" si="6"/>
        <v>0</v>
      </c>
      <c r="G108" s="1">
        <f t="shared" si="5"/>
        <v>2</v>
      </c>
      <c r="L108" s="1">
        <v>11197</v>
      </c>
      <c r="M108" s="1">
        <v>11197</v>
      </c>
      <c r="N108" s="1">
        <f t="shared" si="4"/>
        <v>0</v>
      </c>
      <c r="O108" s="16">
        <f t="shared" si="2"/>
        <v>116.14285714285714</v>
      </c>
      <c r="Q108" s="1">
        <v>0</v>
      </c>
      <c r="R108" s="1">
        <f t="shared" si="0"/>
        <v>2.3214285714285716</v>
      </c>
    </row>
    <row r="109" spans="1:18" ht="13" x14ac:dyDescent="0.15">
      <c r="A109" s="15">
        <v>44142</v>
      </c>
      <c r="B109" s="1">
        <v>300</v>
      </c>
      <c r="D109" s="1">
        <v>0</v>
      </c>
      <c r="E109" s="16">
        <f t="shared" si="1"/>
        <v>0</v>
      </c>
      <c r="F109" s="16">
        <f t="shared" si="6"/>
        <v>0</v>
      </c>
      <c r="G109" s="1">
        <f t="shared" si="5"/>
        <v>2</v>
      </c>
      <c r="L109" s="1">
        <v>11197</v>
      </c>
      <c r="M109" s="1">
        <v>11197</v>
      </c>
      <c r="N109" s="1">
        <f t="shared" si="4"/>
        <v>0</v>
      </c>
      <c r="O109" s="16">
        <f t="shared" si="2"/>
        <v>116.14285714285714</v>
      </c>
      <c r="Q109" s="1">
        <v>2.71</v>
      </c>
      <c r="R109" s="1">
        <f t="shared" si="0"/>
        <v>2.3214285714285716</v>
      </c>
    </row>
    <row r="110" spans="1:18" ht="13" x14ac:dyDescent="0.15">
      <c r="A110" s="15">
        <v>44143</v>
      </c>
      <c r="B110" s="1">
        <v>301</v>
      </c>
      <c r="D110" s="1">
        <v>0</v>
      </c>
      <c r="E110" s="16">
        <f t="shared" si="1"/>
        <v>0</v>
      </c>
      <c r="F110" s="16">
        <f t="shared" si="6"/>
        <v>0</v>
      </c>
      <c r="G110" s="1">
        <f t="shared" si="5"/>
        <v>2</v>
      </c>
      <c r="L110" s="1">
        <v>11205</v>
      </c>
      <c r="M110" s="1">
        <v>11205</v>
      </c>
      <c r="N110" s="1">
        <f t="shared" si="4"/>
        <v>8</v>
      </c>
      <c r="O110" s="16">
        <f t="shared" si="2"/>
        <v>117.28571428571429</v>
      </c>
      <c r="Q110" s="1">
        <v>2.71</v>
      </c>
      <c r="R110" s="1">
        <f t="shared" si="0"/>
        <v>2.7085714285714286</v>
      </c>
    </row>
    <row r="111" spans="1:18" ht="13" x14ac:dyDescent="0.15">
      <c r="A111" s="15">
        <v>44144</v>
      </c>
      <c r="B111" s="1">
        <v>302</v>
      </c>
      <c r="D111" s="1">
        <v>0</v>
      </c>
      <c r="E111" s="16">
        <f t="shared" si="1"/>
        <v>0</v>
      </c>
      <c r="F111" s="16">
        <f t="shared" si="6"/>
        <v>0</v>
      </c>
      <c r="G111" s="1">
        <f t="shared" si="5"/>
        <v>2</v>
      </c>
      <c r="L111" s="1">
        <v>11589</v>
      </c>
      <c r="M111" s="1">
        <v>11589</v>
      </c>
      <c r="N111" s="1">
        <f t="shared" si="4"/>
        <v>384</v>
      </c>
      <c r="O111" s="16">
        <f t="shared" si="2"/>
        <v>119.14285714285714</v>
      </c>
      <c r="Q111" s="1">
        <v>0</v>
      </c>
      <c r="R111" s="1">
        <f t="shared" si="0"/>
        <v>2.7085714285714286</v>
      </c>
    </row>
    <row r="112" spans="1:18" ht="13" x14ac:dyDescent="0.15">
      <c r="A112" s="15">
        <v>44145</v>
      </c>
      <c r="B112" s="1">
        <v>303</v>
      </c>
      <c r="D112" s="1">
        <v>0</v>
      </c>
      <c r="E112" s="16">
        <f t="shared" si="1"/>
        <v>0</v>
      </c>
      <c r="F112" s="16">
        <f t="shared" si="6"/>
        <v>0</v>
      </c>
      <c r="G112" s="1">
        <f t="shared" si="5"/>
        <v>2</v>
      </c>
      <c r="L112" s="1">
        <v>11589</v>
      </c>
      <c r="M112" s="1">
        <v>11589</v>
      </c>
      <c r="N112" s="1">
        <f t="shared" si="4"/>
        <v>0</v>
      </c>
      <c r="O112" s="16">
        <f t="shared" si="2"/>
        <v>119.14285714285714</v>
      </c>
      <c r="Q112" s="1">
        <v>2.71</v>
      </c>
      <c r="R112" s="1">
        <f t="shared" si="0"/>
        <v>2.7085714285714286</v>
      </c>
    </row>
    <row r="113" spans="1:18" ht="13" x14ac:dyDescent="0.15">
      <c r="A113" s="15">
        <v>44146</v>
      </c>
      <c r="B113" s="1">
        <v>304</v>
      </c>
      <c r="D113" s="1">
        <v>0</v>
      </c>
      <c r="E113" s="16">
        <f t="shared" si="1"/>
        <v>0</v>
      </c>
      <c r="F113" s="16">
        <f t="shared" si="6"/>
        <v>0</v>
      </c>
      <c r="G113" s="1">
        <f t="shared" si="5"/>
        <v>2</v>
      </c>
      <c r="L113" s="1">
        <v>11591</v>
      </c>
      <c r="M113" s="1">
        <v>11591</v>
      </c>
      <c r="N113" s="1">
        <f t="shared" si="4"/>
        <v>2</v>
      </c>
      <c r="O113" s="16">
        <f t="shared" si="2"/>
        <v>119.42857142857143</v>
      </c>
      <c r="Q113" s="1">
        <v>8.1199999999999992</v>
      </c>
      <c r="R113" s="1">
        <f t="shared" si="0"/>
        <v>3.4814285714285709</v>
      </c>
    </row>
    <row r="114" spans="1:18" ht="13" x14ac:dyDescent="0.15">
      <c r="A114" s="15">
        <v>44147</v>
      </c>
      <c r="B114" s="1">
        <v>305</v>
      </c>
      <c r="D114" s="1">
        <v>0</v>
      </c>
      <c r="E114" s="16">
        <f t="shared" si="1"/>
        <v>0</v>
      </c>
      <c r="F114" s="16">
        <f t="shared" si="6"/>
        <v>0</v>
      </c>
      <c r="G114" s="1">
        <f t="shared" si="5"/>
        <v>2</v>
      </c>
      <c r="L114" s="1">
        <v>11957</v>
      </c>
      <c r="M114" s="1">
        <v>11957</v>
      </c>
      <c r="N114" s="1">
        <f t="shared" si="4"/>
        <v>366</v>
      </c>
      <c r="O114" s="16">
        <f t="shared" si="2"/>
        <v>108.57142857142857</v>
      </c>
      <c r="Q114" s="1">
        <v>13.54</v>
      </c>
      <c r="R114" s="1">
        <f t="shared" si="0"/>
        <v>4.2557142857142853</v>
      </c>
    </row>
    <row r="115" spans="1:18" ht="13" x14ac:dyDescent="0.15">
      <c r="A115" s="15">
        <v>44148</v>
      </c>
      <c r="B115" s="1">
        <v>306</v>
      </c>
      <c r="D115" s="1">
        <v>0</v>
      </c>
      <c r="E115" s="16">
        <f t="shared" si="1"/>
        <v>0</v>
      </c>
      <c r="F115" s="16">
        <f t="shared" si="6"/>
        <v>0</v>
      </c>
      <c r="G115" s="1">
        <f t="shared" si="5"/>
        <v>2</v>
      </c>
      <c r="L115" s="1">
        <v>11957</v>
      </c>
      <c r="M115" s="1">
        <v>11957</v>
      </c>
      <c r="N115" s="1">
        <f t="shared" si="4"/>
        <v>0</v>
      </c>
      <c r="O115" s="16">
        <f t="shared" si="2"/>
        <v>108.57142857142857</v>
      </c>
      <c r="Q115" s="1">
        <v>18.95</v>
      </c>
      <c r="R115" s="1">
        <f t="shared" si="0"/>
        <v>6.9628571428571417</v>
      </c>
    </row>
    <row r="116" spans="1:18" ht="13" x14ac:dyDescent="0.15">
      <c r="A116" s="15">
        <v>44149</v>
      </c>
      <c r="B116" s="1">
        <v>307</v>
      </c>
      <c r="D116" s="1">
        <v>0</v>
      </c>
      <c r="E116" s="16">
        <f t="shared" si="1"/>
        <v>0</v>
      </c>
      <c r="F116" s="16">
        <f t="shared" si="6"/>
        <v>0</v>
      </c>
      <c r="G116" s="1">
        <f t="shared" si="5"/>
        <v>2</v>
      </c>
      <c r="L116" s="1">
        <v>11957</v>
      </c>
      <c r="M116" s="1">
        <v>11957</v>
      </c>
      <c r="N116" s="1">
        <f t="shared" si="4"/>
        <v>0</v>
      </c>
      <c r="O116" s="16">
        <f t="shared" si="2"/>
        <v>108.57142857142857</v>
      </c>
      <c r="Q116" s="1">
        <v>2.71</v>
      </c>
      <c r="R116" s="1">
        <f t="shared" si="0"/>
        <v>6.9628571428571435</v>
      </c>
    </row>
    <row r="117" spans="1:18" ht="13" x14ac:dyDescent="0.15">
      <c r="A117" s="15">
        <v>44150</v>
      </c>
      <c r="B117" s="1">
        <v>308</v>
      </c>
      <c r="D117" s="1">
        <v>0</v>
      </c>
      <c r="E117" s="16">
        <f t="shared" si="1"/>
        <v>0</v>
      </c>
      <c r="F117" s="16">
        <f t="shared" si="6"/>
        <v>0</v>
      </c>
      <c r="G117" s="1">
        <f t="shared" si="5"/>
        <v>2</v>
      </c>
      <c r="L117" s="1">
        <v>11957</v>
      </c>
      <c r="M117" s="1">
        <v>11957</v>
      </c>
      <c r="N117" s="1">
        <f t="shared" si="4"/>
        <v>0</v>
      </c>
      <c r="O117" s="16">
        <f t="shared" si="2"/>
        <v>107.42857142857143</v>
      </c>
      <c r="Q117" s="1">
        <v>2.71</v>
      </c>
      <c r="R117" s="1">
        <f t="shared" si="0"/>
        <v>6.9628571428571417</v>
      </c>
    </row>
    <row r="118" spans="1:18" ht="13" x14ac:dyDescent="0.15">
      <c r="A118" s="15">
        <v>44151</v>
      </c>
      <c r="B118" s="1">
        <v>309</v>
      </c>
      <c r="D118" s="1">
        <v>2</v>
      </c>
      <c r="E118" s="16">
        <f t="shared" si="1"/>
        <v>0.2857142857142857</v>
      </c>
      <c r="F118" s="16">
        <f t="shared" si="6"/>
        <v>11.208877430925291</v>
      </c>
      <c r="G118" s="1">
        <f t="shared" si="5"/>
        <v>4</v>
      </c>
      <c r="L118" s="1">
        <v>12454</v>
      </c>
      <c r="M118" s="1">
        <v>12454</v>
      </c>
      <c r="N118" s="1">
        <f t="shared" si="4"/>
        <v>497</v>
      </c>
      <c r="O118" s="16">
        <f t="shared" si="2"/>
        <v>123.57142857142857</v>
      </c>
      <c r="Q118" s="1">
        <v>0</v>
      </c>
      <c r="R118" s="1">
        <f t="shared" si="0"/>
        <v>6.9628571428571417</v>
      </c>
    </row>
    <row r="119" spans="1:18" ht="13" x14ac:dyDescent="0.15">
      <c r="A119" s="15">
        <v>44152</v>
      </c>
      <c r="B119" s="1">
        <v>310</v>
      </c>
      <c r="D119" s="1">
        <v>1</v>
      </c>
      <c r="E119" s="16">
        <f t="shared" si="1"/>
        <v>0.42857142857142855</v>
      </c>
      <c r="F119" s="16">
        <f t="shared" si="6"/>
        <v>16.813316146387937</v>
      </c>
      <c r="G119" s="1">
        <f t="shared" si="5"/>
        <v>5</v>
      </c>
      <c r="L119" s="1">
        <v>13565</v>
      </c>
      <c r="M119" s="1">
        <v>13565</v>
      </c>
      <c r="N119" s="1">
        <f t="shared" si="4"/>
        <v>1111</v>
      </c>
      <c r="O119" s="16">
        <f t="shared" si="2"/>
        <v>282.28571428571428</v>
      </c>
      <c r="Q119" s="1">
        <v>2.71</v>
      </c>
      <c r="R119" s="1">
        <f t="shared" si="0"/>
        <v>6.9628571428571435</v>
      </c>
    </row>
    <row r="120" spans="1:18" ht="13" x14ac:dyDescent="0.15">
      <c r="A120" s="15">
        <v>44153</v>
      </c>
      <c r="B120" s="1">
        <v>311</v>
      </c>
      <c r="D120" s="1">
        <v>0</v>
      </c>
      <c r="E120" s="16">
        <f t="shared" si="1"/>
        <v>0.42857142857142855</v>
      </c>
      <c r="F120" s="16">
        <f t="shared" si="6"/>
        <v>16.813316146387937</v>
      </c>
      <c r="G120" s="1">
        <f t="shared" si="5"/>
        <v>5</v>
      </c>
      <c r="L120" s="1">
        <v>13578</v>
      </c>
      <c r="M120" s="1">
        <v>13578</v>
      </c>
      <c r="N120" s="1">
        <f t="shared" si="4"/>
        <v>13</v>
      </c>
      <c r="O120" s="16">
        <f t="shared" si="2"/>
        <v>283.85714285714283</v>
      </c>
      <c r="Q120" s="1">
        <v>5.41</v>
      </c>
      <c r="R120" s="1">
        <f t="shared" si="0"/>
        <v>6.5757142857142856</v>
      </c>
    </row>
    <row r="121" spans="1:18" ht="13" x14ac:dyDescent="0.15">
      <c r="A121" s="15">
        <v>44154</v>
      </c>
      <c r="B121" s="1">
        <v>312</v>
      </c>
      <c r="D121" s="1">
        <v>0</v>
      </c>
      <c r="E121" s="16">
        <f t="shared" si="1"/>
        <v>0.42857142857142855</v>
      </c>
      <c r="F121" s="16">
        <f t="shared" si="6"/>
        <v>16.813316146387937</v>
      </c>
      <c r="G121" s="1">
        <f t="shared" si="5"/>
        <v>5</v>
      </c>
      <c r="L121" s="1">
        <v>13648</v>
      </c>
      <c r="M121" s="1">
        <v>13648</v>
      </c>
      <c r="N121" s="1">
        <f t="shared" si="4"/>
        <v>70</v>
      </c>
      <c r="O121" s="16">
        <f t="shared" si="2"/>
        <v>241.57142857142858</v>
      </c>
      <c r="Q121" s="1">
        <v>8.1199999999999992</v>
      </c>
      <c r="R121" s="1">
        <f t="shared" si="0"/>
        <v>5.8014285714285716</v>
      </c>
    </row>
    <row r="122" spans="1:18" ht="13" x14ac:dyDescent="0.15">
      <c r="A122" s="15">
        <v>44155</v>
      </c>
      <c r="B122" s="1">
        <v>313</v>
      </c>
      <c r="D122" s="1">
        <v>0</v>
      </c>
      <c r="E122" s="16">
        <f t="shared" si="1"/>
        <v>0.42857142857142855</v>
      </c>
      <c r="F122" s="16">
        <f t="shared" si="6"/>
        <v>16.813316146387937</v>
      </c>
      <c r="G122" s="1">
        <f t="shared" si="5"/>
        <v>5</v>
      </c>
      <c r="L122" s="1">
        <v>13664</v>
      </c>
      <c r="M122" s="1">
        <v>13664</v>
      </c>
      <c r="N122" s="1">
        <f t="shared" si="4"/>
        <v>16</v>
      </c>
      <c r="O122" s="16">
        <f t="shared" si="2"/>
        <v>243.85714285714286</v>
      </c>
      <c r="Q122" s="1">
        <v>5.41</v>
      </c>
      <c r="R122" s="1">
        <f t="shared" si="0"/>
        <v>3.8671428571428565</v>
      </c>
    </row>
    <row r="123" spans="1:18" ht="13" x14ac:dyDescent="0.15">
      <c r="A123" s="15">
        <v>44156</v>
      </c>
      <c r="B123" s="1">
        <v>314</v>
      </c>
      <c r="C123" s="1" t="s">
        <v>103</v>
      </c>
      <c r="D123" s="1">
        <v>0</v>
      </c>
      <c r="E123" s="16">
        <f t="shared" si="1"/>
        <v>0.42857142857142855</v>
      </c>
      <c r="F123" s="16">
        <f t="shared" si="6"/>
        <v>16.813316146387937</v>
      </c>
      <c r="G123" s="1">
        <f t="shared" si="5"/>
        <v>5</v>
      </c>
      <c r="L123" s="1">
        <v>13673</v>
      </c>
      <c r="M123" s="1">
        <v>13673</v>
      </c>
      <c r="N123" s="1">
        <f t="shared" si="4"/>
        <v>9</v>
      </c>
      <c r="O123" s="16">
        <f t="shared" si="2"/>
        <v>245.14285714285714</v>
      </c>
      <c r="Q123" s="1">
        <v>8.1199999999999992</v>
      </c>
      <c r="R123" s="1">
        <f t="shared" si="0"/>
        <v>4.6399999999999997</v>
      </c>
    </row>
    <row r="124" spans="1:18" ht="13" x14ac:dyDescent="0.15">
      <c r="A124" s="15">
        <v>44157</v>
      </c>
      <c r="B124" s="1">
        <v>315</v>
      </c>
      <c r="D124" s="1">
        <v>0</v>
      </c>
      <c r="E124" s="16">
        <f t="shared" si="1"/>
        <v>0.42857142857142855</v>
      </c>
      <c r="F124" s="16">
        <f t="shared" si="6"/>
        <v>16.813316146387937</v>
      </c>
      <c r="G124" s="1">
        <f t="shared" si="5"/>
        <v>5</v>
      </c>
      <c r="L124" s="1">
        <v>13678</v>
      </c>
      <c r="M124" s="1">
        <v>13678</v>
      </c>
      <c r="N124" s="1">
        <f t="shared" si="4"/>
        <v>5</v>
      </c>
      <c r="O124" s="16">
        <f t="shared" si="2"/>
        <v>245.85714285714286</v>
      </c>
      <c r="Q124" s="1">
        <v>0</v>
      </c>
      <c r="R124" s="1">
        <f t="shared" si="0"/>
        <v>4.2528571428571436</v>
      </c>
    </row>
    <row r="125" spans="1:18" ht="13" x14ac:dyDescent="0.15">
      <c r="A125" s="15">
        <v>44158</v>
      </c>
      <c r="B125" s="1">
        <v>316</v>
      </c>
      <c r="D125" s="1">
        <v>0</v>
      </c>
      <c r="E125" s="16">
        <f t="shared" si="1"/>
        <v>0.14285714285714285</v>
      </c>
      <c r="F125" s="16">
        <f t="shared" si="6"/>
        <v>5.6044387154626456</v>
      </c>
      <c r="G125" s="1">
        <f t="shared" si="5"/>
        <v>5</v>
      </c>
      <c r="L125" s="1">
        <v>13684</v>
      </c>
      <c r="M125" s="1">
        <v>13684</v>
      </c>
      <c r="N125" s="1">
        <f t="shared" si="4"/>
        <v>6</v>
      </c>
      <c r="O125" s="16">
        <f t="shared" si="2"/>
        <v>175.71428571428572</v>
      </c>
      <c r="Q125" s="1">
        <v>5.41</v>
      </c>
      <c r="R125" s="1">
        <f t="shared" si="0"/>
        <v>5.0257142857142867</v>
      </c>
    </row>
    <row r="126" spans="1:18" ht="13" x14ac:dyDescent="0.15">
      <c r="A126" s="15">
        <v>44159</v>
      </c>
      <c r="B126" s="1">
        <v>317</v>
      </c>
      <c r="D126" s="1">
        <v>0</v>
      </c>
      <c r="E126" s="16">
        <f t="shared" si="1"/>
        <v>0</v>
      </c>
      <c r="F126" s="16">
        <f t="shared" si="6"/>
        <v>0</v>
      </c>
      <c r="G126" s="1">
        <f t="shared" si="5"/>
        <v>5</v>
      </c>
      <c r="L126" s="1">
        <v>13694</v>
      </c>
      <c r="M126" s="1">
        <v>13694</v>
      </c>
      <c r="N126" s="1">
        <f t="shared" si="4"/>
        <v>10</v>
      </c>
      <c r="O126" s="16">
        <f t="shared" si="2"/>
        <v>18.428571428571427</v>
      </c>
      <c r="Q126" s="1">
        <v>5.41</v>
      </c>
      <c r="R126" s="1">
        <f t="shared" si="0"/>
        <v>5.411428571428571</v>
      </c>
    </row>
    <row r="127" spans="1:18" ht="13" x14ac:dyDescent="0.15">
      <c r="A127" s="15">
        <v>44160</v>
      </c>
      <c r="B127" s="1">
        <v>318</v>
      </c>
      <c r="D127" s="1">
        <v>0</v>
      </c>
      <c r="E127" s="16">
        <f t="shared" si="1"/>
        <v>0</v>
      </c>
      <c r="F127" s="16">
        <f t="shared" si="6"/>
        <v>0</v>
      </c>
      <c r="G127" s="1">
        <f t="shared" si="5"/>
        <v>5</v>
      </c>
      <c r="L127" s="1">
        <v>13699</v>
      </c>
      <c r="M127" s="1">
        <v>13699</v>
      </c>
      <c r="N127" s="1">
        <f t="shared" si="4"/>
        <v>5</v>
      </c>
      <c r="O127" s="16">
        <f t="shared" si="2"/>
        <v>17.285714285714285</v>
      </c>
      <c r="Q127" s="20">
        <v>0</v>
      </c>
      <c r="R127" s="1">
        <f t="shared" si="0"/>
        <v>4.6385714285714288</v>
      </c>
    </row>
    <row r="128" spans="1:18" ht="13" x14ac:dyDescent="0.15">
      <c r="A128" s="15">
        <v>44161</v>
      </c>
      <c r="B128" s="1">
        <v>319</v>
      </c>
      <c r="D128" s="1">
        <v>0</v>
      </c>
      <c r="E128" s="16">
        <f t="shared" si="1"/>
        <v>0</v>
      </c>
      <c r="F128" s="16">
        <f t="shared" si="6"/>
        <v>0</v>
      </c>
      <c r="G128" s="1">
        <f t="shared" si="5"/>
        <v>5</v>
      </c>
      <c r="L128" s="1">
        <v>13699</v>
      </c>
      <c r="M128" s="1">
        <v>13699</v>
      </c>
      <c r="N128" s="1">
        <f t="shared" si="4"/>
        <v>0</v>
      </c>
      <c r="O128" s="16">
        <f t="shared" si="2"/>
        <v>7.2857142857142856</v>
      </c>
      <c r="Q128" s="20">
        <v>0</v>
      </c>
      <c r="R128" s="1">
        <f t="shared" si="0"/>
        <v>3.4785714285714282</v>
      </c>
    </row>
    <row r="129" spans="1:18" ht="13" x14ac:dyDescent="0.15">
      <c r="A129" s="15">
        <v>44162</v>
      </c>
      <c r="B129" s="1">
        <v>320</v>
      </c>
      <c r="D129" s="1">
        <v>0</v>
      </c>
      <c r="E129" s="16">
        <f t="shared" si="1"/>
        <v>0</v>
      </c>
      <c r="F129" s="16">
        <f t="shared" si="6"/>
        <v>0</v>
      </c>
      <c r="G129" s="1">
        <f t="shared" si="5"/>
        <v>5</v>
      </c>
      <c r="L129" s="1">
        <v>13699</v>
      </c>
      <c r="M129" s="1">
        <v>13699</v>
      </c>
      <c r="N129" s="1">
        <f t="shared" si="4"/>
        <v>0</v>
      </c>
      <c r="O129" s="16">
        <f t="shared" si="2"/>
        <v>5</v>
      </c>
      <c r="Q129" s="20">
        <v>13.54</v>
      </c>
      <c r="R129" s="1">
        <f t="shared" si="0"/>
        <v>4.6399999999999997</v>
      </c>
    </row>
    <row r="130" spans="1:18" ht="13" x14ac:dyDescent="0.15">
      <c r="A130" s="15">
        <v>44163</v>
      </c>
      <c r="B130" s="1">
        <v>321</v>
      </c>
      <c r="D130" s="1">
        <v>0</v>
      </c>
      <c r="E130" s="16">
        <f t="shared" si="1"/>
        <v>0</v>
      </c>
      <c r="F130" s="16">
        <f t="shared" si="6"/>
        <v>0</v>
      </c>
      <c r="G130" s="1">
        <f t="shared" si="5"/>
        <v>5</v>
      </c>
      <c r="L130" s="1">
        <v>13699</v>
      </c>
      <c r="M130" s="1">
        <v>13699</v>
      </c>
      <c r="N130" s="1">
        <f t="shared" si="4"/>
        <v>0</v>
      </c>
      <c r="O130" s="16">
        <f t="shared" si="2"/>
        <v>3.7142857142857144</v>
      </c>
      <c r="Q130" s="20">
        <v>0</v>
      </c>
      <c r="R130" s="1">
        <f t="shared" si="0"/>
        <v>3.48</v>
      </c>
    </row>
    <row r="131" spans="1:18" ht="13" x14ac:dyDescent="0.15">
      <c r="A131" s="15">
        <v>44164</v>
      </c>
      <c r="B131" s="1">
        <v>322</v>
      </c>
      <c r="D131" s="1">
        <v>0</v>
      </c>
      <c r="E131" s="16">
        <f t="shared" si="1"/>
        <v>0</v>
      </c>
      <c r="F131" s="16">
        <f t="shared" si="6"/>
        <v>0</v>
      </c>
      <c r="G131" s="1">
        <f t="shared" si="5"/>
        <v>5</v>
      </c>
      <c r="L131" s="1">
        <v>13699</v>
      </c>
      <c r="M131" s="1">
        <v>13699</v>
      </c>
      <c r="N131" s="1">
        <f t="shared" si="4"/>
        <v>0</v>
      </c>
      <c r="O131" s="16">
        <f t="shared" si="2"/>
        <v>3</v>
      </c>
      <c r="Q131" s="20">
        <v>2.71</v>
      </c>
      <c r="R131" s="1">
        <f t="shared" si="0"/>
        <v>3.867142857142857</v>
      </c>
    </row>
    <row r="132" spans="1:18" ht="13" x14ac:dyDescent="0.15">
      <c r="A132" s="15">
        <v>44165</v>
      </c>
      <c r="B132" s="1">
        <v>323</v>
      </c>
      <c r="D132" s="1">
        <v>0</v>
      </c>
      <c r="E132" s="16">
        <f t="shared" si="1"/>
        <v>0</v>
      </c>
      <c r="F132" s="16">
        <f t="shared" si="6"/>
        <v>0</v>
      </c>
      <c r="G132" s="1">
        <f t="shared" si="5"/>
        <v>5</v>
      </c>
      <c r="L132" s="1">
        <v>13699</v>
      </c>
      <c r="M132" s="1">
        <v>13699</v>
      </c>
      <c r="N132" s="1">
        <f t="shared" si="4"/>
        <v>0</v>
      </c>
      <c r="O132" s="16">
        <f t="shared" si="2"/>
        <v>2.1428571428571428</v>
      </c>
      <c r="Q132" s="20">
        <v>5.41</v>
      </c>
      <c r="R132" s="1">
        <f t="shared" si="0"/>
        <v>3.867142857142857</v>
      </c>
    </row>
    <row r="133" spans="1:18" ht="13" x14ac:dyDescent="0.15">
      <c r="A133" s="15">
        <v>44166</v>
      </c>
      <c r="B133" s="1">
        <v>324</v>
      </c>
      <c r="D133" s="1">
        <v>0</v>
      </c>
      <c r="E133" s="16">
        <f t="shared" si="1"/>
        <v>0</v>
      </c>
      <c r="F133" s="16">
        <f t="shared" si="6"/>
        <v>0</v>
      </c>
      <c r="G133" s="1">
        <f t="shared" si="5"/>
        <v>5</v>
      </c>
      <c r="L133" s="1">
        <v>13699</v>
      </c>
      <c r="M133" s="1">
        <v>13699</v>
      </c>
      <c r="N133" s="1">
        <f t="shared" si="4"/>
        <v>0</v>
      </c>
      <c r="O133" s="16">
        <f t="shared" si="2"/>
        <v>0.7142857142857143</v>
      </c>
      <c r="Q133" s="20">
        <v>2.71</v>
      </c>
      <c r="R133" s="1">
        <f t="shared" si="0"/>
        <v>3.4814285714285718</v>
      </c>
    </row>
    <row r="134" spans="1:18" ht="13" x14ac:dyDescent="0.15">
      <c r="A134" s="15">
        <v>44167</v>
      </c>
      <c r="B134" s="1">
        <v>325</v>
      </c>
      <c r="D134" s="1">
        <v>0</v>
      </c>
      <c r="E134" s="16">
        <f t="shared" si="1"/>
        <v>0</v>
      </c>
      <c r="F134" s="16">
        <f t="shared" si="6"/>
        <v>0</v>
      </c>
      <c r="G134" s="1">
        <f t="shared" si="5"/>
        <v>5</v>
      </c>
      <c r="L134" s="1">
        <v>13699</v>
      </c>
      <c r="M134" s="1">
        <v>13699</v>
      </c>
      <c r="N134" s="1">
        <f t="shared" si="4"/>
        <v>0</v>
      </c>
      <c r="O134" s="16">
        <f t="shared" si="2"/>
        <v>0</v>
      </c>
      <c r="Q134" s="20">
        <v>10.83</v>
      </c>
      <c r="R134" s="1">
        <f t="shared" si="0"/>
        <v>5.0285714285714294</v>
      </c>
    </row>
    <row r="135" spans="1:18" ht="13" x14ac:dyDescent="0.15">
      <c r="A135" s="15">
        <v>44168</v>
      </c>
      <c r="B135" s="1">
        <v>326</v>
      </c>
      <c r="D135" s="1">
        <v>0</v>
      </c>
      <c r="E135" s="16">
        <f t="shared" si="1"/>
        <v>0</v>
      </c>
      <c r="F135" s="16">
        <f t="shared" si="6"/>
        <v>0</v>
      </c>
      <c r="G135" s="1">
        <f t="shared" si="5"/>
        <v>5</v>
      </c>
      <c r="L135" s="1">
        <v>13699</v>
      </c>
      <c r="M135" s="1">
        <v>13699</v>
      </c>
      <c r="N135" s="1">
        <f t="shared" si="4"/>
        <v>0</v>
      </c>
      <c r="O135" s="16">
        <f t="shared" si="2"/>
        <v>0</v>
      </c>
      <c r="Q135" s="1">
        <v>32.49</v>
      </c>
      <c r="R135" s="1">
        <f t="shared" si="0"/>
        <v>9.67</v>
      </c>
    </row>
    <row r="136" spans="1:18" ht="13" x14ac:dyDescent="0.15">
      <c r="A136" s="15">
        <v>44169</v>
      </c>
      <c r="B136" s="1">
        <v>327</v>
      </c>
      <c r="D136" s="1">
        <v>0</v>
      </c>
      <c r="E136" s="16">
        <f t="shared" si="1"/>
        <v>0</v>
      </c>
      <c r="F136" s="16">
        <f t="shared" si="6"/>
        <v>0</v>
      </c>
      <c r="G136" s="1">
        <f t="shared" si="5"/>
        <v>5</v>
      </c>
      <c r="L136" s="1">
        <v>13699</v>
      </c>
      <c r="M136" s="1">
        <v>13699</v>
      </c>
      <c r="N136" s="1">
        <f t="shared" si="4"/>
        <v>0</v>
      </c>
      <c r="O136" s="16">
        <f t="shared" si="2"/>
        <v>0</v>
      </c>
      <c r="Q136" s="1">
        <v>16.239999999999998</v>
      </c>
      <c r="R136" s="1">
        <f t="shared" si="0"/>
        <v>10.055714285714286</v>
      </c>
    </row>
    <row r="137" spans="1:18" ht="13" x14ac:dyDescent="0.15">
      <c r="A137" s="15">
        <v>44170</v>
      </c>
      <c r="B137" s="1">
        <v>328</v>
      </c>
      <c r="D137" s="1">
        <v>0</v>
      </c>
      <c r="E137" s="16">
        <f t="shared" si="1"/>
        <v>0</v>
      </c>
      <c r="F137" s="16">
        <f t="shared" si="6"/>
        <v>0</v>
      </c>
      <c r="G137" s="1">
        <f t="shared" si="5"/>
        <v>5</v>
      </c>
      <c r="L137" s="1">
        <v>13699</v>
      </c>
      <c r="M137" s="1">
        <v>13699</v>
      </c>
      <c r="N137" s="1">
        <f t="shared" si="4"/>
        <v>0</v>
      </c>
      <c r="O137" s="16">
        <f t="shared" si="2"/>
        <v>0</v>
      </c>
      <c r="Q137" s="20">
        <v>21.66</v>
      </c>
      <c r="R137" s="1">
        <f t="shared" si="0"/>
        <v>13.15</v>
      </c>
    </row>
    <row r="138" spans="1:18" ht="13" x14ac:dyDescent="0.15">
      <c r="A138" s="15">
        <v>44171</v>
      </c>
      <c r="B138" s="1">
        <v>329</v>
      </c>
      <c r="D138" s="1">
        <v>0</v>
      </c>
      <c r="E138" s="16">
        <f t="shared" si="1"/>
        <v>0</v>
      </c>
      <c r="F138" s="16">
        <f t="shared" si="6"/>
        <v>0</v>
      </c>
      <c r="G138" s="1">
        <f t="shared" si="5"/>
        <v>5</v>
      </c>
      <c r="L138" s="1">
        <v>13699</v>
      </c>
      <c r="M138" s="1">
        <v>13699</v>
      </c>
      <c r="N138" s="1">
        <f t="shared" si="4"/>
        <v>0</v>
      </c>
      <c r="O138" s="16">
        <f t="shared" si="2"/>
        <v>0</v>
      </c>
      <c r="Q138" s="20">
        <v>10.83</v>
      </c>
      <c r="R138" s="1">
        <f t="shared" si="0"/>
        <v>14.31</v>
      </c>
    </row>
    <row r="139" spans="1:18" ht="13" x14ac:dyDescent="0.15">
      <c r="A139" s="15">
        <v>44172</v>
      </c>
      <c r="B139" s="1">
        <v>330</v>
      </c>
      <c r="D139" s="1">
        <v>0</v>
      </c>
      <c r="E139" s="16">
        <f t="shared" si="1"/>
        <v>0</v>
      </c>
      <c r="F139" s="16">
        <f t="shared" si="6"/>
        <v>0</v>
      </c>
      <c r="G139" s="1">
        <f t="shared" si="5"/>
        <v>5</v>
      </c>
      <c r="L139" s="1">
        <v>13699</v>
      </c>
      <c r="M139" s="1">
        <v>13699</v>
      </c>
      <c r="N139" s="1">
        <f t="shared" si="4"/>
        <v>0</v>
      </c>
      <c r="O139" s="16">
        <f t="shared" si="2"/>
        <v>0</v>
      </c>
      <c r="Q139" s="20">
        <v>0</v>
      </c>
      <c r="R139" s="1">
        <f t="shared" si="0"/>
        <v>13.537142857142856</v>
      </c>
    </row>
    <row r="140" spans="1:18" ht="13" x14ac:dyDescent="0.15">
      <c r="A140" s="15">
        <v>44173</v>
      </c>
      <c r="B140" s="1">
        <v>331</v>
      </c>
      <c r="D140" s="1">
        <v>0</v>
      </c>
      <c r="E140" s="16">
        <f t="shared" si="1"/>
        <v>0</v>
      </c>
      <c r="F140" s="16">
        <f t="shared" si="6"/>
        <v>0</v>
      </c>
      <c r="G140" s="1">
        <f t="shared" si="5"/>
        <v>5</v>
      </c>
      <c r="L140" s="1">
        <v>13699</v>
      </c>
      <c r="M140" s="1">
        <v>13699</v>
      </c>
      <c r="N140" s="1">
        <f t="shared" si="4"/>
        <v>0</v>
      </c>
      <c r="O140" s="16">
        <f t="shared" si="2"/>
        <v>0</v>
      </c>
      <c r="Q140" s="20">
        <v>8.1199999999999992</v>
      </c>
      <c r="R140" s="1">
        <f t="shared" si="0"/>
        <v>14.31</v>
      </c>
    </row>
    <row r="141" spans="1:18" ht="13" x14ac:dyDescent="0.15">
      <c r="A141" s="15">
        <v>44174</v>
      </c>
      <c r="B141" s="1">
        <v>332</v>
      </c>
      <c r="D141" s="1">
        <v>0</v>
      </c>
      <c r="E141" s="16">
        <f t="shared" si="1"/>
        <v>0</v>
      </c>
      <c r="F141" s="16">
        <f t="shared" si="6"/>
        <v>0</v>
      </c>
      <c r="G141" s="1">
        <f t="shared" si="5"/>
        <v>5</v>
      </c>
      <c r="L141" s="1">
        <v>13699</v>
      </c>
      <c r="M141" s="1">
        <v>13699</v>
      </c>
      <c r="N141" s="1">
        <f t="shared" si="4"/>
        <v>0</v>
      </c>
      <c r="O141" s="16">
        <f t="shared" si="2"/>
        <v>0</v>
      </c>
      <c r="Q141" s="20">
        <v>8.1199999999999992</v>
      </c>
      <c r="R141" s="1">
        <f t="shared" si="0"/>
        <v>13.922857142857143</v>
      </c>
    </row>
    <row r="142" spans="1:18" ht="13" x14ac:dyDescent="0.15">
      <c r="A142" s="15">
        <v>44175</v>
      </c>
      <c r="B142" s="1">
        <v>333</v>
      </c>
      <c r="D142" s="1">
        <v>0</v>
      </c>
      <c r="E142" s="16">
        <f t="shared" si="1"/>
        <v>0</v>
      </c>
      <c r="F142" s="16">
        <f t="shared" si="6"/>
        <v>0</v>
      </c>
      <c r="G142" s="1">
        <f t="shared" si="5"/>
        <v>5</v>
      </c>
      <c r="L142" s="1">
        <v>13699</v>
      </c>
      <c r="M142" s="1">
        <v>13699</v>
      </c>
      <c r="N142" s="1">
        <f t="shared" si="4"/>
        <v>0</v>
      </c>
      <c r="O142" s="16">
        <f t="shared" si="2"/>
        <v>0</v>
      </c>
      <c r="Q142" s="20">
        <v>8.1199999999999992</v>
      </c>
      <c r="R142" s="1">
        <f t="shared" si="0"/>
        <v>10.441428571428572</v>
      </c>
    </row>
    <row r="143" spans="1:18" ht="13" x14ac:dyDescent="0.15">
      <c r="A143" s="15">
        <v>44176</v>
      </c>
      <c r="B143" s="1">
        <v>334</v>
      </c>
      <c r="D143" s="1">
        <v>0</v>
      </c>
      <c r="E143" s="16">
        <f t="shared" si="1"/>
        <v>0</v>
      </c>
      <c r="F143" s="16">
        <f t="shared" si="6"/>
        <v>0</v>
      </c>
      <c r="G143" s="1">
        <f t="shared" si="5"/>
        <v>5</v>
      </c>
      <c r="L143" s="1">
        <v>13699</v>
      </c>
      <c r="M143" s="1">
        <v>13699</v>
      </c>
      <c r="N143" s="1">
        <f t="shared" si="4"/>
        <v>0</v>
      </c>
      <c r="O143" s="16">
        <f t="shared" si="2"/>
        <v>0</v>
      </c>
      <c r="Q143" s="20">
        <v>8.1199999999999992</v>
      </c>
      <c r="R143" s="1">
        <f t="shared" si="0"/>
        <v>9.281428571428572</v>
      </c>
    </row>
    <row r="144" spans="1:18" ht="13" x14ac:dyDescent="0.15">
      <c r="A144" s="15">
        <v>44177</v>
      </c>
      <c r="B144" s="1">
        <v>335</v>
      </c>
      <c r="D144" s="1">
        <v>0</v>
      </c>
      <c r="E144" s="16">
        <f t="shared" si="1"/>
        <v>0</v>
      </c>
      <c r="F144" s="16">
        <f t="shared" si="6"/>
        <v>0</v>
      </c>
      <c r="G144" s="1">
        <f t="shared" si="5"/>
        <v>5</v>
      </c>
      <c r="L144" s="1">
        <v>13699</v>
      </c>
      <c r="M144" s="1">
        <v>13699</v>
      </c>
      <c r="N144" s="1">
        <f t="shared" si="4"/>
        <v>0</v>
      </c>
      <c r="O144" s="16">
        <f t="shared" si="2"/>
        <v>0</v>
      </c>
      <c r="Q144" s="20">
        <v>5.41</v>
      </c>
      <c r="R144" s="1">
        <f t="shared" si="0"/>
        <v>6.96</v>
      </c>
    </row>
    <row r="145" spans="1:18" ht="13" x14ac:dyDescent="0.15">
      <c r="A145" s="15">
        <v>44178</v>
      </c>
      <c r="B145" s="1">
        <v>336</v>
      </c>
      <c r="D145" s="1">
        <v>0</v>
      </c>
      <c r="E145" s="16">
        <f t="shared" si="1"/>
        <v>0</v>
      </c>
      <c r="F145" s="16">
        <f t="shared" si="6"/>
        <v>0</v>
      </c>
      <c r="G145" s="1">
        <f t="shared" si="5"/>
        <v>5</v>
      </c>
      <c r="L145" s="1">
        <v>13699</v>
      </c>
      <c r="M145" s="1">
        <v>13699</v>
      </c>
      <c r="N145" s="1">
        <f t="shared" si="4"/>
        <v>0</v>
      </c>
      <c r="O145" s="16">
        <f t="shared" si="2"/>
        <v>0</v>
      </c>
      <c r="Q145" s="20">
        <v>2.71</v>
      </c>
      <c r="R145" s="1">
        <f t="shared" si="0"/>
        <v>5.8</v>
      </c>
    </row>
    <row r="146" spans="1:18" ht="13" x14ac:dyDescent="0.15">
      <c r="A146" s="15">
        <v>44179</v>
      </c>
      <c r="B146" s="1">
        <v>337</v>
      </c>
      <c r="D146" s="1">
        <v>0</v>
      </c>
      <c r="E146" s="16">
        <f t="shared" si="1"/>
        <v>0</v>
      </c>
      <c r="F146" s="16">
        <f t="shared" si="6"/>
        <v>0</v>
      </c>
      <c r="G146" s="1">
        <f t="shared" si="5"/>
        <v>5</v>
      </c>
      <c r="L146" s="1">
        <v>13699</v>
      </c>
      <c r="M146" s="1">
        <v>13699</v>
      </c>
      <c r="N146" s="1">
        <f t="shared" si="4"/>
        <v>0</v>
      </c>
      <c r="O146" s="16">
        <f t="shared" si="2"/>
        <v>0</v>
      </c>
      <c r="Q146" s="20">
        <v>2.71</v>
      </c>
      <c r="R146" s="1">
        <f t="shared" si="0"/>
        <v>6.1871428571428577</v>
      </c>
    </row>
    <row r="147" spans="1:18" ht="13" x14ac:dyDescent="0.15">
      <c r="A147" s="15">
        <v>44180</v>
      </c>
      <c r="B147" s="1">
        <v>338</v>
      </c>
      <c r="D147" s="1">
        <v>0</v>
      </c>
      <c r="E147" s="16">
        <f t="shared" si="1"/>
        <v>0</v>
      </c>
      <c r="F147" s="16">
        <f t="shared" si="6"/>
        <v>0</v>
      </c>
      <c r="G147" s="1">
        <f t="shared" si="5"/>
        <v>5</v>
      </c>
      <c r="L147" s="1">
        <v>13699</v>
      </c>
      <c r="M147" s="1">
        <v>13699</v>
      </c>
      <c r="N147" s="1">
        <f t="shared" si="4"/>
        <v>0</v>
      </c>
      <c r="O147" s="16">
        <f t="shared" si="2"/>
        <v>0</v>
      </c>
      <c r="Q147" s="20">
        <v>0</v>
      </c>
      <c r="R147" s="1">
        <f t="shared" si="0"/>
        <v>5.0271428571428567</v>
      </c>
    </row>
    <row r="148" spans="1:18" ht="13" x14ac:dyDescent="0.15">
      <c r="A148" s="15">
        <v>44181</v>
      </c>
      <c r="B148" s="1">
        <v>339</v>
      </c>
      <c r="D148" s="1">
        <v>0</v>
      </c>
      <c r="E148" s="16">
        <f t="shared" si="1"/>
        <v>0</v>
      </c>
      <c r="F148" s="16">
        <f t="shared" si="6"/>
        <v>0</v>
      </c>
      <c r="G148" s="1">
        <f t="shared" si="5"/>
        <v>5</v>
      </c>
      <c r="L148" s="1">
        <v>13699</v>
      </c>
      <c r="M148" s="1">
        <v>13699</v>
      </c>
      <c r="N148" s="1">
        <f t="shared" si="4"/>
        <v>0</v>
      </c>
      <c r="O148" s="16">
        <f t="shared" si="2"/>
        <v>0</v>
      </c>
      <c r="Q148" s="20">
        <v>5.41</v>
      </c>
      <c r="R148" s="1">
        <f t="shared" si="0"/>
        <v>4.6400000000000006</v>
      </c>
    </row>
    <row r="149" spans="1:18" ht="13" x14ac:dyDescent="0.15">
      <c r="A149" s="15">
        <v>44182</v>
      </c>
      <c r="B149" s="1">
        <v>340</v>
      </c>
      <c r="D149" s="1">
        <v>0</v>
      </c>
      <c r="E149" s="16">
        <f t="shared" si="1"/>
        <v>0</v>
      </c>
      <c r="F149" s="16">
        <f t="shared" si="6"/>
        <v>0</v>
      </c>
      <c r="G149" s="1">
        <f t="shared" si="5"/>
        <v>5</v>
      </c>
      <c r="L149" s="1">
        <v>13699</v>
      </c>
      <c r="M149" s="1">
        <v>13699</v>
      </c>
      <c r="N149" s="1">
        <f t="shared" si="4"/>
        <v>0</v>
      </c>
      <c r="O149" s="16">
        <f t="shared" si="2"/>
        <v>0</v>
      </c>
      <c r="Q149" s="20">
        <v>2.71</v>
      </c>
      <c r="R149" s="1">
        <f t="shared" si="0"/>
        <v>3.867142857142857</v>
      </c>
    </row>
    <row r="150" spans="1:18" ht="13" x14ac:dyDescent="0.15">
      <c r="A150" s="15">
        <v>44183</v>
      </c>
      <c r="B150" s="1">
        <v>341</v>
      </c>
      <c r="D150" s="1">
        <v>0</v>
      </c>
      <c r="E150" s="16">
        <f t="shared" si="1"/>
        <v>0</v>
      </c>
      <c r="F150" s="16">
        <f t="shared" si="6"/>
        <v>0</v>
      </c>
      <c r="G150" s="1">
        <f t="shared" si="5"/>
        <v>5</v>
      </c>
      <c r="L150" s="1">
        <v>13699</v>
      </c>
      <c r="M150" s="1">
        <v>13699</v>
      </c>
      <c r="N150" s="1">
        <f t="shared" si="4"/>
        <v>0</v>
      </c>
      <c r="O150" s="16">
        <f t="shared" si="2"/>
        <v>0</v>
      </c>
      <c r="Q150" s="20">
        <v>0</v>
      </c>
      <c r="R150" s="1">
        <f t="shared" si="0"/>
        <v>2.7071428571428577</v>
      </c>
    </row>
    <row r="151" spans="1:18" ht="13" x14ac:dyDescent="0.15">
      <c r="A151" s="15">
        <v>44184</v>
      </c>
      <c r="B151" s="1">
        <v>342</v>
      </c>
      <c r="D151" s="1">
        <v>0</v>
      </c>
      <c r="E151" s="16">
        <f t="shared" si="1"/>
        <v>0</v>
      </c>
      <c r="F151" s="16">
        <f t="shared" ref="F151:F214" si="7">E151*100000/2549</f>
        <v>0</v>
      </c>
      <c r="G151" s="1">
        <f t="shared" si="5"/>
        <v>5</v>
      </c>
      <c r="L151" s="1">
        <v>13699</v>
      </c>
      <c r="M151" s="1">
        <v>13699</v>
      </c>
      <c r="N151" s="1">
        <f t="shared" si="4"/>
        <v>0</v>
      </c>
      <c r="O151" s="16">
        <f t="shared" si="2"/>
        <v>0</v>
      </c>
      <c r="Q151" s="20">
        <v>2.71</v>
      </c>
      <c r="R151" s="1">
        <f t="shared" si="0"/>
        <v>2.3214285714285716</v>
      </c>
    </row>
    <row r="152" spans="1:18" ht="13" x14ac:dyDescent="0.15">
      <c r="A152" s="15">
        <v>44185</v>
      </c>
      <c r="B152" s="1">
        <v>343</v>
      </c>
      <c r="D152" s="1">
        <v>0</v>
      </c>
      <c r="E152" s="16">
        <f t="shared" si="1"/>
        <v>0</v>
      </c>
      <c r="F152" s="16">
        <f t="shared" si="7"/>
        <v>0</v>
      </c>
      <c r="G152" s="1">
        <f t="shared" si="5"/>
        <v>5</v>
      </c>
      <c r="L152" s="1">
        <v>13699</v>
      </c>
      <c r="M152" s="1">
        <v>13699</v>
      </c>
      <c r="N152" s="1">
        <f t="shared" si="4"/>
        <v>0</v>
      </c>
      <c r="O152" s="16">
        <f t="shared" si="2"/>
        <v>0</v>
      </c>
      <c r="Q152" s="20">
        <v>8.1199999999999992</v>
      </c>
      <c r="R152" s="1">
        <f t="shared" si="0"/>
        <v>3.0942857142857148</v>
      </c>
    </row>
    <row r="153" spans="1:18" ht="13" x14ac:dyDescent="0.15">
      <c r="A153" s="15">
        <v>44186</v>
      </c>
      <c r="B153" s="1">
        <v>344</v>
      </c>
      <c r="D153" s="1">
        <v>0</v>
      </c>
      <c r="E153" s="16">
        <f t="shared" si="1"/>
        <v>0</v>
      </c>
      <c r="F153" s="16">
        <f t="shared" si="7"/>
        <v>0</v>
      </c>
      <c r="G153" s="1">
        <f t="shared" si="5"/>
        <v>5</v>
      </c>
      <c r="L153" s="1">
        <v>13699</v>
      </c>
      <c r="M153" s="1">
        <v>13699</v>
      </c>
      <c r="N153" s="1">
        <f t="shared" si="4"/>
        <v>0</v>
      </c>
      <c r="O153" s="16">
        <f t="shared" si="2"/>
        <v>0</v>
      </c>
      <c r="Q153" s="20">
        <v>0</v>
      </c>
      <c r="R153" s="1">
        <f t="shared" si="0"/>
        <v>2.7071428571428577</v>
      </c>
    </row>
    <row r="154" spans="1:18" ht="13" x14ac:dyDescent="0.15">
      <c r="A154" s="15">
        <v>44187</v>
      </c>
      <c r="B154" s="1">
        <v>345</v>
      </c>
      <c r="D154" s="1">
        <v>0</v>
      </c>
      <c r="E154" s="16">
        <f t="shared" si="1"/>
        <v>0</v>
      </c>
      <c r="F154" s="16">
        <f t="shared" si="7"/>
        <v>0</v>
      </c>
      <c r="G154" s="1">
        <f t="shared" si="5"/>
        <v>5</v>
      </c>
      <c r="L154" s="1">
        <v>13699</v>
      </c>
      <c r="M154" s="1">
        <v>13699</v>
      </c>
      <c r="N154" s="1">
        <f t="shared" si="4"/>
        <v>0</v>
      </c>
      <c r="O154" s="16">
        <f t="shared" si="2"/>
        <v>0</v>
      </c>
      <c r="Q154" s="20">
        <v>0</v>
      </c>
      <c r="R154" s="1">
        <f t="shared" si="0"/>
        <v>2.7071428571428577</v>
      </c>
    </row>
    <row r="155" spans="1:18" ht="13" x14ac:dyDescent="0.15">
      <c r="A155" s="15">
        <v>44188</v>
      </c>
      <c r="B155" s="1">
        <v>346</v>
      </c>
      <c r="D155" s="1">
        <v>0</v>
      </c>
      <c r="E155" s="16">
        <f t="shared" si="1"/>
        <v>0</v>
      </c>
      <c r="F155" s="16">
        <f t="shared" si="7"/>
        <v>0</v>
      </c>
      <c r="G155" s="1">
        <f t="shared" si="5"/>
        <v>5</v>
      </c>
      <c r="L155" s="1">
        <v>13699</v>
      </c>
      <c r="M155" s="1">
        <v>13699</v>
      </c>
      <c r="N155" s="1">
        <f t="shared" si="4"/>
        <v>0</v>
      </c>
      <c r="O155" s="16">
        <f t="shared" si="2"/>
        <v>0</v>
      </c>
      <c r="Q155" s="20">
        <v>2.71</v>
      </c>
      <c r="R155" s="1">
        <f t="shared" si="0"/>
        <v>2.3214285714285716</v>
      </c>
    </row>
    <row r="156" spans="1:18" ht="13" x14ac:dyDescent="0.15">
      <c r="A156" s="15">
        <v>44189</v>
      </c>
      <c r="B156" s="1">
        <v>347</v>
      </c>
      <c r="D156" s="1">
        <v>0</v>
      </c>
      <c r="E156" s="16">
        <f t="shared" si="1"/>
        <v>0</v>
      </c>
      <c r="F156" s="16">
        <f t="shared" si="7"/>
        <v>0</v>
      </c>
      <c r="G156" s="1">
        <f t="shared" si="5"/>
        <v>5</v>
      </c>
      <c r="L156" s="1">
        <v>13699</v>
      </c>
      <c r="M156" s="1">
        <v>13699</v>
      </c>
      <c r="N156" s="1">
        <f t="shared" si="4"/>
        <v>0</v>
      </c>
      <c r="O156" s="16">
        <f t="shared" si="2"/>
        <v>0</v>
      </c>
      <c r="Q156" s="20">
        <v>5.41</v>
      </c>
      <c r="R156" s="1">
        <f t="shared" si="0"/>
        <v>2.7071428571428569</v>
      </c>
    </row>
    <row r="157" spans="1:18" ht="13" x14ac:dyDescent="0.15">
      <c r="A157" s="15">
        <v>44190</v>
      </c>
      <c r="B157" s="1">
        <v>348</v>
      </c>
      <c r="D157" s="1">
        <v>0</v>
      </c>
      <c r="E157" s="16">
        <f t="shared" si="1"/>
        <v>0</v>
      </c>
      <c r="F157" s="16">
        <f t="shared" si="7"/>
        <v>0</v>
      </c>
      <c r="G157" s="1">
        <f t="shared" si="5"/>
        <v>5</v>
      </c>
      <c r="L157" s="1">
        <v>13699</v>
      </c>
      <c r="M157" s="1">
        <v>13699</v>
      </c>
      <c r="N157" s="1">
        <f t="shared" si="4"/>
        <v>0</v>
      </c>
      <c r="O157" s="16">
        <f t="shared" si="2"/>
        <v>0</v>
      </c>
      <c r="Q157" s="20">
        <v>0</v>
      </c>
      <c r="R157" s="1">
        <f t="shared" si="0"/>
        <v>2.7071428571428569</v>
      </c>
    </row>
    <row r="158" spans="1:18" ht="13" x14ac:dyDescent="0.15">
      <c r="A158" s="15">
        <v>44191</v>
      </c>
      <c r="B158" s="1">
        <v>349</v>
      </c>
      <c r="D158" s="1">
        <v>0</v>
      </c>
      <c r="E158" s="16">
        <f t="shared" si="1"/>
        <v>0</v>
      </c>
      <c r="F158" s="16">
        <f t="shared" si="7"/>
        <v>0</v>
      </c>
      <c r="G158" s="1">
        <f t="shared" si="5"/>
        <v>5</v>
      </c>
      <c r="L158" s="1">
        <v>13699</v>
      </c>
      <c r="M158" s="1">
        <v>13699</v>
      </c>
      <c r="N158" s="1">
        <f t="shared" si="4"/>
        <v>0</v>
      </c>
      <c r="O158" s="16">
        <f t="shared" si="2"/>
        <v>0</v>
      </c>
      <c r="Q158" s="20">
        <v>21.66</v>
      </c>
      <c r="R158" s="1">
        <f t="shared" si="0"/>
        <v>5.4142857142857137</v>
      </c>
    </row>
    <row r="159" spans="1:18" ht="13" x14ac:dyDescent="0.15">
      <c r="A159" s="15">
        <v>44192</v>
      </c>
      <c r="B159" s="1">
        <v>350</v>
      </c>
      <c r="D159" s="1">
        <v>0</v>
      </c>
      <c r="E159" s="16">
        <f t="shared" si="1"/>
        <v>0</v>
      </c>
      <c r="F159" s="16">
        <f t="shared" si="7"/>
        <v>0</v>
      </c>
      <c r="G159" s="1">
        <f t="shared" si="5"/>
        <v>5</v>
      </c>
      <c r="L159" s="1">
        <v>13699</v>
      </c>
      <c r="M159" s="1">
        <v>13699</v>
      </c>
      <c r="N159" s="1">
        <f t="shared" si="4"/>
        <v>0</v>
      </c>
      <c r="O159" s="16">
        <f t="shared" si="2"/>
        <v>0</v>
      </c>
      <c r="Q159" s="20">
        <v>2.71</v>
      </c>
      <c r="R159" s="1">
        <f t="shared" si="0"/>
        <v>4.6414285714285715</v>
      </c>
    </row>
    <row r="160" spans="1:18" ht="13" x14ac:dyDescent="0.15">
      <c r="A160" s="15">
        <v>44193</v>
      </c>
      <c r="B160" s="1">
        <v>351</v>
      </c>
      <c r="D160" s="1">
        <v>0</v>
      </c>
      <c r="E160" s="16">
        <f t="shared" si="1"/>
        <v>0</v>
      </c>
      <c r="F160" s="16">
        <f t="shared" si="7"/>
        <v>0</v>
      </c>
      <c r="G160" s="1">
        <f t="shared" si="5"/>
        <v>5</v>
      </c>
      <c r="L160" s="1">
        <v>13699</v>
      </c>
      <c r="M160" s="1">
        <v>13699</v>
      </c>
      <c r="N160" s="1">
        <f t="shared" si="4"/>
        <v>0</v>
      </c>
      <c r="O160" s="16">
        <f t="shared" si="2"/>
        <v>0</v>
      </c>
      <c r="Q160" s="20">
        <v>8.1199999999999992</v>
      </c>
      <c r="R160" s="1">
        <f t="shared" si="0"/>
        <v>5.8014285714285716</v>
      </c>
    </row>
    <row r="161" spans="1:18" ht="13" x14ac:dyDescent="0.15">
      <c r="A161" s="15">
        <v>44194</v>
      </c>
      <c r="B161" s="1">
        <v>352</v>
      </c>
      <c r="D161" s="1">
        <v>0</v>
      </c>
      <c r="E161" s="16">
        <f t="shared" si="1"/>
        <v>0</v>
      </c>
      <c r="F161" s="16">
        <f t="shared" si="7"/>
        <v>0</v>
      </c>
      <c r="G161" s="1">
        <f t="shared" si="5"/>
        <v>5</v>
      </c>
      <c r="L161" s="1">
        <v>13699</v>
      </c>
      <c r="M161" s="1">
        <v>13699</v>
      </c>
      <c r="N161" s="1">
        <f t="shared" si="4"/>
        <v>0</v>
      </c>
      <c r="O161" s="16">
        <f t="shared" si="2"/>
        <v>0</v>
      </c>
      <c r="Q161" s="20">
        <v>16.239999999999998</v>
      </c>
      <c r="R161" s="1">
        <f t="shared" si="0"/>
        <v>8.1214285714285701</v>
      </c>
    </row>
    <row r="162" spans="1:18" ht="13" x14ac:dyDescent="0.15">
      <c r="A162" s="15">
        <v>44195</v>
      </c>
      <c r="B162" s="1">
        <v>353</v>
      </c>
      <c r="D162" s="1">
        <v>0</v>
      </c>
      <c r="E162" s="16">
        <f t="shared" si="1"/>
        <v>0</v>
      </c>
      <c r="F162" s="16">
        <f t="shared" si="7"/>
        <v>0</v>
      </c>
      <c r="G162" s="1">
        <f t="shared" si="5"/>
        <v>5</v>
      </c>
      <c r="L162" s="1">
        <v>13699</v>
      </c>
      <c r="M162" s="1">
        <v>13699</v>
      </c>
      <c r="N162" s="1">
        <f t="shared" si="4"/>
        <v>0</v>
      </c>
      <c r="O162" s="16">
        <f t="shared" si="2"/>
        <v>0</v>
      </c>
      <c r="Q162" s="20">
        <v>10.83</v>
      </c>
      <c r="R162" s="1">
        <f t="shared" si="0"/>
        <v>9.281428571428572</v>
      </c>
    </row>
    <row r="163" spans="1:18" ht="13" x14ac:dyDescent="0.15">
      <c r="A163" s="15">
        <v>44196</v>
      </c>
      <c r="B163" s="1">
        <v>354</v>
      </c>
      <c r="D163" s="1">
        <v>0</v>
      </c>
      <c r="E163" s="16">
        <f t="shared" si="1"/>
        <v>0</v>
      </c>
      <c r="F163" s="16">
        <f t="shared" si="7"/>
        <v>0</v>
      </c>
      <c r="G163" s="1">
        <f t="shared" si="5"/>
        <v>5</v>
      </c>
      <c r="L163" s="1">
        <v>13699</v>
      </c>
      <c r="M163" s="1">
        <v>13699</v>
      </c>
      <c r="N163" s="1">
        <f t="shared" si="4"/>
        <v>0</v>
      </c>
      <c r="O163" s="16">
        <f t="shared" si="2"/>
        <v>0</v>
      </c>
      <c r="Q163" s="20">
        <v>37.9</v>
      </c>
      <c r="R163" s="1">
        <f t="shared" si="0"/>
        <v>13.922857142857143</v>
      </c>
    </row>
    <row r="164" spans="1:18" ht="13" x14ac:dyDescent="0.15">
      <c r="A164" s="15">
        <v>44197</v>
      </c>
      <c r="B164" s="1">
        <f t="shared" ref="B164:B314" si="8">B163+1</f>
        <v>355</v>
      </c>
      <c r="D164" s="1">
        <v>0</v>
      </c>
      <c r="E164" s="16">
        <f t="shared" si="1"/>
        <v>0</v>
      </c>
      <c r="F164" s="16">
        <f t="shared" si="7"/>
        <v>0</v>
      </c>
      <c r="G164" s="1">
        <f t="shared" si="5"/>
        <v>5</v>
      </c>
      <c r="H164" s="16">
        <f>D164</f>
        <v>0</v>
      </c>
      <c r="L164" s="1">
        <v>13699</v>
      </c>
      <c r="M164" s="1">
        <v>13699</v>
      </c>
      <c r="N164" s="1">
        <f t="shared" si="4"/>
        <v>0</v>
      </c>
      <c r="O164" s="16">
        <f t="shared" si="2"/>
        <v>0</v>
      </c>
      <c r="Q164" s="20">
        <v>0</v>
      </c>
      <c r="R164" s="1">
        <f t="shared" si="0"/>
        <v>13.922857142857143</v>
      </c>
    </row>
    <row r="165" spans="1:18" ht="13" x14ac:dyDescent="0.15">
      <c r="A165" s="15">
        <v>44198</v>
      </c>
      <c r="B165" s="1">
        <f t="shared" si="8"/>
        <v>356</v>
      </c>
      <c r="D165" s="1">
        <v>0</v>
      </c>
      <c r="E165" s="16">
        <f t="shared" si="1"/>
        <v>0</v>
      </c>
      <c r="F165" s="16">
        <f t="shared" si="7"/>
        <v>0</v>
      </c>
      <c r="G165" s="1">
        <f t="shared" si="5"/>
        <v>5</v>
      </c>
      <c r="H165" s="22">
        <f t="shared" ref="H165:H311" si="9">D165+H164</f>
        <v>0</v>
      </c>
      <c r="L165" s="1">
        <v>13699</v>
      </c>
      <c r="M165" s="1">
        <v>13699</v>
      </c>
      <c r="N165" s="1">
        <f t="shared" si="4"/>
        <v>0</v>
      </c>
      <c r="O165" s="16">
        <f t="shared" si="2"/>
        <v>0</v>
      </c>
      <c r="Q165" s="20">
        <v>73.09</v>
      </c>
      <c r="R165" s="1">
        <f t="shared" si="0"/>
        <v>21.27</v>
      </c>
    </row>
    <row r="166" spans="1:18" ht="13" x14ac:dyDescent="0.15">
      <c r="A166" s="15">
        <v>44199</v>
      </c>
      <c r="B166" s="1">
        <f t="shared" si="8"/>
        <v>357</v>
      </c>
      <c r="D166" s="1">
        <v>0</v>
      </c>
      <c r="E166" s="16">
        <f t="shared" si="1"/>
        <v>0</v>
      </c>
      <c r="F166" s="16">
        <f t="shared" si="7"/>
        <v>0</v>
      </c>
      <c r="G166" s="1">
        <f t="shared" si="5"/>
        <v>5</v>
      </c>
      <c r="H166" s="22">
        <f t="shared" si="9"/>
        <v>0</v>
      </c>
      <c r="L166" s="1">
        <v>13699</v>
      </c>
      <c r="M166" s="1">
        <v>13699</v>
      </c>
      <c r="N166" s="1">
        <f t="shared" si="4"/>
        <v>0</v>
      </c>
      <c r="O166" s="16">
        <f t="shared" si="2"/>
        <v>0</v>
      </c>
      <c r="Q166" s="20">
        <v>32.49</v>
      </c>
      <c r="R166" s="1">
        <f t="shared" si="0"/>
        <v>25.524285714285718</v>
      </c>
    </row>
    <row r="167" spans="1:18" ht="13" x14ac:dyDescent="0.15">
      <c r="A167" s="15">
        <v>44200</v>
      </c>
      <c r="B167" s="1">
        <f t="shared" si="8"/>
        <v>358</v>
      </c>
      <c r="D167" s="1">
        <v>0</v>
      </c>
      <c r="E167" s="16">
        <f t="shared" si="1"/>
        <v>0</v>
      </c>
      <c r="F167" s="16">
        <f t="shared" si="7"/>
        <v>0</v>
      </c>
      <c r="G167" s="1">
        <f t="shared" si="5"/>
        <v>5</v>
      </c>
      <c r="H167" s="22">
        <f t="shared" si="9"/>
        <v>0</v>
      </c>
      <c r="L167" s="1">
        <v>13699</v>
      </c>
      <c r="M167" s="1">
        <v>13699</v>
      </c>
      <c r="N167" s="1">
        <f t="shared" si="4"/>
        <v>0</v>
      </c>
      <c r="O167" s="16">
        <f t="shared" si="2"/>
        <v>0</v>
      </c>
      <c r="Q167" s="20">
        <v>32.49</v>
      </c>
      <c r="R167" s="1">
        <f t="shared" si="0"/>
        <v>29.005714285714287</v>
      </c>
    </row>
    <row r="168" spans="1:18" ht="13" x14ac:dyDescent="0.15">
      <c r="A168" s="15">
        <v>44201</v>
      </c>
      <c r="B168" s="1">
        <f t="shared" si="8"/>
        <v>359</v>
      </c>
      <c r="D168" s="1">
        <v>0</v>
      </c>
      <c r="E168" s="16">
        <f t="shared" si="1"/>
        <v>0</v>
      </c>
      <c r="F168" s="16">
        <f t="shared" si="7"/>
        <v>0</v>
      </c>
      <c r="G168" s="1">
        <f t="shared" si="5"/>
        <v>5</v>
      </c>
      <c r="H168" s="22">
        <f t="shared" si="9"/>
        <v>0</v>
      </c>
      <c r="L168" s="1">
        <v>13699</v>
      </c>
      <c r="M168" s="1">
        <v>13699</v>
      </c>
      <c r="N168" s="1">
        <f t="shared" si="4"/>
        <v>0</v>
      </c>
      <c r="O168" s="16">
        <f t="shared" si="2"/>
        <v>0</v>
      </c>
      <c r="Q168" s="20">
        <v>27.07</v>
      </c>
      <c r="R168" s="1">
        <f t="shared" si="0"/>
        <v>30.552857142857142</v>
      </c>
    </row>
    <row r="169" spans="1:18" ht="13" x14ac:dyDescent="0.15">
      <c r="A169" s="15">
        <v>44202</v>
      </c>
      <c r="B169" s="1">
        <f t="shared" si="8"/>
        <v>360</v>
      </c>
      <c r="D169" s="1">
        <v>0</v>
      </c>
      <c r="E169" s="16">
        <f t="shared" si="1"/>
        <v>0</v>
      </c>
      <c r="F169" s="16">
        <f t="shared" si="7"/>
        <v>0</v>
      </c>
      <c r="G169" s="1">
        <f t="shared" si="5"/>
        <v>5</v>
      </c>
      <c r="H169" s="22">
        <f t="shared" si="9"/>
        <v>0</v>
      </c>
      <c r="L169" s="1">
        <v>13699</v>
      </c>
      <c r="M169" s="1">
        <v>13699</v>
      </c>
      <c r="N169" s="1">
        <f t="shared" si="4"/>
        <v>0</v>
      </c>
      <c r="O169" s="16">
        <f t="shared" si="2"/>
        <v>0</v>
      </c>
      <c r="Q169" s="20">
        <v>21.66</v>
      </c>
      <c r="R169" s="1">
        <f t="shared" si="0"/>
        <v>32.1</v>
      </c>
    </row>
    <row r="170" spans="1:18" ht="13" x14ac:dyDescent="0.15">
      <c r="A170" s="15">
        <v>44203</v>
      </c>
      <c r="B170" s="1">
        <f t="shared" si="8"/>
        <v>361</v>
      </c>
      <c r="D170" s="1">
        <v>0</v>
      </c>
      <c r="E170" s="16">
        <f t="shared" si="1"/>
        <v>0</v>
      </c>
      <c r="F170" s="16">
        <f t="shared" si="7"/>
        <v>0</v>
      </c>
      <c r="G170" s="1">
        <f t="shared" si="5"/>
        <v>5</v>
      </c>
      <c r="H170" s="22">
        <f t="shared" si="9"/>
        <v>0</v>
      </c>
      <c r="L170" s="1">
        <v>13699</v>
      </c>
      <c r="M170" s="1">
        <v>13699</v>
      </c>
      <c r="N170" s="1">
        <f t="shared" si="4"/>
        <v>0</v>
      </c>
      <c r="O170" s="16">
        <f t="shared" si="2"/>
        <v>0</v>
      </c>
      <c r="Q170" s="20">
        <v>110.99</v>
      </c>
      <c r="R170" s="1">
        <f t="shared" si="0"/>
        <v>42.541428571428575</v>
      </c>
    </row>
    <row r="171" spans="1:18" ht="13" x14ac:dyDescent="0.15">
      <c r="A171" s="15">
        <v>44204</v>
      </c>
      <c r="B171" s="1">
        <f t="shared" si="8"/>
        <v>362</v>
      </c>
      <c r="D171" s="1">
        <v>0</v>
      </c>
      <c r="E171" s="16">
        <f t="shared" si="1"/>
        <v>0</v>
      </c>
      <c r="F171" s="16">
        <f t="shared" si="7"/>
        <v>0</v>
      </c>
      <c r="G171" s="1">
        <f t="shared" si="5"/>
        <v>5</v>
      </c>
      <c r="H171" s="22">
        <f t="shared" si="9"/>
        <v>0</v>
      </c>
      <c r="L171" s="1">
        <v>13699</v>
      </c>
      <c r="M171" s="1">
        <v>13699</v>
      </c>
      <c r="N171" s="1">
        <f t="shared" si="4"/>
        <v>0</v>
      </c>
      <c r="O171" s="16">
        <f t="shared" si="2"/>
        <v>0</v>
      </c>
      <c r="Q171" s="20">
        <v>67.680000000000007</v>
      </c>
      <c r="R171" s="1">
        <f t="shared" si="0"/>
        <v>52.21</v>
      </c>
    </row>
    <row r="172" spans="1:18" ht="13" x14ac:dyDescent="0.15">
      <c r="A172" s="15">
        <v>44205</v>
      </c>
      <c r="B172" s="1">
        <f t="shared" si="8"/>
        <v>363</v>
      </c>
      <c r="D172" s="1">
        <v>0</v>
      </c>
      <c r="E172" s="16">
        <f t="shared" si="1"/>
        <v>0</v>
      </c>
      <c r="F172" s="16">
        <f t="shared" si="7"/>
        <v>0</v>
      </c>
      <c r="G172" s="1">
        <f t="shared" si="5"/>
        <v>5</v>
      </c>
      <c r="H172" s="22">
        <f t="shared" si="9"/>
        <v>0</v>
      </c>
      <c r="L172" s="1">
        <v>13699</v>
      </c>
      <c r="M172" s="1">
        <v>13699</v>
      </c>
      <c r="N172" s="1">
        <f t="shared" si="4"/>
        <v>0</v>
      </c>
      <c r="O172" s="16">
        <f t="shared" si="2"/>
        <v>0</v>
      </c>
      <c r="Q172" s="20">
        <v>59.56</v>
      </c>
      <c r="R172" s="1">
        <f t="shared" si="0"/>
        <v>50.277142857142856</v>
      </c>
    </row>
    <row r="173" spans="1:18" ht="13" x14ac:dyDescent="0.15">
      <c r="A173" s="15">
        <v>44206</v>
      </c>
      <c r="B173" s="1">
        <f t="shared" si="8"/>
        <v>364</v>
      </c>
      <c r="D173" s="1">
        <v>0</v>
      </c>
      <c r="E173" s="16">
        <f t="shared" si="1"/>
        <v>0</v>
      </c>
      <c r="F173" s="16">
        <f t="shared" si="7"/>
        <v>0</v>
      </c>
      <c r="G173" s="1">
        <f t="shared" si="5"/>
        <v>5</v>
      </c>
      <c r="H173" s="22">
        <f t="shared" si="9"/>
        <v>0</v>
      </c>
      <c r="L173" s="1">
        <v>13699</v>
      </c>
      <c r="M173" s="1">
        <v>13699</v>
      </c>
      <c r="N173" s="1">
        <f t="shared" si="4"/>
        <v>0</v>
      </c>
      <c r="O173" s="16">
        <f t="shared" si="2"/>
        <v>0</v>
      </c>
      <c r="Q173" s="20">
        <v>54.14</v>
      </c>
      <c r="R173" s="1">
        <f t="shared" si="0"/>
        <v>53.37</v>
      </c>
    </row>
    <row r="174" spans="1:18" ht="13" x14ac:dyDescent="0.15">
      <c r="A174" s="15">
        <v>44207</v>
      </c>
      <c r="B174" s="1">
        <f t="shared" si="8"/>
        <v>365</v>
      </c>
      <c r="D174" s="1">
        <v>0</v>
      </c>
      <c r="E174" s="16">
        <f t="shared" si="1"/>
        <v>0</v>
      </c>
      <c r="F174" s="16">
        <f t="shared" si="7"/>
        <v>0</v>
      </c>
      <c r="G174" s="1">
        <f t="shared" si="5"/>
        <v>5</v>
      </c>
      <c r="H174" s="22">
        <f t="shared" si="9"/>
        <v>0</v>
      </c>
      <c r="L174" s="1">
        <v>13699</v>
      </c>
      <c r="M174" s="1">
        <v>13699</v>
      </c>
      <c r="N174" s="1">
        <f t="shared" si="4"/>
        <v>0</v>
      </c>
      <c r="O174" s="16">
        <f t="shared" si="2"/>
        <v>0</v>
      </c>
      <c r="Q174" s="20">
        <v>27.07</v>
      </c>
      <c r="R174" s="1">
        <f t="shared" si="0"/>
        <v>52.595714285714287</v>
      </c>
    </row>
    <row r="175" spans="1:18" ht="13" x14ac:dyDescent="0.15">
      <c r="A175" s="15">
        <v>44208</v>
      </c>
      <c r="B175" s="1">
        <f t="shared" si="8"/>
        <v>366</v>
      </c>
      <c r="D175" s="1">
        <v>0</v>
      </c>
      <c r="E175" s="16">
        <f t="shared" si="1"/>
        <v>0</v>
      </c>
      <c r="F175" s="16">
        <f t="shared" si="7"/>
        <v>0</v>
      </c>
      <c r="G175" s="1">
        <f t="shared" si="5"/>
        <v>5</v>
      </c>
      <c r="H175" s="22">
        <f t="shared" si="9"/>
        <v>0</v>
      </c>
      <c r="L175" s="1">
        <v>13699</v>
      </c>
      <c r="M175" s="1">
        <v>13699</v>
      </c>
      <c r="N175" s="1">
        <f t="shared" si="4"/>
        <v>0</v>
      </c>
      <c r="O175" s="16">
        <f t="shared" si="2"/>
        <v>0</v>
      </c>
      <c r="Q175" s="20">
        <v>21.66</v>
      </c>
      <c r="R175" s="1">
        <f t="shared" si="0"/>
        <v>51.822857142857139</v>
      </c>
    </row>
    <row r="176" spans="1:18" ht="13" x14ac:dyDescent="0.15">
      <c r="A176" s="15">
        <v>44209</v>
      </c>
      <c r="B176" s="1">
        <f t="shared" si="8"/>
        <v>367</v>
      </c>
      <c r="D176" s="1">
        <v>0</v>
      </c>
      <c r="E176" s="16">
        <f t="shared" si="1"/>
        <v>0</v>
      </c>
      <c r="F176" s="16">
        <f t="shared" si="7"/>
        <v>0</v>
      </c>
      <c r="G176" s="1">
        <f t="shared" si="5"/>
        <v>5</v>
      </c>
      <c r="H176" s="22">
        <f t="shared" si="9"/>
        <v>0</v>
      </c>
      <c r="L176" s="1">
        <v>13699</v>
      </c>
      <c r="M176" s="1">
        <v>13699</v>
      </c>
      <c r="N176" s="1">
        <f t="shared" si="4"/>
        <v>0</v>
      </c>
      <c r="O176" s="16">
        <f t="shared" si="2"/>
        <v>0</v>
      </c>
      <c r="Q176" s="20">
        <v>27.07</v>
      </c>
      <c r="R176" s="1">
        <f t="shared" si="0"/>
        <v>52.595714285714287</v>
      </c>
    </row>
    <row r="177" spans="1:18" ht="13" x14ac:dyDescent="0.15">
      <c r="A177" s="15">
        <v>44210</v>
      </c>
      <c r="B177" s="1">
        <f t="shared" si="8"/>
        <v>368</v>
      </c>
      <c r="D177" s="1">
        <v>0</v>
      </c>
      <c r="E177" s="16">
        <f t="shared" si="1"/>
        <v>0</v>
      </c>
      <c r="F177" s="16">
        <f t="shared" si="7"/>
        <v>0</v>
      </c>
      <c r="G177" s="1">
        <f t="shared" si="5"/>
        <v>5</v>
      </c>
      <c r="H177" s="22">
        <f t="shared" si="9"/>
        <v>0</v>
      </c>
      <c r="L177" s="1">
        <v>13699</v>
      </c>
      <c r="M177" s="1">
        <v>13699</v>
      </c>
      <c r="N177" s="1">
        <f t="shared" si="4"/>
        <v>0</v>
      </c>
      <c r="O177" s="16">
        <f t="shared" si="2"/>
        <v>0</v>
      </c>
      <c r="Q177" s="20">
        <v>18.95</v>
      </c>
      <c r="R177" s="1">
        <f t="shared" si="0"/>
        <v>39.447142857142858</v>
      </c>
    </row>
    <row r="178" spans="1:18" ht="13" x14ac:dyDescent="0.15">
      <c r="A178" s="15">
        <v>44211</v>
      </c>
      <c r="B178" s="1">
        <f t="shared" si="8"/>
        <v>369</v>
      </c>
      <c r="D178" s="1">
        <v>0</v>
      </c>
      <c r="E178" s="16">
        <f t="shared" si="1"/>
        <v>0</v>
      </c>
      <c r="F178" s="16">
        <f t="shared" si="7"/>
        <v>0</v>
      </c>
      <c r="G178" s="1">
        <f t="shared" si="5"/>
        <v>5</v>
      </c>
      <c r="H178" s="22">
        <f t="shared" si="9"/>
        <v>0</v>
      </c>
      <c r="L178" s="1">
        <v>13699</v>
      </c>
      <c r="M178" s="1">
        <v>13699</v>
      </c>
      <c r="N178" s="1">
        <f t="shared" si="4"/>
        <v>0</v>
      </c>
      <c r="O178" s="16">
        <f t="shared" si="2"/>
        <v>0</v>
      </c>
      <c r="Q178" s="20">
        <v>29.78</v>
      </c>
      <c r="R178" s="1">
        <f t="shared" si="0"/>
        <v>34.032857142857139</v>
      </c>
    </row>
    <row r="179" spans="1:18" ht="13" x14ac:dyDescent="0.15">
      <c r="A179" s="15">
        <v>44212</v>
      </c>
      <c r="B179" s="1">
        <f t="shared" si="8"/>
        <v>370</v>
      </c>
      <c r="D179" s="1">
        <v>0</v>
      </c>
      <c r="E179" s="16">
        <f t="shared" si="1"/>
        <v>0</v>
      </c>
      <c r="F179" s="16">
        <f t="shared" si="7"/>
        <v>0</v>
      </c>
      <c r="G179" s="1">
        <f t="shared" si="5"/>
        <v>5</v>
      </c>
      <c r="H179" s="22">
        <f t="shared" si="9"/>
        <v>0</v>
      </c>
      <c r="L179" s="1">
        <f t="shared" ref="L179:L311" si="10">13699+M179</f>
        <v>13736</v>
      </c>
      <c r="M179" s="1">
        <v>37</v>
      </c>
      <c r="N179" s="1">
        <v>37</v>
      </c>
      <c r="O179" s="16">
        <f t="shared" si="2"/>
        <v>5.2857142857142856</v>
      </c>
      <c r="Q179" s="20">
        <v>27.07</v>
      </c>
      <c r="R179" s="1">
        <f t="shared" si="0"/>
        <v>29.39142857142857</v>
      </c>
    </row>
    <row r="180" spans="1:18" ht="13" x14ac:dyDescent="0.15">
      <c r="A180" s="15">
        <v>44213</v>
      </c>
      <c r="B180" s="1">
        <f t="shared" si="8"/>
        <v>371</v>
      </c>
      <c r="D180" s="1">
        <v>0</v>
      </c>
      <c r="E180" s="16">
        <f t="shared" si="1"/>
        <v>0</v>
      </c>
      <c r="F180" s="16">
        <f t="shared" si="7"/>
        <v>0</v>
      </c>
      <c r="G180" s="1">
        <f t="shared" si="5"/>
        <v>5</v>
      </c>
      <c r="H180" s="22">
        <f t="shared" si="9"/>
        <v>0</v>
      </c>
      <c r="L180" s="1">
        <f t="shared" si="10"/>
        <v>13739</v>
      </c>
      <c r="M180" s="1">
        <v>40</v>
      </c>
      <c r="N180" s="1">
        <f t="shared" ref="N180:N311" si="11">M180-M179</f>
        <v>3</v>
      </c>
      <c r="O180" s="16">
        <f t="shared" si="2"/>
        <v>5.7142857142857144</v>
      </c>
      <c r="Q180" s="20">
        <v>35.19</v>
      </c>
      <c r="R180" s="1">
        <f t="shared" si="0"/>
        <v>26.684285714285718</v>
      </c>
    </row>
    <row r="181" spans="1:18" ht="13" x14ac:dyDescent="0.15">
      <c r="A181" s="15">
        <v>44214</v>
      </c>
      <c r="B181" s="1">
        <f t="shared" si="8"/>
        <v>372</v>
      </c>
      <c r="D181" s="1">
        <v>0</v>
      </c>
      <c r="E181" s="16">
        <f t="shared" si="1"/>
        <v>0</v>
      </c>
      <c r="F181" s="16">
        <f t="shared" si="7"/>
        <v>0</v>
      </c>
      <c r="G181" s="1">
        <f t="shared" si="5"/>
        <v>5</v>
      </c>
      <c r="H181" s="22">
        <f t="shared" si="9"/>
        <v>0</v>
      </c>
      <c r="L181" s="1">
        <f t="shared" si="10"/>
        <v>13741</v>
      </c>
      <c r="M181" s="1">
        <v>42</v>
      </c>
      <c r="N181" s="1">
        <f t="shared" si="11"/>
        <v>2</v>
      </c>
      <c r="O181" s="16">
        <f t="shared" si="2"/>
        <v>6</v>
      </c>
      <c r="Q181" s="20">
        <v>18.95</v>
      </c>
      <c r="R181" s="1">
        <f t="shared" si="0"/>
        <v>25.524285714285714</v>
      </c>
    </row>
    <row r="182" spans="1:18" ht="13" x14ac:dyDescent="0.15">
      <c r="A182" s="15">
        <v>44215</v>
      </c>
      <c r="B182" s="1">
        <f t="shared" si="8"/>
        <v>373</v>
      </c>
      <c r="D182" s="1">
        <v>0</v>
      </c>
      <c r="E182" s="16">
        <f t="shared" si="1"/>
        <v>0</v>
      </c>
      <c r="F182" s="16">
        <f t="shared" si="7"/>
        <v>0</v>
      </c>
      <c r="G182" s="1">
        <f t="shared" si="5"/>
        <v>5</v>
      </c>
      <c r="H182" s="22">
        <f t="shared" si="9"/>
        <v>0</v>
      </c>
      <c r="L182" s="1">
        <f t="shared" si="10"/>
        <v>13741</v>
      </c>
      <c r="M182" s="1">
        <v>42</v>
      </c>
      <c r="N182" s="1">
        <f t="shared" si="11"/>
        <v>0</v>
      </c>
      <c r="O182" s="16">
        <f t="shared" si="2"/>
        <v>6</v>
      </c>
      <c r="Q182" s="1">
        <v>13.54</v>
      </c>
      <c r="R182" s="1">
        <f t="shared" si="0"/>
        <v>24.36428571428571</v>
      </c>
    </row>
    <row r="183" spans="1:18" ht="13" x14ac:dyDescent="0.15">
      <c r="A183" s="15">
        <v>44216</v>
      </c>
      <c r="B183" s="1">
        <f t="shared" si="8"/>
        <v>374</v>
      </c>
      <c r="D183" s="1">
        <v>0</v>
      </c>
      <c r="E183" s="16">
        <f t="shared" si="1"/>
        <v>0</v>
      </c>
      <c r="F183" s="16">
        <f t="shared" si="7"/>
        <v>0</v>
      </c>
      <c r="G183" s="1">
        <f t="shared" si="5"/>
        <v>5</v>
      </c>
      <c r="H183" s="22">
        <f t="shared" si="9"/>
        <v>0</v>
      </c>
      <c r="L183" s="1">
        <f t="shared" si="10"/>
        <v>13741</v>
      </c>
      <c r="M183" s="1">
        <v>42</v>
      </c>
      <c r="N183" s="1">
        <f t="shared" si="11"/>
        <v>0</v>
      </c>
      <c r="O183" s="16">
        <f t="shared" si="2"/>
        <v>6</v>
      </c>
      <c r="Q183" s="1">
        <v>16.239999999999998</v>
      </c>
      <c r="R183" s="1">
        <f t="shared" si="0"/>
        <v>22.817142857142859</v>
      </c>
    </row>
    <row r="184" spans="1:18" ht="13" x14ac:dyDescent="0.15">
      <c r="A184" s="15">
        <v>44217</v>
      </c>
      <c r="B184" s="1">
        <f t="shared" si="8"/>
        <v>375</v>
      </c>
      <c r="D184" s="19">
        <v>1</v>
      </c>
      <c r="E184" s="21">
        <f t="shared" si="1"/>
        <v>0.14285714285714285</v>
      </c>
      <c r="F184" s="16">
        <f t="shared" si="7"/>
        <v>5.6044387154626456</v>
      </c>
      <c r="G184" s="21">
        <f t="shared" si="5"/>
        <v>6</v>
      </c>
      <c r="H184" s="22">
        <f t="shared" si="9"/>
        <v>1</v>
      </c>
      <c r="I184" s="22"/>
      <c r="J184" s="22"/>
      <c r="K184" s="22"/>
      <c r="L184" s="1">
        <f t="shared" si="10"/>
        <v>13904</v>
      </c>
      <c r="M184" s="1">
        <v>205</v>
      </c>
      <c r="N184" s="1">
        <f t="shared" si="11"/>
        <v>163</v>
      </c>
      <c r="O184" s="21">
        <f t="shared" si="2"/>
        <v>29.285714285714285</v>
      </c>
      <c r="P184" s="21"/>
      <c r="Q184" s="1">
        <v>24.36</v>
      </c>
      <c r="R184" s="1">
        <f t="shared" si="0"/>
        <v>23.59</v>
      </c>
    </row>
    <row r="185" spans="1:18" ht="13" x14ac:dyDescent="0.15">
      <c r="A185" s="15">
        <v>44218</v>
      </c>
      <c r="B185" s="1">
        <f t="shared" si="8"/>
        <v>376</v>
      </c>
      <c r="D185" s="21">
        <v>0</v>
      </c>
      <c r="E185" s="21">
        <f t="shared" si="1"/>
        <v>0.14285714285714285</v>
      </c>
      <c r="F185" s="16">
        <f t="shared" si="7"/>
        <v>5.6044387154626456</v>
      </c>
      <c r="G185" s="21">
        <f t="shared" si="5"/>
        <v>6</v>
      </c>
      <c r="H185" s="22">
        <f t="shared" si="9"/>
        <v>1</v>
      </c>
      <c r="I185" s="22"/>
      <c r="J185" s="22"/>
      <c r="K185" s="22"/>
      <c r="L185" s="1">
        <f t="shared" si="10"/>
        <v>13904</v>
      </c>
      <c r="M185" s="1">
        <v>205</v>
      </c>
      <c r="N185" s="1">
        <f t="shared" si="11"/>
        <v>0</v>
      </c>
      <c r="O185" s="21">
        <f t="shared" si="2"/>
        <v>29.285714285714285</v>
      </c>
      <c r="P185" s="21"/>
      <c r="Q185" s="1">
        <v>16.239999999999998</v>
      </c>
      <c r="R185" s="1">
        <f t="shared" si="0"/>
        <v>21.655714285714286</v>
      </c>
    </row>
    <row r="186" spans="1:18" ht="13" x14ac:dyDescent="0.15">
      <c r="A186" s="15">
        <v>44219</v>
      </c>
      <c r="B186" s="1">
        <f t="shared" si="8"/>
        <v>377</v>
      </c>
      <c r="D186" s="19">
        <v>0</v>
      </c>
      <c r="E186" s="21">
        <f t="shared" si="1"/>
        <v>0.14285714285714285</v>
      </c>
      <c r="F186" s="16">
        <f t="shared" si="7"/>
        <v>5.6044387154626456</v>
      </c>
      <c r="G186" s="21">
        <f t="shared" si="5"/>
        <v>6</v>
      </c>
      <c r="H186" s="22">
        <f t="shared" si="9"/>
        <v>1</v>
      </c>
      <c r="I186" s="22"/>
      <c r="J186" s="22"/>
      <c r="K186" s="22"/>
      <c r="L186" s="1">
        <f t="shared" si="10"/>
        <v>13943</v>
      </c>
      <c r="M186" s="1">
        <v>244</v>
      </c>
      <c r="N186" s="1">
        <f t="shared" si="11"/>
        <v>39</v>
      </c>
      <c r="O186" s="21">
        <f t="shared" si="2"/>
        <v>29.571428571428573</v>
      </c>
      <c r="P186" s="21"/>
      <c r="Q186" s="1">
        <v>10.83</v>
      </c>
      <c r="R186" s="1">
        <f t="shared" si="0"/>
        <v>19.335714285714285</v>
      </c>
    </row>
    <row r="187" spans="1:18" ht="13" x14ac:dyDescent="0.15">
      <c r="A187" s="15">
        <v>44220</v>
      </c>
      <c r="B187" s="1">
        <f t="shared" si="8"/>
        <v>378</v>
      </c>
      <c r="D187" s="19">
        <v>0</v>
      </c>
      <c r="E187" s="21">
        <f t="shared" si="1"/>
        <v>0.14285714285714285</v>
      </c>
      <c r="F187" s="16">
        <f t="shared" si="7"/>
        <v>5.6044387154626456</v>
      </c>
      <c r="G187" s="21">
        <f t="shared" si="5"/>
        <v>6</v>
      </c>
      <c r="H187" s="22">
        <f t="shared" si="9"/>
        <v>1</v>
      </c>
      <c r="I187" s="22"/>
      <c r="J187" s="22"/>
      <c r="K187" s="22"/>
      <c r="L187" s="1">
        <f t="shared" si="10"/>
        <v>13943</v>
      </c>
      <c r="M187" s="1">
        <v>244</v>
      </c>
      <c r="N187" s="1">
        <f t="shared" si="11"/>
        <v>0</v>
      </c>
      <c r="O187" s="21">
        <f t="shared" si="2"/>
        <v>29.142857142857142</v>
      </c>
      <c r="P187" s="21"/>
      <c r="Q187" s="1">
        <v>16.239999999999998</v>
      </c>
      <c r="R187" s="1">
        <f t="shared" si="0"/>
        <v>16.628571428571426</v>
      </c>
    </row>
    <row r="188" spans="1:18" ht="13" x14ac:dyDescent="0.15">
      <c r="A188" s="15">
        <v>44221</v>
      </c>
      <c r="B188" s="1">
        <f t="shared" si="8"/>
        <v>379</v>
      </c>
      <c r="D188" s="19">
        <v>0</v>
      </c>
      <c r="E188" s="21">
        <f t="shared" si="1"/>
        <v>0.14285714285714285</v>
      </c>
      <c r="F188" s="16">
        <f t="shared" si="7"/>
        <v>5.6044387154626456</v>
      </c>
      <c r="G188" s="21">
        <f t="shared" si="5"/>
        <v>6</v>
      </c>
      <c r="H188" s="22">
        <f t="shared" si="9"/>
        <v>1</v>
      </c>
      <c r="I188" s="22"/>
      <c r="J188" s="22"/>
      <c r="K188" s="22"/>
      <c r="L188" s="1">
        <f t="shared" si="10"/>
        <v>14072</v>
      </c>
      <c r="M188" s="1">
        <v>373</v>
      </c>
      <c r="N188" s="1">
        <f t="shared" si="11"/>
        <v>129</v>
      </c>
      <c r="O188" s="21">
        <f t="shared" si="2"/>
        <v>47.285714285714285</v>
      </c>
      <c r="P188" s="21"/>
      <c r="Q188" s="1">
        <v>8.1199999999999992</v>
      </c>
      <c r="R188" s="1">
        <f t="shared" si="0"/>
        <v>15.081428571428571</v>
      </c>
    </row>
    <row r="189" spans="1:18" ht="13" x14ac:dyDescent="0.15">
      <c r="A189" s="15">
        <v>44222</v>
      </c>
      <c r="B189" s="1">
        <f t="shared" si="8"/>
        <v>380</v>
      </c>
      <c r="D189" s="19">
        <v>0</v>
      </c>
      <c r="E189" s="21">
        <f t="shared" si="1"/>
        <v>0.14285714285714285</v>
      </c>
      <c r="F189" s="16">
        <f t="shared" si="7"/>
        <v>5.6044387154626456</v>
      </c>
      <c r="G189" s="21">
        <f t="shared" si="5"/>
        <v>6</v>
      </c>
      <c r="H189" s="22">
        <f t="shared" si="9"/>
        <v>1</v>
      </c>
      <c r="I189" s="22"/>
      <c r="J189" s="22"/>
      <c r="K189" s="22"/>
      <c r="L189" s="1">
        <f t="shared" si="10"/>
        <v>14072</v>
      </c>
      <c r="M189" s="1">
        <v>373</v>
      </c>
      <c r="N189" s="1">
        <f t="shared" si="11"/>
        <v>0</v>
      </c>
      <c r="O189" s="21">
        <f t="shared" si="2"/>
        <v>47.285714285714285</v>
      </c>
      <c r="P189" s="21"/>
      <c r="Q189" s="1">
        <v>10.83</v>
      </c>
      <c r="R189" s="1">
        <f t="shared" si="0"/>
        <v>14.694285714285712</v>
      </c>
    </row>
    <row r="190" spans="1:18" ht="13" x14ac:dyDescent="0.15">
      <c r="A190" s="15">
        <v>44223</v>
      </c>
      <c r="B190" s="1">
        <f t="shared" si="8"/>
        <v>381</v>
      </c>
      <c r="D190" s="19">
        <v>0</v>
      </c>
      <c r="E190" s="21">
        <f t="shared" si="1"/>
        <v>0.14285714285714285</v>
      </c>
      <c r="F190" s="16">
        <f t="shared" si="7"/>
        <v>5.6044387154626456</v>
      </c>
      <c r="G190" s="21">
        <f t="shared" si="5"/>
        <v>6</v>
      </c>
      <c r="H190" s="22">
        <f t="shared" si="9"/>
        <v>1</v>
      </c>
      <c r="I190" s="22"/>
      <c r="J190" s="22"/>
      <c r="K190" s="22"/>
      <c r="L190" s="1">
        <f t="shared" si="10"/>
        <v>14072</v>
      </c>
      <c r="M190" s="1">
        <v>373</v>
      </c>
      <c r="N190" s="1">
        <f t="shared" si="11"/>
        <v>0</v>
      </c>
      <c r="O190" s="21">
        <f t="shared" si="2"/>
        <v>47.285714285714285</v>
      </c>
      <c r="P190" s="21"/>
      <c r="Q190" s="1">
        <v>8.1199999999999992</v>
      </c>
      <c r="R190" s="1">
        <f t="shared" si="0"/>
        <v>13.534285714285714</v>
      </c>
    </row>
    <row r="191" spans="1:18" ht="13" x14ac:dyDescent="0.15">
      <c r="A191" s="15">
        <v>44224</v>
      </c>
      <c r="B191" s="1">
        <f t="shared" si="8"/>
        <v>382</v>
      </c>
      <c r="D191" s="19">
        <v>0</v>
      </c>
      <c r="E191" s="21">
        <f t="shared" si="1"/>
        <v>0</v>
      </c>
      <c r="F191" s="16">
        <f t="shared" si="7"/>
        <v>0</v>
      </c>
      <c r="G191" s="21">
        <f t="shared" si="5"/>
        <v>6</v>
      </c>
      <c r="H191" s="22">
        <f t="shared" si="9"/>
        <v>1</v>
      </c>
      <c r="I191" s="22"/>
      <c r="J191" s="22"/>
      <c r="K191" s="22"/>
      <c r="L191" s="1">
        <f t="shared" si="10"/>
        <v>14228</v>
      </c>
      <c r="M191" s="1">
        <v>529</v>
      </c>
      <c r="N191" s="1">
        <f t="shared" si="11"/>
        <v>156</v>
      </c>
      <c r="O191" s="21">
        <f t="shared" si="2"/>
        <v>46.285714285714285</v>
      </c>
      <c r="P191" s="21"/>
      <c r="Q191" s="1">
        <v>13.54</v>
      </c>
      <c r="R191" s="1">
        <f t="shared" si="0"/>
        <v>11.988571428571428</v>
      </c>
    </row>
    <row r="192" spans="1:18" ht="13" x14ac:dyDescent="0.15">
      <c r="A192" s="15">
        <v>44225</v>
      </c>
      <c r="B192" s="1">
        <f t="shared" si="8"/>
        <v>383</v>
      </c>
      <c r="D192" s="19">
        <v>0</v>
      </c>
      <c r="E192" s="21">
        <f t="shared" si="1"/>
        <v>0</v>
      </c>
      <c r="F192" s="16">
        <f t="shared" si="7"/>
        <v>0</v>
      </c>
      <c r="G192" s="21">
        <f t="shared" si="5"/>
        <v>6</v>
      </c>
      <c r="H192" s="22">
        <f t="shared" si="9"/>
        <v>1</v>
      </c>
      <c r="I192" s="22"/>
      <c r="J192" s="22"/>
      <c r="K192" s="22"/>
      <c r="L192" s="1">
        <f t="shared" si="10"/>
        <v>14228</v>
      </c>
      <c r="M192" s="1">
        <v>529</v>
      </c>
      <c r="N192" s="1">
        <f t="shared" si="11"/>
        <v>0</v>
      </c>
      <c r="O192" s="21">
        <f t="shared" si="2"/>
        <v>46.285714285714285</v>
      </c>
      <c r="P192" s="21"/>
      <c r="Q192" s="1">
        <v>13.54</v>
      </c>
      <c r="R192" s="1">
        <f t="shared" si="0"/>
        <v>11.602857142857143</v>
      </c>
    </row>
    <row r="193" spans="1:18" ht="13" x14ac:dyDescent="0.15">
      <c r="A193" s="15">
        <v>44226</v>
      </c>
      <c r="B193" s="1">
        <f t="shared" si="8"/>
        <v>384</v>
      </c>
      <c r="D193" s="19">
        <v>0</v>
      </c>
      <c r="E193" s="21">
        <f t="shared" si="1"/>
        <v>0</v>
      </c>
      <c r="F193" s="16">
        <f t="shared" si="7"/>
        <v>0</v>
      </c>
      <c r="G193" s="21">
        <f t="shared" si="5"/>
        <v>6</v>
      </c>
      <c r="H193" s="22">
        <f t="shared" si="9"/>
        <v>1</v>
      </c>
      <c r="I193" s="22"/>
      <c r="J193" s="22"/>
      <c r="K193" s="22"/>
      <c r="L193" s="1">
        <f t="shared" si="10"/>
        <v>14228</v>
      </c>
      <c r="M193" s="1">
        <v>529</v>
      </c>
      <c r="N193" s="1">
        <f t="shared" si="11"/>
        <v>0</v>
      </c>
      <c r="O193" s="21">
        <f t="shared" si="2"/>
        <v>40.714285714285715</v>
      </c>
      <c r="P193" s="21"/>
      <c r="Q193" s="1">
        <v>21.66</v>
      </c>
      <c r="R193" s="1">
        <f t="shared" si="0"/>
        <v>13.149999999999997</v>
      </c>
    </row>
    <row r="194" spans="1:18" ht="13" x14ac:dyDescent="0.15">
      <c r="A194" s="15">
        <v>44227</v>
      </c>
      <c r="B194" s="1">
        <f t="shared" si="8"/>
        <v>385</v>
      </c>
      <c r="D194" s="19">
        <v>0</v>
      </c>
      <c r="E194" s="21">
        <f t="shared" si="1"/>
        <v>0</v>
      </c>
      <c r="F194" s="16">
        <f t="shared" si="7"/>
        <v>0</v>
      </c>
      <c r="G194" s="21">
        <f t="shared" si="5"/>
        <v>6</v>
      </c>
      <c r="H194" s="22">
        <f t="shared" si="9"/>
        <v>1</v>
      </c>
      <c r="I194" s="22"/>
      <c r="J194" s="22"/>
      <c r="K194" s="22"/>
      <c r="L194" s="1">
        <f t="shared" si="10"/>
        <v>14228</v>
      </c>
      <c r="M194" s="1">
        <v>529</v>
      </c>
      <c r="N194" s="1">
        <f t="shared" si="11"/>
        <v>0</v>
      </c>
      <c r="O194" s="21">
        <f t="shared" si="2"/>
        <v>40.714285714285715</v>
      </c>
      <c r="P194" s="21"/>
      <c r="Q194" s="1">
        <v>16.239999999999998</v>
      </c>
      <c r="R194" s="1">
        <f t="shared" si="0"/>
        <v>13.15</v>
      </c>
    </row>
    <row r="195" spans="1:18" ht="13" x14ac:dyDescent="0.15">
      <c r="A195" s="15">
        <v>44228</v>
      </c>
      <c r="B195" s="1">
        <f t="shared" si="8"/>
        <v>386</v>
      </c>
      <c r="D195" s="19">
        <v>0</v>
      </c>
      <c r="E195" s="21">
        <f t="shared" si="1"/>
        <v>0</v>
      </c>
      <c r="F195" s="16">
        <f t="shared" si="7"/>
        <v>0</v>
      </c>
      <c r="G195" s="21">
        <f t="shared" si="5"/>
        <v>6</v>
      </c>
      <c r="H195" s="22">
        <f t="shared" si="9"/>
        <v>1</v>
      </c>
      <c r="I195" s="22"/>
      <c r="J195" s="22"/>
      <c r="K195" s="22"/>
      <c r="L195" s="1">
        <f t="shared" si="10"/>
        <v>14325</v>
      </c>
      <c r="M195" s="1">
        <v>626</v>
      </c>
      <c r="N195" s="1">
        <f t="shared" si="11"/>
        <v>97</v>
      </c>
      <c r="O195" s="21">
        <f t="shared" si="2"/>
        <v>36.142857142857146</v>
      </c>
      <c r="P195" s="21"/>
      <c r="Q195" s="1">
        <v>13.54</v>
      </c>
      <c r="R195" s="1">
        <f t="shared" si="0"/>
        <v>13.924285714285714</v>
      </c>
    </row>
    <row r="196" spans="1:18" ht="13" x14ac:dyDescent="0.15">
      <c r="A196" s="15">
        <v>44229</v>
      </c>
      <c r="B196" s="1">
        <f t="shared" si="8"/>
        <v>387</v>
      </c>
      <c r="D196" s="19">
        <v>0</v>
      </c>
      <c r="E196" s="21">
        <f t="shared" si="1"/>
        <v>0</v>
      </c>
      <c r="F196" s="16">
        <f t="shared" si="7"/>
        <v>0</v>
      </c>
      <c r="G196" s="21">
        <f t="shared" si="5"/>
        <v>6</v>
      </c>
      <c r="H196" s="22">
        <f t="shared" si="9"/>
        <v>1</v>
      </c>
      <c r="I196" s="22"/>
      <c r="J196" s="22"/>
      <c r="K196" s="22"/>
      <c r="L196" s="1">
        <f t="shared" si="10"/>
        <v>14325</v>
      </c>
      <c r="M196" s="1">
        <v>626</v>
      </c>
      <c r="N196" s="1">
        <f t="shared" si="11"/>
        <v>0</v>
      </c>
      <c r="O196" s="21">
        <f t="shared" si="2"/>
        <v>36.142857142857146</v>
      </c>
      <c r="P196" s="21"/>
      <c r="Q196" s="1">
        <v>8.1199999999999992</v>
      </c>
      <c r="R196" s="1">
        <f t="shared" si="0"/>
        <v>13.537142857142856</v>
      </c>
    </row>
    <row r="197" spans="1:18" ht="13" x14ac:dyDescent="0.15">
      <c r="A197" s="15">
        <v>44230</v>
      </c>
      <c r="B197" s="1">
        <f t="shared" si="8"/>
        <v>388</v>
      </c>
      <c r="D197" s="19">
        <v>0</v>
      </c>
      <c r="E197" s="21">
        <f t="shared" si="1"/>
        <v>0</v>
      </c>
      <c r="F197" s="16">
        <f t="shared" si="7"/>
        <v>0</v>
      </c>
      <c r="G197" s="21">
        <f t="shared" si="5"/>
        <v>6</v>
      </c>
      <c r="H197" s="22">
        <f t="shared" si="9"/>
        <v>1</v>
      </c>
      <c r="I197" s="22"/>
      <c r="J197" s="22"/>
      <c r="K197" s="22"/>
      <c r="L197" s="1">
        <f t="shared" si="10"/>
        <v>14325</v>
      </c>
      <c r="M197" s="1">
        <v>626</v>
      </c>
      <c r="N197" s="1">
        <f t="shared" si="11"/>
        <v>0</v>
      </c>
      <c r="O197" s="21">
        <f t="shared" si="2"/>
        <v>36.142857142857146</v>
      </c>
      <c r="P197" s="21"/>
      <c r="Q197" s="1">
        <v>18.95</v>
      </c>
      <c r="R197" s="1">
        <f t="shared" si="0"/>
        <v>15.084285714285713</v>
      </c>
    </row>
    <row r="198" spans="1:18" ht="13" x14ac:dyDescent="0.15">
      <c r="A198" s="15">
        <v>44231</v>
      </c>
      <c r="B198" s="1">
        <f t="shared" si="8"/>
        <v>389</v>
      </c>
      <c r="D198" s="19">
        <v>0</v>
      </c>
      <c r="E198" s="21">
        <f t="shared" si="1"/>
        <v>0</v>
      </c>
      <c r="F198" s="16">
        <f t="shared" si="7"/>
        <v>0</v>
      </c>
      <c r="G198" s="21">
        <f t="shared" si="5"/>
        <v>6</v>
      </c>
      <c r="H198" s="22">
        <f t="shared" si="9"/>
        <v>1</v>
      </c>
      <c r="I198" s="22"/>
      <c r="J198" s="22"/>
      <c r="K198" s="22"/>
      <c r="L198" s="1">
        <f t="shared" si="10"/>
        <v>14499</v>
      </c>
      <c r="M198" s="1">
        <v>800</v>
      </c>
      <c r="N198" s="1">
        <f t="shared" si="11"/>
        <v>174</v>
      </c>
      <c r="O198" s="21">
        <f t="shared" si="2"/>
        <v>38.714285714285715</v>
      </c>
      <c r="P198" s="21"/>
      <c r="Q198" s="1">
        <v>10.83</v>
      </c>
      <c r="R198" s="1">
        <f t="shared" si="0"/>
        <v>14.697142857142856</v>
      </c>
    </row>
    <row r="199" spans="1:18" ht="13" x14ac:dyDescent="0.15">
      <c r="A199" s="15">
        <v>44232</v>
      </c>
      <c r="B199" s="1">
        <f t="shared" si="8"/>
        <v>390</v>
      </c>
      <c r="D199" s="19">
        <v>0</v>
      </c>
      <c r="E199" s="21">
        <f t="shared" si="1"/>
        <v>0</v>
      </c>
      <c r="F199" s="16">
        <f t="shared" si="7"/>
        <v>0</v>
      </c>
      <c r="G199" s="21">
        <f t="shared" si="5"/>
        <v>6</v>
      </c>
      <c r="H199" s="22">
        <f t="shared" si="9"/>
        <v>1</v>
      </c>
      <c r="I199" s="22"/>
      <c r="J199" s="22"/>
      <c r="K199" s="22"/>
      <c r="L199" s="1">
        <f t="shared" si="10"/>
        <v>14499</v>
      </c>
      <c r="M199" s="1">
        <v>800</v>
      </c>
      <c r="N199" s="1">
        <f t="shared" si="11"/>
        <v>0</v>
      </c>
      <c r="O199" s="21">
        <f t="shared" si="2"/>
        <v>38.714285714285715</v>
      </c>
      <c r="P199" s="21"/>
      <c r="Q199" s="1">
        <v>2.71</v>
      </c>
      <c r="R199" s="1">
        <f t="shared" si="0"/>
        <v>13.149999999999997</v>
      </c>
    </row>
    <row r="200" spans="1:18" ht="13" x14ac:dyDescent="0.15">
      <c r="A200" s="15">
        <v>44233</v>
      </c>
      <c r="B200" s="1">
        <f t="shared" si="8"/>
        <v>391</v>
      </c>
      <c r="D200" s="19">
        <v>0</v>
      </c>
      <c r="E200" s="21">
        <f t="shared" si="1"/>
        <v>0</v>
      </c>
      <c r="F200" s="16">
        <f t="shared" si="7"/>
        <v>0</v>
      </c>
      <c r="G200" s="21">
        <f t="shared" si="5"/>
        <v>6</v>
      </c>
      <c r="H200" s="22">
        <f t="shared" si="9"/>
        <v>1</v>
      </c>
      <c r="I200" s="22"/>
      <c r="J200" s="22"/>
      <c r="K200" s="22"/>
      <c r="L200" s="1">
        <f t="shared" si="10"/>
        <v>14499</v>
      </c>
      <c r="M200" s="1">
        <v>800</v>
      </c>
      <c r="N200" s="1">
        <f t="shared" si="11"/>
        <v>0</v>
      </c>
      <c r="O200" s="21">
        <f t="shared" si="2"/>
        <v>38.714285714285715</v>
      </c>
      <c r="P200" s="21"/>
      <c r="Q200" s="1">
        <v>29.78</v>
      </c>
      <c r="R200" s="1">
        <f t="shared" si="0"/>
        <v>14.309999999999999</v>
      </c>
    </row>
    <row r="201" spans="1:18" ht="13" x14ac:dyDescent="0.15">
      <c r="A201" s="15">
        <v>44234</v>
      </c>
      <c r="B201" s="1">
        <f t="shared" si="8"/>
        <v>392</v>
      </c>
      <c r="D201" s="19">
        <v>0</v>
      </c>
      <c r="E201" s="21">
        <f t="shared" si="1"/>
        <v>0</v>
      </c>
      <c r="F201" s="16">
        <f t="shared" si="7"/>
        <v>0</v>
      </c>
      <c r="G201" s="21">
        <f t="shared" si="5"/>
        <v>6</v>
      </c>
      <c r="H201" s="22">
        <f t="shared" si="9"/>
        <v>1</v>
      </c>
      <c r="I201" s="22"/>
      <c r="J201" s="22"/>
      <c r="K201" s="22"/>
      <c r="L201" s="1">
        <f t="shared" si="10"/>
        <v>14499</v>
      </c>
      <c r="M201" s="1">
        <v>800</v>
      </c>
      <c r="N201" s="1">
        <f t="shared" si="11"/>
        <v>0</v>
      </c>
      <c r="O201" s="21">
        <f t="shared" si="2"/>
        <v>38.714285714285715</v>
      </c>
      <c r="P201" s="21"/>
      <c r="Q201" s="1">
        <v>21.66</v>
      </c>
      <c r="R201" s="1">
        <f t="shared" si="0"/>
        <v>15.084285714285715</v>
      </c>
    </row>
    <row r="202" spans="1:18" ht="13" x14ac:dyDescent="0.15">
      <c r="A202" s="15">
        <v>44235</v>
      </c>
      <c r="B202" s="1">
        <f t="shared" si="8"/>
        <v>393</v>
      </c>
      <c r="D202" s="19">
        <v>0</v>
      </c>
      <c r="E202" s="21">
        <f t="shared" si="1"/>
        <v>0</v>
      </c>
      <c r="F202" s="16">
        <f t="shared" si="7"/>
        <v>0</v>
      </c>
      <c r="G202" s="21">
        <f t="shared" si="5"/>
        <v>6</v>
      </c>
      <c r="H202" s="22">
        <f t="shared" si="9"/>
        <v>1</v>
      </c>
      <c r="I202" s="22"/>
      <c r="J202" s="22"/>
      <c r="K202" s="22"/>
      <c r="L202" s="1">
        <f t="shared" si="10"/>
        <v>14579</v>
      </c>
      <c r="M202" s="1">
        <v>880</v>
      </c>
      <c r="N202" s="1">
        <f t="shared" si="11"/>
        <v>80</v>
      </c>
      <c r="O202" s="21">
        <f t="shared" si="2"/>
        <v>36.285714285714285</v>
      </c>
      <c r="P202" s="21"/>
      <c r="Q202" s="1">
        <v>21.66</v>
      </c>
      <c r="R202" s="1">
        <f t="shared" si="0"/>
        <v>16.244285714285713</v>
      </c>
    </row>
    <row r="203" spans="1:18" ht="13" x14ac:dyDescent="0.15">
      <c r="A203" s="15">
        <v>44236</v>
      </c>
      <c r="B203" s="1">
        <f t="shared" si="8"/>
        <v>394</v>
      </c>
      <c r="D203" s="19">
        <v>0</v>
      </c>
      <c r="E203" s="21">
        <f t="shared" si="1"/>
        <v>0</v>
      </c>
      <c r="F203" s="16">
        <f t="shared" si="7"/>
        <v>0</v>
      </c>
      <c r="G203" s="21">
        <f t="shared" si="5"/>
        <v>6</v>
      </c>
      <c r="H203" s="22">
        <f t="shared" si="9"/>
        <v>1</v>
      </c>
      <c r="I203" s="22"/>
      <c r="J203" s="22"/>
      <c r="K203" s="22"/>
      <c r="L203" s="1">
        <f t="shared" si="10"/>
        <v>14579</v>
      </c>
      <c r="M203" s="1">
        <v>880</v>
      </c>
      <c r="N203" s="1">
        <f t="shared" si="11"/>
        <v>0</v>
      </c>
      <c r="O203" s="21">
        <f t="shared" si="2"/>
        <v>36.285714285714285</v>
      </c>
      <c r="P203" s="21"/>
      <c r="Q203" s="1">
        <v>21.66</v>
      </c>
      <c r="R203" s="1">
        <f t="shared" si="0"/>
        <v>18.178571428571427</v>
      </c>
    </row>
    <row r="204" spans="1:18" ht="13" x14ac:dyDescent="0.15">
      <c r="A204" s="15">
        <v>44237</v>
      </c>
      <c r="B204" s="1">
        <f t="shared" si="8"/>
        <v>395</v>
      </c>
      <c r="D204" s="19">
        <v>0</v>
      </c>
      <c r="E204" s="21">
        <f t="shared" si="1"/>
        <v>0</v>
      </c>
      <c r="F204" s="16">
        <f t="shared" si="7"/>
        <v>0</v>
      </c>
      <c r="G204" s="21">
        <f t="shared" si="5"/>
        <v>6</v>
      </c>
      <c r="H204" s="22">
        <f t="shared" si="9"/>
        <v>1</v>
      </c>
      <c r="I204" s="22"/>
      <c r="J204" s="22"/>
      <c r="K204" s="22"/>
      <c r="L204" s="1">
        <f t="shared" si="10"/>
        <v>14579</v>
      </c>
      <c r="M204" s="1">
        <v>880</v>
      </c>
      <c r="N204" s="1">
        <f t="shared" si="11"/>
        <v>0</v>
      </c>
      <c r="O204" s="21">
        <f t="shared" si="2"/>
        <v>36.285714285714285</v>
      </c>
      <c r="P204" s="21"/>
      <c r="Q204" s="1">
        <v>2.71</v>
      </c>
      <c r="R204" s="1">
        <f t="shared" si="0"/>
        <v>15.858571428571427</v>
      </c>
    </row>
    <row r="205" spans="1:18" ht="13" x14ac:dyDescent="0.15">
      <c r="A205" s="15">
        <v>44238</v>
      </c>
      <c r="B205" s="1">
        <f t="shared" si="8"/>
        <v>396</v>
      </c>
      <c r="D205" s="19">
        <v>0</v>
      </c>
      <c r="E205" s="21">
        <f t="shared" si="1"/>
        <v>0</v>
      </c>
      <c r="F205" s="16">
        <f t="shared" si="7"/>
        <v>0</v>
      </c>
      <c r="G205" s="21">
        <f t="shared" si="5"/>
        <v>6</v>
      </c>
      <c r="H205" s="22">
        <f t="shared" si="9"/>
        <v>1</v>
      </c>
      <c r="I205" s="22"/>
      <c r="J205" s="22"/>
      <c r="K205" s="22"/>
      <c r="L205" s="1">
        <f t="shared" si="10"/>
        <v>14671</v>
      </c>
      <c r="M205" s="1">
        <v>972</v>
      </c>
      <c r="N205" s="1">
        <f t="shared" si="11"/>
        <v>92</v>
      </c>
      <c r="O205" s="21">
        <f t="shared" si="2"/>
        <v>24.571428571428573</v>
      </c>
      <c r="P205" s="21"/>
      <c r="Q205" s="1">
        <v>18.95</v>
      </c>
      <c r="R205" s="1">
        <f t="shared" si="0"/>
        <v>17.018571428571427</v>
      </c>
    </row>
    <row r="206" spans="1:18" ht="13" x14ac:dyDescent="0.15">
      <c r="A206" s="15">
        <v>44239</v>
      </c>
      <c r="B206" s="1">
        <f t="shared" si="8"/>
        <v>397</v>
      </c>
      <c r="D206" s="19">
        <v>0</v>
      </c>
      <c r="E206" s="21">
        <f t="shared" si="1"/>
        <v>0</v>
      </c>
      <c r="F206" s="16">
        <f t="shared" si="7"/>
        <v>0</v>
      </c>
      <c r="G206" s="21">
        <f t="shared" si="5"/>
        <v>6</v>
      </c>
      <c r="H206" s="22">
        <f t="shared" si="9"/>
        <v>1</v>
      </c>
      <c r="I206" s="22"/>
      <c r="J206" s="22"/>
      <c r="K206" s="22"/>
      <c r="L206" s="1">
        <f t="shared" si="10"/>
        <v>14671</v>
      </c>
      <c r="M206" s="1">
        <v>972</v>
      </c>
      <c r="N206" s="1">
        <f t="shared" si="11"/>
        <v>0</v>
      </c>
      <c r="O206" s="21">
        <f t="shared" si="2"/>
        <v>24.571428571428573</v>
      </c>
      <c r="P206" s="21"/>
      <c r="Q206" s="1">
        <v>8.1199999999999992</v>
      </c>
      <c r="R206" s="1">
        <f t="shared" si="0"/>
        <v>17.791428571428572</v>
      </c>
    </row>
    <row r="207" spans="1:18" ht="13" x14ac:dyDescent="0.15">
      <c r="A207" s="15">
        <v>44240</v>
      </c>
      <c r="B207" s="1">
        <f t="shared" si="8"/>
        <v>398</v>
      </c>
      <c r="D207" s="19">
        <v>0</v>
      </c>
      <c r="E207" s="21">
        <f t="shared" si="1"/>
        <v>0</v>
      </c>
      <c r="F207" s="16">
        <f t="shared" si="7"/>
        <v>0</v>
      </c>
      <c r="G207" s="21">
        <f t="shared" si="5"/>
        <v>6</v>
      </c>
      <c r="H207" s="22">
        <f t="shared" si="9"/>
        <v>1</v>
      </c>
      <c r="I207" s="22"/>
      <c r="J207" s="22"/>
      <c r="K207" s="22"/>
      <c r="L207" s="1">
        <f t="shared" si="10"/>
        <v>14671</v>
      </c>
      <c r="M207" s="1">
        <v>972</v>
      </c>
      <c r="N207" s="1">
        <f t="shared" si="11"/>
        <v>0</v>
      </c>
      <c r="O207" s="21">
        <f t="shared" si="2"/>
        <v>24.571428571428573</v>
      </c>
      <c r="P207" s="21"/>
      <c r="Q207" s="1">
        <v>8.1199999999999992</v>
      </c>
      <c r="R207" s="1">
        <f t="shared" si="0"/>
        <v>14.697142857142859</v>
      </c>
    </row>
    <row r="208" spans="1:18" ht="13" x14ac:dyDescent="0.15">
      <c r="A208" s="15">
        <v>44241</v>
      </c>
      <c r="B208" s="1">
        <f t="shared" si="8"/>
        <v>399</v>
      </c>
      <c r="D208" s="19">
        <v>0</v>
      </c>
      <c r="E208" s="21">
        <f t="shared" si="1"/>
        <v>0</v>
      </c>
      <c r="F208" s="16">
        <f t="shared" si="7"/>
        <v>0</v>
      </c>
      <c r="G208" s="21">
        <f t="shared" si="5"/>
        <v>6</v>
      </c>
      <c r="H208" s="22">
        <f t="shared" si="9"/>
        <v>1</v>
      </c>
      <c r="I208" s="22"/>
      <c r="J208" s="22"/>
      <c r="K208" s="22"/>
      <c r="L208" s="1">
        <f t="shared" si="10"/>
        <v>14671</v>
      </c>
      <c r="M208" s="1">
        <v>972</v>
      </c>
      <c r="N208" s="1">
        <f t="shared" si="11"/>
        <v>0</v>
      </c>
      <c r="O208" s="21">
        <f t="shared" si="2"/>
        <v>24.571428571428573</v>
      </c>
      <c r="P208" s="21"/>
      <c r="Q208" s="1">
        <v>10.83</v>
      </c>
      <c r="R208" s="1">
        <f t="shared" si="0"/>
        <v>13.150000000000002</v>
      </c>
    </row>
    <row r="209" spans="1:18" ht="13" x14ac:dyDescent="0.15">
      <c r="A209" s="15">
        <v>44242</v>
      </c>
      <c r="B209" s="1">
        <f t="shared" si="8"/>
        <v>400</v>
      </c>
      <c r="D209" s="19">
        <v>0</v>
      </c>
      <c r="E209" s="21">
        <f t="shared" si="1"/>
        <v>0</v>
      </c>
      <c r="F209" s="16">
        <f t="shared" si="7"/>
        <v>0</v>
      </c>
      <c r="G209" s="21">
        <f t="shared" si="5"/>
        <v>6</v>
      </c>
      <c r="H209" s="22">
        <f t="shared" si="9"/>
        <v>1</v>
      </c>
      <c r="I209" s="22"/>
      <c r="J209" s="22"/>
      <c r="K209" s="22"/>
      <c r="L209" s="1">
        <f t="shared" si="10"/>
        <v>14776</v>
      </c>
      <c r="M209" s="1">
        <v>1077</v>
      </c>
      <c r="N209" s="1">
        <f t="shared" si="11"/>
        <v>105</v>
      </c>
      <c r="O209" s="21">
        <f t="shared" si="2"/>
        <v>28.142857142857142</v>
      </c>
      <c r="P209" s="21"/>
      <c r="Q209" s="1">
        <v>10.83</v>
      </c>
      <c r="R209" s="1">
        <f t="shared" si="0"/>
        <v>11.602857142857143</v>
      </c>
    </row>
    <row r="210" spans="1:18" ht="13" x14ac:dyDescent="0.15">
      <c r="A210" s="15">
        <v>44243</v>
      </c>
      <c r="B210" s="1">
        <f t="shared" si="8"/>
        <v>401</v>
      </c>
      <c r="D210" s="19">
        <v>0</v>
      </c>
      <c r="E210" s="21">
        <f t="shared" si="1"/>
        <v>0</v>
      </c>
      <c r="F210" s="16">
        <f t="shared" si="7"/>
        <v>0</v>
      </c>
      <c r="G210" s="21">
        <f t="shared" si="5"/>
        <v>6</v>
      </c>
      <c r="H210" s="22">
        <f t="shared" si="9"/>
        <v>1</v>
      </c>
      <c r="I210" s="22"/>
      <c r="J210" s="22"/>
      <c r="K210" s="22"/>
      <c r="L210" s="1">
        <f t="shared" si="10"/>
        <v>14776</v>
      </c>
      <c r="M210" s="1">
        <v>1077</v>
      </c>
      <c r="N210" s="1">
        <f t="shared" si="11"/>
        <v>0</v>
      </c>
      <c r="O210" s="21">
        <f t="shared" si="2"/>
        <v>28.142857142857142</v>
      </c>
      <c r="P210" s="21"/>
      <c r="Q210" s="1">
        <v>13.54</v>
      </c>
      <c r="R210" s="1">
        <f t="shared" si="0"/>
        <v>10.442857142857141</v>
      </c>
    </row>
    <row r="211" spans="1:18" ht="13" x14ac:dyDescent="0.15">
      <c r="A211" s="15">
        <v>44244</v>
      </c>
      <c r="B211" s="1">
        <f t="shared" si="8"/>
        <v>402</v>
      </c>
      <c r="D211" s="19">
        <v>0</v>
      </c>
      <c r="E211" s="21">
        <f t="shared" si="1"/>
        <v>0</v>
      </c>
      <c r="F211" s="16">
        <f t="shared" si="7"/>
        <v>0</v>
      </c>
      <c r="G211" s="21">
        <f t="shared" si="5"/>
        <v>6</v>
      </c>
      <c r="H211" s="22">
        <f t="shared" si="9"/>
        <v>1</v>
      </c>
      <c r="I211" s="22"/>
      <c r="J211" s="22"/>
      <c r="K211" s="22"/>
      <c r="L211" s="1">
        <f t="shared" si="10"/>
        <v>14776</v>
      </c>
      <c r="M211" s="1">
        <v>1077</v>
      </c>
      <c r="N211" s="1">
        <f t="shared" si="11"/>
        <v>0</v>
      </c>
      <c r="O211" s="21">
        <f t="shared" si="2"/>
        <v>28.142857142857142</v>
      </c>
      <c r="P211" s="21"/>
      <c r="Q211" s="1">
        <v>5.41</v>
      </c>
      <c r="R211" s="1">
        <f t="shared" si="0"/>
        <v>10.828571428571426</v>
      </c>
    </row>
    <row r="212" spans="1:18" ht="13" x14ac:dyDescent="0.15">
      <c r="A212" s="15">
        <v>44245</v>
      </c>
      <c r="B212" s="1">
        <f t="shared" si="8"/>
        <v>403</v>
      </c>
      <c r="D212" s="19">
        <v>0</v>
      </c>
      <c r="E212" s="21">
        <f t="shared" si="1"/>
        <v>0</v>
      </c>
      <c r="F212" s="16">
        <f t="shared" si="7"/>
        <v>0</v>
      </c>
      <c r="G212" s="21">
        <f t="shared" si="5"/>
        <v>6</v>
      </c>
      <c r="H212" s="22">
        <f t="shared" si="9"/>
        <v>1</v>
      </c>
      <c r="I212" s="22"/>
      <c r="J212" s="22"/>
      <c r="K212" s="22"/>
      <c r="L212" s="1">
        <f t="shared" si="10"/>
        <v>14776</v>
      </c>
      <c r="M212" s="1">
        <v>1077</v>
      </c>
      <c r="N212" s="1">
        <f t="shared" si="11"/>
        <v>0</v>
      </c>
      <c r="O212" s="21">
        <f t="shared" si="2"/>
        <v>15</v>
      </c>
      <c r="P212" s="21"/>
      <c r="Q212" s="1">
        <v>21.66</v>
      </c>
      <c r="R212" s="1">
        <f t="shared" si="0"/>
        <v>11.215714285714284</v>
      </c>
    </row>
    <row r="213" spans="1:18" ht="13" x14ac:dyDescent="0.15">
      <c r="A213" s="15">
        <v>44246</v>
      </c>
      <c r="B213" s="1">
        <f t="shared" si="8"/>
        <v>404</v>
      </c>
      <c r="D213" s="19">
        <v>0</v>
      </c>
      <c r="E213" s="21">
        <f t="shared" si="1"/>
        <v>0</v>
      </c>
      <c r="F213" s="16">
        <f t="shared" si="7"/>
        <v>0</v>
      </c>
      <c r="G213" s="21">
        <f t="shared" si="5"/>
        <v>6</v>
      </c>
      <c r="H213" s="22">
        <f t="shared" si="9"/>
        <v>1</v>
      </c>
      <c r="I213" s="22"/>
      <c r="J213" s="22"/>
      <c r="K213" s="22"/>
      <c r="L213" s="1">
        <f t="shared" si="10"/>
        <v>14776</v>
      </c>
      <c r="M213" s="1">
        <v>1077</v>
      </c>
      <c r="N213" s="1">
        <f t="shared" si="11"/>
        <v>0</v>
      </c>
      <c r="O213" s="21">
        <f t="shared" si="2"/>
        <v>15</v>
      </c>
      <c r="P213" s="21"/>
      <c r="Q213" s="1">
        <v>2.71</v>
      </c>
      <c r="R213" s="1">
        <f t="shared" si="0"/>
        <v>10.442857142857141</v>
      </c>
    </row>
    <row r="214" spans="1:18" ht="13" x14ac:dyDescent="0.15">
      <c r="A214" s="15">
        <v>44247</v>
      </c>
      <c r="B214" s="1">
        <f t="shared" si="8"/>
        <v>405</v>
      </c>
      <c r="D214" s="19">
        <v>0</v>
      </c>
      <c r="E214" s="21">
        <f t="shared" si="1"/>
        <v>0</v>
      </c>
      <c r="F214" s="16">
        <f t="shared" si="7"/>
        <v>0</v>
      </c>
      <c r="G214" s="21">
        <f t="shared" si="5"/>
        <v>6</v>
      </c>
      <c r="H214" s="22">
        <f t="shared" si="9"/>
        <v>1</v>
      </c>
      <c r="I214" s="22"/>
      <c r="J214" s="22"/>
      <c r="K214" s="22"/>
      <c r="L214" s="1">
        <f t="shared" si="10"/>
        <v>14776</v>
      </c>
      <c r="M214" s="1">
        <v>1077</v>
      </c>
      <c r="N214" s="1">
        <f t="shared" si="11"/>
        <v>0</v>
      </c>
      <c r="O214" s="21">
        <f t="shared" si="2"/>
        <v>15</v>
      </c>
      <c r="P214" s="21"/>
      <c r="Q214" s="1">
        <v>29.78</v>
      </c>
      <c r="R214" s="1">
        <f t="shared" si="0"/>
        <v>13.537142857142856</v>
      </c>
    </row>
    <row r="215" spans="1:18" ht="13" x14ac:dyDescent="0.15">
      <c r="A215" s="15">
        <v>44248</v>
      </c>
      <c r="B215" s="1">
        <f t="shared" si="8"/>
        <v>406</v>
      </c>
      <c r="D215" s="19">
        <v>0</v>
      </c>
      <c r="E215" s="21">
        <f t="shared" si="1"/>
        <v>0</v>
      </c>
      <c r="F215" s="16">
        <f t="shared" ref="F215:F278" si="12">E215*100000/2549</f>
        <v>0</v>
      </c>
      <c r="G215" s="21">
        <f t="shared" si="5"/>
        <v>6</v>
      </c>
      <c r="H215" s="22">
        <f t="shared" si="9"/>
        <v>1</v>
      </c>
      <c r="I215" s="22"/>
      <c r="J215" s="22"/>
      <c r="K215" s="22"/>
      <c r="L215" s="1">
        <f t="shared" si="10"/>
        <v>16013</v>
      </c>
      <c r="M215" s="1">
        <v>2314</v>
      </c>
      <c r="N215" s="1">
        <f t="shared" si="11"/>
        <v>1237</v>
      </c>
      <c r="O215" s="21">
        <f t="shared" si="2"/>
        <v>191.71428571428572</v>
      </c>
      <c r="P215" s="21"/>
      <c r="Q215" s="1">
        <v>24.36</v>
      </c>
      <c r="R215" s="1">
        <f t="shared" si="0"/>
        <v>15.47</v>
      </c>
    </row>
    <row r="216" spans="1:18" ht="13" x14ac:dyDescent="0.15">
      <c r="A216" s="15">
        <v>44249</v>
      </c>
      <c r="B216" s="1">
        <f t="shared" si="8"/>
        <v>407</v>
      </c>
      <c r="D216" s="19">
        <v>1</v>
      </c>
      <c r="E216" s="21">
        <f t="shared" si="1"/>
        <v>0.14285714285714285</v>
      </c>
      <c r="F216" s="16">
        <f t="shared" si="12"/>
        <v>5.6044387154626456</v>
      </c>
      <c r="G216" s="21">
        <f t="shared" si="5"/>
        <v>7</v>
      </c>
      <c r="H216" s="22">
        <f t="shared" si="9"/>
        <v>2</v>
      </c>
      <c r="I216" s="22"/>
      <c r="J216" s="22"/>
      <c r="K216" s="22"/>
      <c r="L216" s="1">
        <f t="shared" si="10"/>
        <v>16678</v>
      </c>
      <c r="M216" s="1">
        <v>2979</v>
      </c>
      <c r="N216" s="1">
        <f t="shared" si="11"/>
        <v>665</v>
      </c>
      <c r="O216" s="21">
        <f t="shared" si="2"/>
        <v>271.71428571428572</v>
      </c>
      <c r="P216" s="21"/>
      <c r="Q216" s="1">
        <v>10.83</v>
      </c>
      <c r="R216" s="1">
        <f t="shared" si="0"/>
        <v>15.469999999999999</v>
      </c>
    </row>
    <row r="217" spans="1:18" ht="13" x14ac:dyDescent="0.15">
      <c r="A217" s="15">
        <v>44250</v>
      </c>
      <c r="B217" s="1">
        <f t="shared" si="8"/>
        <v>408</v>
      </c>
      <c r="D217" s="19">
        <v>0</v>
      </c>
      <c r="E217" s="21">
        <f t="shared" si="1"/>
        <v>0.14285714285714285</v>
      </c>
      <c r="F217" s="16">
        <f t="shared" si="12"/>
        <v>5.6044387154626456</v>
      </c>
      <c r="G217" s="21">
        <f t="shared" si="5"/>
        <v>7</v>
      </c>
      <c r="H217" s="22">
        <f t="shared" si="9"/>
        <v>2</v>
      </c>
      <c r="I217" s="22"/>
      <c r="J217" s="22"/>
      <c r="K217" s="22"/>
      <c r="L217" s="1">
        <f t="shared" si="10"/>
        <v>16744</v>
      </c>
      <c r="M217" s="1">
        <v>3045</v>
      </c>
      <c r="N217" s="1">
        <f t="shared" si="11"/>
        <v>66</v>
      </c>
      <c r="O217" s="21">
        <f t="shared" si="2"/>
        <v>281.14285714285717</v>
      </c>
      <c r="P217" s="21"/>
      <c r="Q217" s="1">
        <v>27.07</v>
      </c>
      <c r="R217" s="1">
        <f t="shared" si="0"/>
        <v>17.40285714285714</v>
      </c>
    </row>
    <row r="218" spans="1:18" ht="13" x14ac:dyDescent="0.15">
      <c r="A218" s="15">
        <v>44251</v>
      </c>
      <c r="B218" s="1">
        <f t="shared" si="8"/>
        <v>409</v>
      </c>
      <c r="C218" s="1" t="s">
        <v>102</v>
      </c>
      <c r="D218" s="19">
        <v>0</v>
      </c>
      <c r="E218" s="21">
        <f t="shared" si="1"/>
        <v>0.14285714285714285</v>
      </c>
      <c r="F218" s="16">
        <f t="shared" si="12"/>
        <v>5.6044387154626456</v>
      </c>
      <c r="G218" s="21">
        <f t="shared" si="5"/>
        <v>7</v>
      </c>
      <c r="H218" s="22">
        <f t="shared" si="9"/>
        <v>2</v>
      </c>
      <c r="I218" s="22"/>
      <c r="J218" s="22"/>
      <c r="K218" s="22"/>
      <c r="L218" s="1">
        <f t="shared" si="10"/>
        <v>16753</v>
      </c>
      <c r="M218" s="1">
        <v>3054</v>
      </c>
      <c r="N218" s="1">
        <f t="shared" si="11"/>
        <v>9</v>
      </c>
      <c r="O218" s="21">
        <f t="shared" si="2"/>
        <v>282.42857142857144</v>
      </c>
      <c r="P218" s="21"/>
      <c r="Q218" s="1">
        <v>16.239999999999998</v>
      </c>
      <c r="R218" s="1">
        <f t="shared" si="0"/>
        <v>18.95</v>
      </c>
    </row>
    <row r="219" spans="1:18" ht="13" x14ac:dyDescent="0.15">
      <c r="A219" s="15">
        <v>44252</v>
      </c>
      <c r="B219" s="1">
        <f t="shared" si="8"/>
        <v>410</v>
      </c>
      <c r="D219" s="19">
        <v>4</v>
      </c>
      <c r="E219" s="21">
        <f t="shared" si="1"/>
        <v>0.7142857142857143</v>
      </c>
      <c r="F219" s="16">
        <f t="shared" si="12"/>
        <v>28.022193577313235</v>
      </c>
      <c r="G219" s="21">
        <f t="shared" si="5"/>
        <v>11</v>
      </c>
      <c r="H219" s="22">
        <f t="shared" si="9"/>
        <v>6</v>
      </c>
      <c r="I219" s="22"/>
      <c r="J219" s="22"/>
      <c r="K219" s="22"/>
      <c r="L219" s="1">
        <f t="shared" si="10"/>
        <v>18654</v>
      </c>
      <c r="M219" s="1">
        <v>4955</v>
      </c>
      <c r="N219" s="1">
        <f t="shared" si="11"/>
        <v>1901</v>
      </c>
      <c r="O219" s="21">
        <f t="shared" si="2"/>
        <v>554</v>
      </c>
      <c r="P219" s="21"/>
      <c r="Q219" s="1">
        <v>16.239999999999998</v>
      </c>
      <c r="R219" s="1">
        <f t="shared" si="0"/>
        <v>18.175714285714285</v>
      </c>
    </row>
    <row r="220" spans="1:18" ht="13" x14ac:dyDescent="0.15">
      <c r="A220" s="15">
        <v>44253</v>
      </c>
      <c r="B220" s="1">
        <f t="shared" si="8"/>
        <v>411</v>
      </c>
      <c r="D220" s="19">
        <v>0</v>
      </c>
      <c r="E220" s="21">
        <f t="shared" si="1"/>
        <v>0.7142857142857143</v>
      </c>
      <c r="F220" s="16">
        <f t="shared" si="12"/>
        <v>28.022193577313235</v>
      </c>
      <c r="G220" s="21">
        <f t="shared" si="5"/>
        <v>11</v>
      </c>
      <c r="H220" s="22">
        <f t="shared" si="9"/>
        <v>6</v>
      </c>
      <c r="I220" s="22"/>
      <c r="J220" s="22"/>
      <c r="K220" s="22"/>
      <c r="L220" s="1">
        <f t="shared" si="10"/>
        <v>18654</v>
      </c>
      <c r="M220" s="1">
        <v>4955</v>
      </c>
      <c r="N220" s="1">
        <f t="shared" si="11"/>
        <v>0</v>
      </c>
      <c r="O220" s="21">
        <f t="shared" si="2"/>
        <v>554</v>
      </c>
      <c r="P220" s="21"/>
      <c r="Q220" s="1">
        <v>10.83</v>
      </c>
      <c r="R220" s="1">
        <f t="shared" si="0"/>
        <v>19.335714285714285</v>
      </c>
    </row>
    <row r="221" spans="1:18" ht="13" x14ac:dyDescent="0.15">
      <c r="A221" s="15">
        <v>44254</v>
      </c>
      <c r="B221" s="1">
        <f t="shared" si="8"/>
        <v>412</v>
      </c>
      <c r="D221" s="19">
        <v>0</v>
      </c>
      <c r="E221" s="21">
        <f t="shared" si="1"/>
        <v>0.7142857142857143</v>
      </c>
      <c r="F221" s="16">
        <f t="shared" si="12"/>
        <v>28.022193577313235</v>
      </c>
      <c r="G221" s="21">
        <f t="shared" si="5"/>
        <v>11</v>
      </c>
      <c r="H221" s="22">
        <f t="shared" si="9"/>
        <v>6</v>
      </c>
      <c r="I221" s="22"/>
      <c r="J221" s="22"/>
      <c r="K221" s="22"/>
      <c r="L221" s="1">
        <f t="shared" si="10"/>
        <v>18654</v>
      </c>
      <c r="M221" s="1">
        <v>4955</v>
      </c>
      <c r="N221" s="1">
        <f t="shared" si="11"/>
        <v>0</v>
      </c>
      <c r="O221" s="21">
        <f t="shared" si="2"/>
        <v>554</v>
      </c>
      <c r="P221" s="21"/>
      <c r="Q221" s="1">
        <v>16.239999999999998</v>
      </c>
      <c r="R221" s="1">
        <f t="shared" si="0"/>
        <v>17.401428571428571</v>
      </c>
    </row>
    <row r="222" spans="1:18" ht="13" x14ac:dyDescent="0.15">
      <c r="A222" s="15">
        <v>44255</v>
      </c>
      <c r="B222" s="1">
        <f t="shared" si="8"/>
        <v>413</v>
      </c>
      <c r="D222" s="19">
        <v>0</v>
      </c>
      <c r="E222" s="21">
        <f t="shared" si="1"/>
        <v>0.7142857142857143</v>
      </c>
      <c r="F222" s="16">
        <f t="shared" si="12"/>
        <v>28.022193577313235</v>
      </c>
      <c r="G222" s="21">
        <f t="shared" si="5"/>
        <v>11</v>
      </c>
      <c r="H222" s="22">
        <f t="shared" si="9"/>
        <v>6</v>
      </c>
      <c r="I222" s="22"/>
      <c r="J222" s="22"/>
      <c r="K222" s="22"/>
      <c r="L222" s="1">
        <f t="shared" si="10"/>
        <v>18654</v>
      </c>
      <c r="M222" s="1">
        <v>4955</v>
      </c>
      <c r="N222" s="1">
        <f t="shared" si="11"/>
        <v>0</v>
      </c>
      <c r="O222" s="21">
        <f t="shared" si="2"/>
        <v>377.28571428571428</v>
      </c>
      <c r="P222" s="21"/>
      <c r="Q222" s="1">
        <v>27.07</v>
      </c>
      <c r="R222" s="1">
        <f t="shared" si="0"/>
        <v>17.788571428571426</v>
      </c>
    </row>
    <row r="223" spans="1:18" ht="13" x14ac:dyDescent="0.15">
      <c r="A223" s="15">
        <v>44256</v>
      </c>
      <c r="B223" s="1">
        <f t="shared" si="8"/>
        <v>414</v>
      </c>
      <c r="D223" s="19">
        <v>1</v>
      </c>
      <c r="E223" s="21">
        <f t="shared" si="1"/>
        <v>0.7142857142857143</v>
      </c>
      <c r="F223" s="16">
        <f t="shared" si="12"/>
        <v>28.022193577313235</v>
      </c>
      <c r="G223" s="21">
        <f t="shared" si="5"/>
        <v>12</v>
      </c>
      <c r="H223" s="22">
        <f t="shared" si="9"/>
        <v>7</v>
      </c>
      <c r="I223" s="22"/>
      <c r="J223" s="22"/>
      <c r="K223" s="22"/>
      <c r="L223" s="1">
        <f t="shared" si="10"/>
        <v>20550</v>
      </c>
      <c r="M223" s="1">
        <v>6851</v>
      </c>
      <c r="N223" s="1">
        <f t="shared" si="11"/>
        <v>1896</v>
      </c>
      <c r="O223" s="21">
        <f t="shared" si="2"/>
        <v>553.14285714285711</v>
      </c>
      <c r="P223" s="21"/>
      <c r="Q223" s="1">
        <v>10.83</v>
      </c>
      <c r="R223" s="1">
        <f t="shared" si="0"/>
        <v>17.788571428571426</v>
      </c>
    </row>
    <row r="224" spans="1:18" ht="13" x14ac:dyDescent="0.15">
      <c r="A224" s="15">
        <v>44257</v>
      </c>
      <c r="B224" s="1">
        <f t="shared" si="8"/>
        <v>415</v>
      </c>
      <c r="D224" s="19">
        <v>0</v>
      </c>
      <c r="E224" s="21">
        <f t="shared" si="1"/>
        <v>0.7142857142857143</v>
      </c>
      <c r="F224" s="16">
        <f t="shared" si="12"/>
        <v>28.022193577313235</v>
      </c>
      <c r="G224" s="21">
        <f t="shared" si="5"/>
        <v>12</v>
      </c>
      <c r="H224" s="22">
        <f t="shared" si="9"/>
        <v>7</v>
      </c>
      <c r="I224" s="22"/>
      <c r="J224" s="22"/>
      <c r="K224" s="22"/>
      <c r="L224" s="1">
        <f t="shared" si="10"/>
        <v>20626</v>
      </c>
      <c r="M224" s="1">
        <v>6927</v>
      </c>
      <c r="N224" s="1">
        <f t="shared" si="11"/>
        <v>76</v>
      </c>
      <c r="O224" s="21">
        <f t="shared" si="2"/>
        <v>554.57142857142856</v>
      </c>
      <c r="P224" s="21"/>
      <c r="Q224" s="1">
        <v>24.36</v>
      </c>
      <c r="R224" s="1">
        <f t="shared" si="0"/>
        <v>17.401428571428571</v>
      </c>
    </row>
    <row r="225" spans="1:18" ht="13" x14ac:dyDescent="0.15">
      <c r="A225" s="15">
        <v>44258</v>
      </c>
      <c r="B225" s="1">
        <f t="shared" si="8"/>
        <v>416</v>
      </c>
      <c r="D225" s="19">
        <v>0</v>
      </c>
      <c r="E225" s="21">
        <f t="shared" si="1"/>
        <v>0.7142857142857143</v>
      </c>
      <c r="F225" s="16">
        <f t="shared" si="12"/>
        <v>28.022193577313235</v>
      </c>
      <c r="G225" s="21">
        <f t="shared" si="5"/>
        <v>12</v>
      </c>
      <c r="H225" s="22">
        <f t="shared" si="9"/>
        <v>7</v>
      </c>
      <c r="I225" s="22"/>
      <c r="J225" s="22"/>
      <c r="K225" s="22"/>
      <c r="L225" s="1">
        <f t="shared" si="10"/>
        <v>20651</v>
      </c>
      <c r="M225" s="1">
        <v>6952</v>
      </c>
      <c r="N225" s="1">
        <f t="shared" si="11"/>
        <v>25</v>
      </c>
      <c r="O225" s="21">
        <f t="shared" si="2"/>
        <v>556.85714285714289</v>
      </c>
      <c r="P225" s="21"/>
      <c r="Q225" s="1">
        <v>16.239999999999998</v>
      </c>
      <c r="R225" s="1">
        <f t="shared" si="0"/>
        <v>17.401428571428571</v>
      </c>
    </row>
    <row r="226" spans="1:18" ht="13" x14ac:dyDescent="0.15">
      <c r="A226" s="15">
        <v>44259</v>
      </c>
      <c r="B226" s="1">
        <f t="shared" si="8"/>
        <v>417</v>
      </c>
      <c r="D226" s="19">
        <v>0</v>
      </c>
      <c r="E226" s="21">
        <f t="shared" si="1"/>
        <v>0.14285714285714285</v>
      </c>
      <c r="F226" s="16">
        <f t="shared" si="12"/>
        <v>5.6044387154626456</v>
      </c>
      <c r="G226" s="21">
        <f t="shared" si="5"/>
        <v>12</v>
      </c>
      <c r="H226" s="22">
        <f t="shared" si="9"/>
        <v>7</v>
      </c>
      <c r="I226" s="22"/>
      <c r="J226" s="22"/>
      <c r="K226" s="22"/>
      <c r="L226" s="1">
        <f t="shared" si="10"/>
        <v>22527</v>
      </c>
      <c r="M226" s="1">
        <v>8828</v>
      </c>
      <c r="N226" s="1">
        <f t="shared" si="11"/>
        <v>1876</v>
      </c>
      <c r="O226" s="21">
        <f t="shared" si="2"/>
        <v>553.28571428571433</v>
      </c>
      <c r="P226" s="21"/>
      <c r="Q226" s="1">
        <v>21.66</v>
      </c>
      <c r="R226" s="1">
        <f t="shared" si="0"/>
        <v>18.175714285714285</v>
      </c>
    </row>
    <row r="227" spans="1:18" ht="13" x14ac:dyDescent="0.15">
      <c r="A227" s="15">
        <v>44260</v>
      </c>
      <c r="B227" s="1">
        <f t="shared" si="8"/>
        <v>418</v>
      </c>
      <c r="D227" s="19">
        <v>1</v>
      </c>
      <c r="E227" s="21">
        <f t="shared" si="1"/>
        <v>0.2857142857142857</v>
      </c>
      <c r="F227" s="16">
        <f t="shared" si="12"/>
        <v>11.208877430925291</v>
      </c>
      <c r="G227" s="21">
        <f t="shared" si="5"/>
        <v>13</v>
      </c>
      <c r="H227" s="22">
        <f t="shared" si="9"/>
        <v>8</v>
      </c>
      <c r="I227" s="22"/>
      <c r="J227" s="22"/>
      <c r="K227" s="22"/>
      <c r="L227" s="1">
        <f t="shared" si="10"/>
        <v>22538</v>
      </c>
      <c r="M227" s="1">
        <v>8839</v>
      </c>
      <c r="N227" s="1">
        <f t="shared" si="11"/>
        <v>11</v>
      </c>
      <c r="O227" s="21">
        <f t="shared" si="2"/>
        <v>554.85714285714289</v>
      </c>
      <c r="P227" s="21"/>
      <c r="Q227" s="1">
        <v>40.61</v>
      </c>
      <c r="R227" s="1">
        <f t="shared" si="0"/>
        <v>22.43</v>
      </c>
    </row>
    <row r="228" spans="1:18" ht="13" x14ac:dyDescent="0.15">
      <c r="A228" s="15">
        <v>44261</v>
      </c>
      <c r="B228" s="1">
        <f t="shared" si="8"/>
        <v>419</v>
      </c>
      <c r="D228" s="19">
        <v>0</v>
      </c>
      <c r="E228" s="21">
        <f t="shared" si="1"/>
        <v>0.2857142857142857</v>
      </c>
      <c r="F228" s="16">
        <f t="shared" si="12"/>
        <v>11.208877430925291</v>
      </c>
      <c r="G228" s="21">
        <f t="shared" si="5"/>
        <v>13</v>
      </c>
      <c r="H228" s="22">
        <f t="shared" si="9"/>
        <v>8</v>
      </c>
      <c r="I228" s="22"/>
      <c r="J228" s="22"/>
      <c r="K228" s="22"/>
      <c r="L228" s="1">
        <f t="shared" si="10"/>
        <v>22538</v>
      </c>
      <c r="M228" s="1">
        <v>8839</v>
      </c>
      <c r="N228" s="1">
        <f t="shared" si="11"/>
        <v>0</v>
      </c>
      <c r="O228" s="21">
        <f t="shared" si="2"/>
        <v>554.85714285714289</v>
      </c>
      <c r="P228" s="21"/>
      <c r="Q228" s="1">
        <v>21.66</v>
      </c>
      <c r="R228" s="1">
        <f t="shared" si="0"/>
        <v>23.20428571428571</v>
      </c>
    </row>
    <row r="229" spans="1:18" ht="13" x14ac:dyDescent="0.15">
      <c r="A229" s="15">
        <v>44262</v>
      </c>
      <c r="B229" s="1">
        <f t="shared" si="8"/>
        <v>420</v>
      </c>
      <c r="D229" s="19">
        <v>0</v>
      </c>
      <c r="E229" s="21">
        <f t="shared" si="1"/>
        <v>0.2857142857142857</v>
      </c>
      <c r="F229" s="16">
        <f t="shared" si="12"/>
        <v>11.208877430925291</v>
      </c>
      <c r="G229" s="21">
        <f t="shared" si="5"/>
        <v>13</v>
      </c>
      <c r="H229" s="22">
        <f t="shared" si="9"/>
        <v>8</v>
      </c>
      <c r="I229" s="22"/>
      <c r="J229" s="22"/>
      <c r="K229" s="22"/>
      <c r="L229" s="1">
        <f t="shared" si="10"/>
        <v>22538</v>
      </c>
      <c r="M229" s="1">
        <v>8839</v>
      </c>
      <c r="N229" s="1">
        <f t="shared" si="11"/>
        <v>0</v>
      </c>
      <c r="O229" s="21">
        <f t="shared" si="2"/>
        <v>554.85714285714289</v>
      </c>
      <c r="P229" s="21"/>
      <c r="Q229" s="1">
        <v>18.95</v>
      </c>
      <c r="R229" s="1">
        <f t="shared" si="0"/>
        <v>22.04428571428571</v>
      </c>
    </row>
    <row r="230" spans="1:18" ht="13" x14ac:dyDescent="0.15">
      <c r="A230" s="15">
        <v>44263</v>
      </c>
      <c r="B230" s="1">
        <f t="shared" si="8"/>
        <v>421</v>
      </c>
      <c r="D230" s="19">
        <v>0</v>
      </c>
      <c r="E230" s="21">
        <f t="shared" si="1"/>
        <v>0.14285714285714285</v>
      </c>
      <c r="F230" s="16">
        <f t="shared" si="12"/>
        <v>5.6044387154626456</v>
      </c>
      <c r="G230" s="21">
        <f t="shared" si="5"/>
        <v>13</v>
      </c>
      <c r="H230" s="22">
        <f t="shared" si="9"/>
        <v>8</v>
      </c>
      <c r="I230" s="22"/>
      <c r="J230" s="22"/>
      <c r="K230" s="22"/>
      <c r="L230" s="1">
        <f t="shared" si="10"/>
        <v>24500</v>
      </c>
      <c r="M230" s="1">
        <v>10801</v>
      </c>
      <c r="N230" s="1">
        <f t="shared" si="11"/>
        <v>1962</v>
      </c>
      <c r="O230" s="21">
        <f t="shared" si="2"/>
        <v>564.28571428571433</v>
      </c>
      <c r="P230" s="21"/>
      <c r="Q230" s="1">
        <v>8.1199999999999992</v>
      </c>
      <c r="R230" s="1">
        <f t="shared" si="0"/>
        <v>21.657142857142855</v>
      </c>
    </row>
    <row r="231" spans="1:18" ht="13" x14ac:dyDescent="0.15">
      <c r="A231" s="15">
        <v>44264</v>
      </c>
      <c r="B231" s="1">
        <f t="shared" si="8"/>
        <v>422</v>
      </c>
      <c r="D231" s="19">
        <v>0</v>
      </c>
      <c r="E231" s="21">
        <f t="shared" si="1"/>
        <v>0.14285714285714285</v>
      </c>
      <c r="F231" s="16">
        <f t="shared" si="12"/>
        <v>5.6044387154626456</v>
      </c>
      <c r="G231" s="21">
        <f t="shared" si="5"/>
        <v>13</v>
      </c>
      <c r="H231" s="22">
        <f t="shared" si="9"/>
        <v>8</v>
      </c>
      <c r="I231" s="22"/>
      <c r="J231" s="22"/>
      <c r="K231" s="22"/>
      <c r="L231" s="1">
        <f t="shared" si="10"/>
        <v>24500</v>
      </c>
      <c r="M231" s="1">
        <v>10801</v>
      </c>
      <c r="N231" s="1">
        <f t="shared" si="11"/>
        <v>0</v>
      </c>
      <c r="O231" s="21">
        <f t="shared" si="2"/>
        <v>553.42857142857144</v>
      </c>
      <c r="P231" s="21"/>
      <c r="Q231" s="1">
        <v>10.83</v>
      </c>
      <c r="R231" s="1">
        <f t="shared" si="0"/>
        <v>19.724285714285713</v>
      </c>
    </row>
    <row r="232" spans="1:18" ht="13" x14ac:dyDescent="0.15">
      <c r="A232" s="15">
        <v>44265</v>
      </c>
      <c r="B232" s="1">
        <f t="shared" si="8"/>
        <v>423</v>
      </c>
      <c r="D232" s="19">
        <v>0</v>
      </c>
      <c r="E232" s="21">
        <f t="shared" si="1"/>
        <v>0.14285714285714285</v>
      </c>
      <c r="F232" s="16">
        <f t="shared" si="12"/>
        <v>5.6044387154626456</v>
      </c>
      <c r="G232" s="21">
        <f t="shared" si="5"/>
        <v>13</v>
      </c>
      <c r="H232" s="22">
        <f t="shared" si="9"/>
        <v>8</v>
      </c>
      <c r="I232" s="22"/>
      <c r="J232" s="22"/>
      <c r="K232" s="22"/>
      <c r="L232" s="1">
        <f t="shared" si="10"/>
        <v>24500</v>
      </c>
      <c r="M232" s="1">
        <v>10801</v>
      </c>
      <c r="N232" s="1">
        <f t="shared" si="11"/>
        <v>0</v>
      </c>
      <c r="O232" s="21">
        <f t="shared" si="2"/>
        <v>549.85714285714289</v>
      </c>
      <c r="P232" s="21"/>
      <c r="Q232" s="1">
        <v>16.239999999999998</v>
      </c>
      <c r="R232" s="1">
        <f t="shared" si="0"/>
        <v>19.724285714285713</v>
      </c>
    </row>
    <row r="233" spans="1:18" ht="13" x14ac:dyDescent="0.15">
      <c r="A233" s="15">
        <v>44266</v>
      </c>
      <c r="B233" s="1">
        <f t="shared" si="8"/>
        <v>424</v>
      </c>
      <c r="D233" s="19">
        <v>3</v>
      </c>
      <c r="E233" s="21">
        <f t="shared" si="1"/>
        <v>0.5714285714285714</v>
      </c>
      <c r="F233" s="16">
        <f t="shared" si="12"/>
        <v>22.417754861850582</v>
      </c>
      <c r="G233" s="21">
        <f t="shared" si="5"/>
        <v>16</v>
      </c>
      <c r="H233" s="22">
        <f t="shared" si="9"/>
        <v>11</v>
      </c>
      <c r="I233" s="22"/>
      <c r="J233" s="22"/>
      <c r="K233" s="22"/>
      <c r="L233" s="1">
        <f t="shared" si="10"/>
        <v>26647</v>
      </c>
      <c r="M233" s="1">
        <v>12948</v>
      </c>
      <c r="N233" s="1">
        <f t="shared" si="11"/>
        <v>2147</v>
      </c>
      <c r="O233" s="21">
        <f t="shared" si="2"/>
        <v>588.57142857142856</v>
      </c>
      <c r="P233" s="21"/>
      <c r="Q233" s="1">
        <v>24.36</v>
      </c>
      <c r="R233" s="1">
        <f t="shared" si="0"/>
        <v>20.109999999999996</v>
      </c>
    </row>
    <row r="234" spans="1:18" ht="13" x14ac:dyDescent="0.15">
      <c r="A234" s="15">
        <v>44267</v>
      </c>
      <c r="B234" s="1">
        <f t="shared" si="8"/>
        <v>425</v>
      </c>
      <c r="D234" s="19">
        <v>0</v>
      </c>
      <c r="E234" s="21">
        <f t="shared" si="1"/>
        <v>0.42857142857142855</v>
      </c>
      <c r="F234" s="16">
        <f t="shared" si="12"/>
        <v>16.813316146387937</v>
      </c>
      <c r="G234" s="21">
        <f t="shared" si="5"/>
        <v>16</v>
      </c>
      <c r="H234" s="22">
        <f t="shared" si="9"/>
        <v>11</v>
      </c>
      <c r="I234" s="22"/>
      <c r="J234" s="22"/>
      <c r="K234" s="22"/>
      <c r="L234" s="1">
        <f t="shared" si="10"/>
        <v>26647</v>
      </c>
      <c r="M234" s="1">
        <v>12948</v>
      </c>
      <c r="N234" s="1">
        <f t="shared" si="11"/>
        <v>0</v>
      </c>
      <c r="O234" s="21">
        <f t="shared" si="2"/>
        <v>587</v>
      </c>
      <c r="P234" s="21"/>
      <c r="Q234" s="1">
        <v>16.239999999999998</v>
      </c>
      <c r="R234" s="1">
        <f t="shared" si="0"/>
        <v>16.628571428571426</v>
      </c>
    </row>
    <row r="235" spans="1:18" ht="13" x14ac:dyDescent="0.15">
      <c r="A235" s="15">
        <v>44268</v>
      </c>
      <c r="B235" s="1">
        <f t="shared" si="8"/>
        <v>426</v>
      </c>
      <c r="D235" s="19">
        <v>0</v>
      </c>
      <c r="E235" s="21">
        <f t="shared" si="1"/>
        <v>0.42857142857142855</v>
      </c>
      <c r="F235" s="16">
        <f t="shared" si="12"/>
        <v>16.813316146387937</v>
      </c>
      <c r="G235" s="21">
        <f t="shared" si="5"/>
        <v>16</v>
      </c>
      <c r="H235" s="22">
        <f t="shared" si="9"/>
        <v>11</v>
      </c>
      <c r="I235" s="22"/>
      <c r="J235" s="22"/>
      <c r="K235" s="22"/>
      <c r="L235" s="1">
        <f t="shared" si="10"/>
        <v>26647</v>
      </c>
      <c r="M235" s="1">
        <v>12948</v>
      </c>
      <c r="N235" s="1">
        <f t="shared" si="11"/>
        <v>0</v>
      </c>
      <c r="O235" s="21">
        <f t="shared" si="2"/>
        <v>587</v>
      </c>
      <c r="P235" s="21"/>
      <c r="Q235" s="1">
        <v>16.239999999999998</v>
      </c>
      <c r="R235" s="1">
        <f t="shared" si="0"/>
        <v>15.854285714285712</v>
      </c>
    </row>
    <row r="236" spans="1:18" ht="13" x14ac:dyDescent="0.15">
      <c r="A236" s="15">
        <v>44269</v>
      </c>
      <c r="B236" s="1">
        <f t="shared" si="8"/>
        <v>427</v>
      </c>
      <c r="D236" s="19">
        <v>0</v>
      </c>
      <c r="E236" s="21">
        <f t="shared" si="1"/>
        <v>0.42857142857142855</v>
      </c>
      <c r="F236" s="16">
        <f t="shared" si="12"/>
        <v>16.813316146387937</v>
      </c>
      <c r="G236" s="21">
        <f t="shared" si="5"/>
        <v>16</v>
      </c>
      <c r="H236" s="22">
        <f t="shared" si="9"/>
        <v>11</v>
      </c>
      <c r="I236" s="22"/>
      <c r="J236" s="22"/>
      <c r="K236" s="22"/>
      <c r="L236" s="1">
        <f t="shared" si="10"/>
        <v>26647</v>
      </c>
      <c r="M236" s="1">
        <v>12948</v>
      </c>
      <c r="N236" s="1">
        <f t="shared" si="11"/>
        <v>0</v>
      </c>
      <c r="O236" s="21">
        <f t="shared" si="2"/>
        <v>587</v>
      </c>
      <c r="P236" s="21"/>
      <c r="Q236" s="1">
        <v>40.61</v>
      </c>
      <c r="R236" s="1">
        <f t="shared" si="0"/>
        <v>18.948571428571427</v>
      </c>
    </row>
    <row r="237" spans="1:18" ht="13" x14ac:dyDescent="0.15">
      <c r="A237" s="15">
        <v>44270</v>
      </c>
      <c r="B237" s="1">
        <f t="shared" si="8"/>
        <v>428</v>
      </c>
      <c r="D237" s="19">
        <v>0</v>
      </c>
      <c r="E237" s="21">
        <f t="shared" si="1"/>
        <v>0.42857142857142855</v>
      </c>
      <c r="F237" s="16">
        <f t="shared" si="12"/>
        <v>16.813316146387937</v>
      </c>
      <c r="G237" s="21">
        <f t="shared" si="5"/>
        <v>16</v>
      </c>
      <c r="H237" s="22">
        <f t="shared" si="9"/>
        <v>11</v>
      </c>
      <c r="I237" s="22"/>
      <c r="J237" s="22"/>
      <c r="K237" s="22"/>
      <c r="L237" s="1">
        <f t="shared" si="10"/>
        <v>28651</v>
      </c>
      <c r="M237" s="1">
        <v>14952</v>
      </c>
      <c r="N237" s="1">
        <f t="shared" si="11"/>
        <v>2004</v>
      </c>
      <c r="O237" s="21">
        <f t="shared" si="2"/>
        <v>593</v>
      </c>
      <c r="P237" s="21"/>
      <c r="Q237" s="1">
        <v>16.239999999999998</v>
      </c>
      <c r="R237" s="1">
        <f t="shared" si="0"/>
        <v>20.108571428571427</v>
      </c>
    </row>
    <row r="238" spans="1:18" ht="13" x14ac:dyDescent="0.15">
      <c r="A238" s="15">
        <v>44271</v>
      </c>
      <c r="B238" s="1">
        <f t="shared" si="8"/>
        <v>429</v>
      </c>
      <c r="D238" s="19">
        <v>0</v>
      </c>
      <c r="E238" s="21">
        <f t="shared" si="1"/>
        <v>0.42857142857142855</v>
      </c>
      <c r="F238" s="16">
        <f t="shared" si="12"/>
        <v>16.813316146387937</v>
      </c>
      <c r="G238" s="21">
        <f t="shared" si="5"/>
        <v>16</v>
      </c>
      <c r="H238" s="22">
        <f t="shared" si="9"/>
        <v>11</v>
      </c>
      <c r="I238" s="22"/>
      <c r="J238" s="22"/>
      <c r="K238" s="22"/>
      <c r="L238" s="1">
        <f t="shared" si="10"/>
        <v>28651</v>
      </c>
      <c r="M238" s="1">
        <v>14952</v>
      </c>
      <c r="N238" s="1">
        <f t="shared" si="11"/>
        <v>0</v>
      </c>
      <c r="O238" s="21">
        <f t="shared" si="2"/>
        <v>593</v>
      </c>
      <c r="P238" s="21"/>
      <c r="Q238" s="1">
        <v>2.71</v>
      </c>
      <c r="R238" s="1">
        <f t="shared" si="0"/>
        <v>18.948571428571427</v>
      </c>
    </row>
    <row r="239" spans="1:18" ht="13" x14ac:dyDescent="0.15">
      <c r="A239" s="15">
        <v>44272</v>
      </c>
      <c r="B239" s="1">
        <f t="shared" si="8"/>
        <v>430</v>
      </c>
      <c r="D239" s="19">
        <v>0</v>
      </c>
      <c r="E239" s="21">
        <f t="shared" si="1"/>
        <v>0.42857142857142855</v>
      </c>
      <c r="F239" s="16">
        <f t="shared" si="12"/>
        <v>16.813316146387937</v>
      </c>
      <c r="G239" s="21">
        <f t="shared" si="5"/>
        <v>16</v>
      </c>
      <c r="H239" s="22">
        <f t="shared" si="9"/>
        <v>11</v>
      </c>
      <c r="I239" s="22"/>
      <c r="J239" s="22"/>
      <c r="K239" s="22"/>
      <c r="L239" s="1">
        <f t="shared" si="10"/>
        <v>28651</v>
      </c>
      <c r="M239" s="1">
        <v>14952</v>
      </c>
      <c r="N239" s="1">
        <f t="shared" si="11"/>
        <v>0</v>
      </c>
      <c r="O239" s="21">
        <f t="shared" si="2"/>
        <v>593</v>
      </c>
      <c r="P239" s="21"/>
      <c r="Q239" s="1">
        <v>8.1199999999999992</v>
      </c>
      <c r="R239" s="1">
        <f t="shared" si="0"/>
        <v>17.788571428571426</v>
      </c>
    </row>
    <row r="240" spans="1:18" ht="13" x14ac:dyDescent="0.15">
      <c r="A240" s="15">
        <v>44273</v>
      </c>
      <c r="B240" s="1">
        <f t="shared" si="8"/>
        <v>431</v>
      </c>
      <c r="D240" s="19">
        <v>2</v>
      </c>
      <c r="E240" s="21">
        <f t="shared" si="1"/>
        <v>0.2857142857142857</v>
      </c>
      <c r="F240" s="16">
        <f t="shared" si="12"/>
        <v>11.208877430925291</v>
      </c>
      <c r="G240" s="21">
        <f t="shared" si="5"/>
        <v>18</v>
      </c>
      <c r="H240" s="22">
        <f t="shared" si="9"/>
        <v>13</v>
      </c>
      <c r="I240" s="22"/>
      <c r="J240" s="22"/>
      <c r="K240" s="22"/>
      <c r="L240" s="1">
        <f t="shared" si="10"/>
        <v>30596</v>
      </c>
      <c r="M240" s="1">
        <v>16897</v>
      </c>
      <c r="N240" s="1">
        <f t="shared" si="11"/>
        <v>1945</v>
      </c>
      <c r="O240" s="21">
        <f t="shared" si="2"/>
        <v>564.14285714285711</v>
      </c>
      <c r="P240" s="21"/>
      <c r="Q240" s="1">
        <v>27.07</v>
      </c>
      <c r="R240" s="1">
        <f t="shared" si="0"/>
        <v>18.175714285714285</v>
      </c>
    </row>
    <row r="241" spans="1:18" ht="13" x14ac:dyDescent="0.15">
      <c r="A241" s="15">
        <v>44274</v>
      </c>
      <c r="B241" s="1">
        <f t="shared" si="8"/>
        <v>432</v>
      </c>
      <c r="D241" s="19">
        <v>0</v>
      </c>
      <c r="E241" s="21">
        <f t="shared" si="1"/>
        <v>0.2857142857142857</v>
      </c>
      <c r="F241" s="16">
        <f t="shared" si="12"/>
        <v>11.208877430925291</v>
      </c>
      <c r="G241" s="21">
        <f t="shared" si="5"/>
        <v>18</v>
      </c>
      <c r="H241" s="22">
        <f t="shared" si="9"/>
        <v>13</v>
      </c>
      <c r="I241" s="22"/>
      <c r="J241" s="22"/>
      <c r="K241" s="22"/>
      <c r="L241" s="1">
        <f t="shared" si="10"/>
        <v>30617</v>
      </c>
      <c r="M241" s="1">
        <v>16918</v>
      </c>
      <c r="N241" s="1">
        <f t="shared" si="11"/>
        <v>21</v>
      </c>
      <c r="O241" s="21">
        <f t="shared" si="2"/>
        <v>567.14285714285711</v>
      </c>
      <c r="P241" s="21"/>
      <c r="Q241" s="1">
        <v>5.41</v>
      </c>
      <c r="R241" s="1">
        <f t="shared" si="0"/>
        <v>16.628571428571426</v>
      </c>
    </row>
    <row r="242" spans="1:18" ht="13" x14ac:dyDescent="0.15">
      <c r="A242" s="15">
        <v>44275</v>
      </c>
      <c r="B242" s="1">
        <f t="shared" si="8"/>
        <v>433</v>
      </c>
      <c r="D242" s="19">
        <v>0</v>
      </c>
      <c r="E242" s="21">
        <f t="shared" si="1"/>
        <v>0.2857142857142857</v>
      </c>
      <c r="F242" s="16">
        <f t="shared" si="12"/>
        <v>11.208877430925291</v>
      </c>
      <c r="G242" s="21">
        <f t="shared" si="5"/>
        <v>18</v>
      </c>
      <c r="H242" s="22">
        <f t="shared" si="9"/>
        <v>13</v>
      </c>
      <c r="I242" s="22"/>
      <c r="J242" s="22"/>
      <c r="K242" s="22"/>
      <c r="L242" s="1">
        <f t="shared" si="10"/>
        <v>30617</v>
      </c>
      <c r="M242" s="1">
        <v>16918</v>
      </c>
      <c r="N242" s="1">
        <f t="shared" si="11"/>
        <v>0</v>
      </c>
      <c r="O242" s="21">
        <f t="shared" si="2"/>
        <v>567.14285714285711</v>
      </c>
      <c r="P242" s="21"/>
      <c r="Q242" s="1">
        <v>16.239999999999998</v>
      </c>
      <c r="R242" s="1">
        <f t="shared" si="0"/>
        <v>16.628571428571426</v>
      </c>
    </row>
    <row r="243" spans="1:18" ht="13" x14ac:dyDescent="0.15">
      <c r="A243" s="15">
        <v>44276</v>
      </c>
      <c r="B243" s="1">
        <f t="shared" si="8"/>
        <v>434</v>
      </c>
      <c r="D243" s="19">
        <v>0</v>
      </c>
      <c r="E243" s="21">
        <f t="shared" si="1"/>
        <v>0.2857142857142857</v>
      </c>
      <c r="F243" s="16">
        <f t="shared" si="12"/>
        <v>11.208877430925291</v>
      </c>
      <c r="G243" s="21">
        <f t="shared" si="5"/>
        <v>18</v>
      </c>
      <c r="H243" s="22">
        <f t="shared" si="9"/>
        <v>13</v>
      </c>
      <c r="I243" s="22"/>
      <c r="J243" s="22"/>
      <c r="K243" s="22"/>
      <c r="L243" s="1">
        <f t="shared" si="10"/>
        <v>30617</v>
      </c>
      <c r="M243" s="1">
        <v>16918</v>
      </c>
      <c r="N243" s="1">
        <f t="shared" si="11"/>
        <v>0</v>
      </c>
      <c r="O243" s="21">
        <f t="shared" si="2"/>
        <v>567.14285714285711</v>
      </c>
      <c r="P243" s="21"/>
      <c r="Q243" s="1">
        <v>5.41</v>
      </c>
      <c r="R243" s="1">
        <f t="shared" si="0"/>
        <v>11.599999999999998</v>
      </c>
    </row>
    <row r="244" spans="1:18" ht="13" x14ac:dyDescent="0.15">
      <c r="A244" s="15">
        <v>44277</v>
      </c>
      <c r="B244" s="1">
        <f t="shared" si="8"/>
        <v>435</v>
      </c>
      <c r="D244" s="19">
        <v>0</v>
      </c>
      <c r="E244" s="21">
        <f t="shared" si="1"/>
        <v>0.2857142857142857</v>
      </c>
      <c r="F244" s="16">
        <f t="shared" si="12"/>
        <v>11.208877430925291</v>
      </c>
      <c r="G244" s="21">
        <f t="shared" si="5"/>
        <v>18</v>
      </c>
      <c r="H244" s="22">
        <f t="shared" si="9"/>
        <v>13</v>
      </c>
      <c r="I244" s="22"/>
      <c r="J244" s="22"/>
      <c r="K244" s="22"/>
      <c r="L244" s="1">
        <f t="shared" si="10"/>
        <v>32769</v>
      </c>
      <c r="M244" s="1">
        <v>19070</v>
      </c>
      <c r="N244" s="1">
        <f t="shared" si="11"/>
        <v>2152</v>
      </c>
      <c r="O244" s="21">
        <f t="shared" si="2"/>
        <v>588.28571428571433</v>
      </c>
      <c r="P244" s="21"/>
      <c r="Q244" s="1">
        <v>2.71</v>
      </c>
      <c r="R244" s="1">
        <f t="shared" si="0"/>
        <v>9.6671428571428546</v>
      </c>
    </row>
    <row r="245" spans="1:18" ht="13" x14ac:dyDescent="0.15">
      <c r="A245" s="15">
        <v>44278</v>
      </c>
      <c r="B245" s="1">
        <f t="shared" si="8"/>
        <v>436</v>
      </c>
      <c r="D245" s="19">
        <v>0</v>
      </c>
      <c r="E245" s="21">
        <f t="shared" si="1"/>
        <v>0.2857142857142857</v>
      </c>
      <c r="F245" s="16">
        <f t="shared" si="12"/>
        <v>11.208877430925291</v>
      </c>
      <c r="G245" s="21">
        <f t="shared" si="5"/>
        <v>18</v>
      </c>
      <c r="H245" s="22">
        <f t="shared" si="9"/>
        <v>13</v>
      </c>
      <c r="I245" s="22"/>
      <c r="J245" s="22"/>
      <c r="K245" s="22"/>
      <c r="L245" s="1">
        <f t="shared" si="10"/>
        <v>32769</v>
      </c>
      <c r="M245" s="1">
        <v>19070</v>
      </c>
      <c r="N245" s="1">
        <f t="shared" si="11"/>
        <v>0</v>
      </c>
      <c r="O245" s="21">
        <f t="shared" si="2"/>
        <v>588.28571428571433</v>
      </c>
      <c r="P245" s="21"/>
      <c r="Q245" s="1">
        <v>0</v>
      </c>
      <c r="R245" s="1">
        <f t="shared" si="0"/>
        <v>9.2799999999999976</v>
      </c>
    </row>
    <row r="246" spans="1:18" ht="13" x14ac:dyDescent="0.15">
      <c r="A246" s="15">
        <v>44279</v>
      </c>
      <c r="B246" s="1">
        <f t="shared" si="8"/>
        <v>437</v>
      </c>
      <c r="D246" s="19">
        <v>0</v>
      </c>
      <c r="E246" s="21">
        <f t="shared" si="1"/>
        <v>0.2857142857142857</v>
      </c>
      <c r="F246" s="16">
        <f t="shared" si="12"/>
        <v>11.208877430925291</v>
      </c>
      <c r="G246" s="21">
        <f t="shared" si="5"/>
        <v>18</v>
      </c>
      <c r="H246" s="22">
        <f t="shared" si="9"/>
        <v>13</v>
      </c>
      <c r="I246" s="22"/>
      <c r="J246" s="22"/>
      <c r="K246" s="22"/>
      <c r="L246" s="1">
        <f t="shared" si="10"/>
        <v>32781</v>
      </c>
      <c r="M246" s="1">
        <v>19082</v>
      </c>
      <c r="N246" s="1">
        <f t="shared" si="11"/>
        <v>12</v>
      </c>
      <c r="O246" s="21">
        <f t="shared" si="2"/>
        <v>590</v>
      </c>
      <c r="P246" s="21"/>
      <c r="Q246" s="1">
        <v>5.41</v>
      </c>
      <c r="R246" s="1">
        <f t="shared" si="0"/>
        <v>8.8928571428571423</v>
      </c>
    </row>
    <row r="247" spans="1:18" ht="13" x14ac:dyDescent="0.15">
      <c r="A247" s="15">
        <v>44280</v>
      </c>
      <c r="B247" s="1">
        <f t="shared" si="8"/>
        <v>438</v>
      </c>
      <c r="D247" s="19">
        <v>0</v>
      </c>
      <c r="E247" s="21">
        <f t="shared" si="1"/>
        <v>0</v>
      </c>
      <c r="F247" s="16">
        <f t="shared" si="12"/>
        <v>0</v>
      </c>
      <c r="G247" s="21">
        <f t="shared" si="5"/>
        <v>18</v>
      </c>
      <c r="H247" s="22">
        <f t="shared" si="9"/>
        <v>13</v>
      </c>
      <c r="I247" s="22"/>
      <c r="J247" s="22"/>
      <c r="K247" s="22"/>
      <c r="L247" s="1">
        <f t="shared" si="10"/>
        <v>34876</v>
      </c>
      <c r="M247" s="1">
        <v>21177</v>
      </c>
      <c r="N247" s="1">
        <f t="shared" si="11"/>
        <v>2095</v>
      </c>
      <c r="O247" s="21">
        <f t="shared" si="2"/>
        <v>611.42857142857144</v>
      </c>
      <c r="P247" s="21"/>
      <c r="Q247" s="1">
        <v>2.71</v>
      </c>
      <c r="R247" s="1">
        <f t="shared" si="0"/>
        <v>5.4128571428571428</v>
      </c>
    </row>
    <row r="248" spans="1:18" ht="13" x14ac:dyDescent="0.15">
      <c r="A248" s="15">
        <v>44281</v>
      </c>
      <c r="B248" s="1">
        <f t="shared" si="8"/>
        <v>439</v>
      </c>
      <c r="D248" s="19">
        <v>0</v>
      </c>
      <c r="E248" s="21">
        <f t="shared" si="1"/>
        <v>0</v>
      </c>
      <c r="F248" s="16">
        <f t="shared" si="12"/>
        <v>0</v>
      </c>
      <c r="G248" s="21">
        <f t="shared" si="5"/>
        <v>18</v>
      </c>
      <c r="H248" s="22">
        <f t="shared" si="9"/>
        <v>13</v>
      </c>
      <c r="I248" s="22"/>
      <c r="J248" s="22"/>
      <c r="K248" s="22"/>
      <c r="L248" s="1">
        <f t="shared" si="10"/>
        <v>34876</v>
      </c>
      <c r="M248" s="1">
        <v>21177</v>
      </c>
      <c r="N248" s="1">
        <f t="shared" si="11"/>
        <v>0</v>
      </c>
      <c r="O248" s="21">
        <f t="shared" si="2"/>
        <v>608.42857142857144</v>
      </c>
      <c r="P248" s="21"/>
      <c r="Q248" s="1">
        <v>2.71</v>
      </c>
      <c r="R248" s="1">
        <f t="shared" si="0"/>
        <v>5.0271428571428567</v>
      </c>
    </row>
    <row r="249" spans="1:18" ht="13" x14ac:dyDescent="0.15">
      <c r="A249" s="15">
        <v>44282</v>
      </c>
      <c r="B249" s="1">
        <f t="shared" si="8"/>
        <v>440</v>
      </c>
      <c r="D249" s="19">
        <v>0</v>
      </c>
      <c r="E249" s="21">
        <f t="shared" si="1"/>
        <v>0</v>
      </c>
      <c r="F249" s="16">
        <f t="shared" si="12"/>
        <v>0</v>
      </c>
      <c r="G249" s="21">
        <f t="shared" si="5"/>
        <v>18</v>
      </c>
      <c r="H249" s="22">
        <f t="shared" si="9"/>
        <v>13</v>
      </c>
      <c r="I249" s="22"/>
      <c r="J249" s="22"/>
      <c r="K249" s="22"/>
      <c r="L249" s="1">
        <f t="shared" si="10"/>
        <v>34876</v>
      </c>
      <c r="M249" s="1">
        <v>21177</v>
      </c>
      <c r="N249" s="1">
        <f t="shared" si="11"/>
        <v>0</v>
      </c>
      <c r="O249" s="21">
        <f t="shared" si="2"/>
        <v>608.42857142857144</v>
      </c>
      <c r="P249" s="21"/>
      <c r="Q249" s="1">
        <v>10.83</v>
      </c>
      <c r="R249" s="1">
        <f t="shared" si="0"/>
        <v>4.2542857142857144</v>
      </c>
    </row>
    <row r="250" spans="1:18" ht="13" x14ac:dyDescent="0.15">
      <c r="A250" s="15">
        <v>44283</v>
      </c>
      <c r="B250" s="1">
        <f t="shared" si="8"/>
        <v>441</v>
      </c>
      <c r="D250" s="19">
        <v>0</v>
      </c>
      <c r="E250" s="21">
        <f t="shared" si="1"/>
        <v>0</v>
      </c>
      <c r="F250" s="16">
        <f t="shared" si="12"/>
        <v>0</v>
      </c>
      <c r="G250" s="21">
        <f t="shared" si="5"/>
        <v>18</v>
      </c>
      <c r="H250" s="22">
        <f t="shared" si="9"/>
        <v>13</v>
      </c>
      <c r="I250" s="22"/>
      <c r="J250" s="22"/>
      <c r="K250" s="22"/>
      <c r="L250" s="1">
        <f t="shared" si="10"/>
        <v>34876</v>
      </c>
      <c r="M250" s="1">
        <v>21177</v>
      </c>
      <c r="N250" s="1">
        <f t="shared" si="11"/>
        <v>0</v>
      </c>
      <c r="O250" s="21">
        <f t="shared" si="2"/>
        <v>608.42857142857144</v>
      </c>
      <c r="P250" s="21"/>
      <c r="Q250" s="1">
        <v>13.54</v>
      </c>
      <c r="R250" s="1">
        <f t="shared" si="0"/>
        <v>5.4157142857142864</v>
      </c>
    </row>
    <row r="251" spans="1:18" ht="13" x14ac:dyDescent="0.15">
      <c r="A251" s="15">
        <v>44284</v>
      </c>
      <c r="B251" s="1">
        <f t="shared" si="8"/>
        <v>442</v>
      </c>
      <c r="D251" s="19">
        <v>0</v>
      </c>
      <c r="E251" s="21">
        <f t="shared" si="1"/>
        <v>0</v>
      </c>
      <c r="F251" s="16">
        <f t="shared" si="12"/>
        <v>0</v>
      </c>
      <c r="G251" s="21">
        <f t="shared" si="5"/>
        <v>18</v>
      </c>
      <c r="H251" s="22">
        <f t="shared" si="9"/>
        <v>13</v>
      </c>
      <c r="I251" s="22"/>
      <c r="J251" s="22"/>
      <c r="K251" s="22"/>
      <c r="L251" s="1">
        <f t="shared" si="10"/>
        <v>36787</v>
      </c>
      <c r="M251" s="1">
        <v>23088</v>
      </c>
      <c r="N251" s="1">
        <f t="shared" si="11"/>
        <v>1911</v>
      </c>
      <c r="O251" s="21">
        <f t="shared" si="2"/>
        <v>574</v>
      </c>
      <c r="P251" s="21"/>
      <c r="Q251" s="1">
        <v>37.9</v>
      </c>
      <c r="R251" s="1">
        <f t="shared" si="0"/>
        <v>10.442857142857141</v>
      </c>
    </row>
    <row r="252" spans="1:18" ht="13" x14ac:dyDescent="0.15">
      <c r="A252" s="15">
        <v>44285</v>
      </c>
      <c r="B252" s="1">
        <f t="shared" si="8"/>
        <v>443</v>
      </c>
      <c r="D252" s="19">
        <v>0</v>
      </c>
      <c r="E252" s="21">
        <f t="shared" si="1"/>
        <v>0</v>
      </c>
      <c r="F252" s="16">
        <f t="shared" si="12"/>
        <v>0</v>
      </c>
      <c r="G252" s="21">
        <f t="shared" si="5"/>
        <v>18</v>
      </c>
      <c r="H252" s="22">
        <f t="shared" si="9"/>
        <v>13</v>
      </c>
      <c r="I252" s="22"/>
      <c r="J252" s="22"/>
      <c r="K252" s="22"/>
      <c r="L252" s="1">
        <f t="shared" si="10"/>
        <v>36787</v>
      </c>
      <c r="M252" s="1">
        <v>23088</v>
      </c>
      <c r="N252" s="1">
        <f t="shared" si="11"/>
        <v>0</v>
      </c>
      <c r="O252" s="21">
        <f t="shared" si="2"/>
        <v>574</v>
      </c>
      <c r="P252" s="21"/>
      <c r="Q252" s="1">
        <v>2.71</v>
      </c>
      <c r="R252" s="1">
        <f t="shared" si="0"/>
        <v>10.829999999999998</v>
      </c>
    </row>
    <row r="253" spans="1:18" ht="13" x14ac:dyDescent="0.15">
      <c r="A253" s="15">
        <v>44286</v>
      </c>
      <c r="B253" s="1">
        <f t="shared" si="8"/>
        <v>444</v>
      </c>
      <c r="D253" s="19">
        <v>0</v>
      </c>
      <c r="E253" s="21">
        <f t="shared" si="1"/>
        <v>0</v>
      </c>
      <c r="F253" s="16">
        <f t="shared" si="12"/>
        <v>0</v>
      </c>
      <c r="G253" s="21">
        <f t="shared" si="5"/>
        <v>18</v>
      </c>
      <c r="H253" s="22">
        <f t="shared" si="9"/>
        <v>13</v>
      </c>
      <c r="I253" s="22"/>
      <c r="J253" s="22"/>
      <c r="K253" s="22"/>
      <c r="L253" s="1">
        <f t="shared" si="10"/>
        <v>36847</v>
      </c>
      <c r="M253" s="1">
        <v>23148</v>
      </c>
      <c r="N253" s="1">
        <f t="shared" si="11"/>
        <v>60</v>
      </c>
      <c r="O253" s="21">
        <f t="shared" si="2"/>
        <v>580.85714285714289</v>
      </c>
      <c r="P253" s="21"/>
      <c r="Q253" s="1">
        <v>16.239999999999998</v>
      </c>
      <c r="R253" s="1">
        <f t="shared" si="0"/>
        <v>12.377142857142855</v>
      </c>
    </row>
    <row r="254" spans="1:18" ht="13" x14ac:dyDescent="0.15">
      <c r="A254" s="15">
        <v>44287</v>
      </c>
      <c r="B254" s="1">
        <f t="shared" si="8"/>
        <v>445</v>
      </c>
      <c r="D254" s="19">
        <v>0</v>
      </c>
      <c r="E254" s="21">
        <f t="shared" si="1"/>
        <v>0</v>
      </c>
      <c r="F254" s="16">
        <f t="shared" si="12"/>
        <v>0</v>
      </c>
      <c r="G254" s="21">
        <f t="shared" si="5"/>
        <v>18</v>
      </c>
      <c r="H254" s="22">
        <f t="shared" si="9"/>
        <v>13</v>
      </c>
      <c r="I254" s="22"/>
      <c r="J254" s="22"/>
      <c r="K254" s="22"/>
      <c r="L254" s="1">
        <f t="shared" si="10"/>
        <v>37929</v>
      </c>
      <c r="M254" s="1">
        <v>24230</v>
      </c>
      <c r="N254" s="1">
        <f t="shared" si="11"/>
        <v>1082</v>
      </c>
      <c r="O254" s="21">
        <f t="shared" si="2"/>
        <v>436.14285714285717</v>
      </c>
      <c r="P254" s="21"/>
      <c r="Q254" s="1">
        <v>8.1199999999999992</v>
      </c>
      <c r="R254" s="1">
        <f t="shared" si="0"/>
        <v>13.149999999999997</v>
      </c>
    </row>
    <row r="255" spans="1:18" ht="13" x14ac:dyDescent="0.15">
      <c r="A255" s="15">
        <v>44288</v>
      </c>
      <c r="B255" s="1">
        <f t="shared" si="8"/>
        <v>446</v>
      </c>
      <c r="D255" s="19">
        <v>0</v>
      </c>
      <c r="E255" s="21">
        <f t="shared" si="1"/>
        <v>0</v>
      </c>
      <c r="F255" s="16">
        <f t="shared" si="12"/>
        <v>0</v>
      </c>
      <c r="G255" s="21">
        <f t="shared" si="5"/>
        <v>18</v>
      </c>
      <c r="H255" s="22">
        <f t="shared" si="9"/>
        <v>13</v>
      </c>
      <c r="I255" s="22"/>
      <c r="J255" s="22"/>
      <c r="K255" s="22"/>
      <c r="L255" s="1">
        <f t="shared" si="10"/>
        <v>37929</v>
      </c>
      <c r="M255" s="1">
        <v>24230</v>
      </c>
      <c r="N255" s="1">
        <f t="shared" si="11"/>
        <v>0</v>
      </c>
      <c r="O255" s="21">
        <f t="shared" si="2"/>
        <v>436.14285714285717</v>
      </c>
      <c r="P255" s="21"/>
      <c r="Q255" s="1">
        <v>10.83</v>
      </c>
      <c r="R255" s="1">
        <f t="shared" si="0"/>
        <v>14.309999999999999</v>
      </c>
    </row>
    <row r="256" spans="1:18" ht="13" x14ac:dyDescent="0.15">
      <c r="A256" s="15">
        <v>44289</v>
      </c>
      <c r="B256" s="1">
        <f t="shared" si="8"/>
        <v>447</v>
      </c>
      <c r="D256" s="19">
        <v>0</v>
      </c>
      <c r="E256" s="21">
        <f t="shared" si="1"/>
        <v>0</v>
      </c>
      <c r="F256" s="16">
        <f t="shared" si="12"/>
        <v>0</v>
      </c>
      <c r="G256" s="21">
        <f t="shared" si="5"/>
        <v>18</v>
      </c>
      <c r="H256" s="22">
        <f t="shared" si="9"/>
        <v>13</v>
      </c>
      <c r="I256" s="22"/>
      <c r="J256" s="22"/>
      <c r="K256" s="22"/>
      <c r="L256" s="1">
        <f t="shared" si="10"/>
        <v>37935</v>
      </c>
      <c r="M256" s="1">
        <v>24236</v>
      </c>
      <c r="N256" s="1">
        <f t="shared" si="11"/>
        <v>6</v>
      </c>
      <c r="O256" s="21">
        <f t="shared" si="2"/>
        <v>437</v>
      </c>
      <c r="P256" s="21"/>
      <c r="Q256" s="1">
        <v>8.1199999999999992</v>
      </c>
      <c r="R256" s="1">
        <f t="shared" si="0"/>
        <v>13.922857142857143</v>
      </c>
    </row>
    <row r="257" spans="1:18" ht="13" x14ac:dyDescent="0.15">
      <c r="A257" s="15">
        <v>44290</v>
      </c>
      <c r="B257" s="1">
        <f t="shared" si="8"/>
        <v>448</v>
      </c>
      <c r="D257" s="19">
        <v>0</v>
      </c>
      <c r="E257" s="21">
        <f t="shared" si="1"/>
        <v>0</v>
      </c>
      <c r="F257" s="16">
        <f t="shared" si="12"/>
        <v>0</v>
      </c>
      <c r="G257" s="21">
        <f t="shared" si="5"/>
        <v>18</v>
      </c>
      <c r="H257" s="22">
        <f t="shared" si="9"/>
        <v>13</v>
      </c>
      <c r="I257" s="22"/>
      <c r="J257" s="22"/>
      <c r="K257" s="22"/>
      <c r="L257" s="1">
        <f t="shared" si="10"/>
        <v>37935</v>
      </c>
      <c r="M257" s="1">
        <v>24236</v>
      </c>
      <c r="N257" s="1">
        <f t="shared" si="11"/>
        <v>0</v>
      </c>
      <c r="O257" s="21">
        <f t="shared" si="2"/>
        <v>437</v>
      </c>
      <c r="P257" s="21"/>
      <c r="Q257" s="1">
        <v>5.41</v>
      </c>
      <c r="R257" s="1">
        <f t="shared" si="0"/>
        <v>12.761428571428571</v>
      </c>
    </row>
    <row r="258" spans="1:18" ht="13" x14ac:dyDescent="0.15">
      <c r="A258" s="15">
        <v>44291</v>
      </c>
      <c r="B258" s="1">
        <f t="shared" si="8"/>
        <v>449</v>
      </c>
      <c r="D258" s="19">
        <v>1</v>
      </c>
      <c r="E258" s="21">
        <f t="shared" si="1"/>
        <v>0.14285714285714285</v>
      </c>
      <c r="F258" s="16">
        <f t="shared" si="12"/>
        <v>5.6044387154626456</v>
      </c>
      <c r="G258" s="21">
        <f t="shared" si="5"/>
        <v>19</v>
      </c>
      <c r="H258" s="22">
        <f t="shared" si="9"/>
        <v>14</v>
      </c>
      <c r="I258" s="22"/>
      <c r="J258" s="22"/>
      <c r="K258" s="22"/>
      <c r="L258" s="1">
        <f t="shared" si="10"/>
        <v>39137</v>
      </c>
      <c r="M258" s="1">
        <v>25438</v>
      </c>
      <c r="N258" s="1">
        <f t="shared" si="11"/>
        <v>1202</v>
      </c>
      <c r="O258" s="21">
        <f t="shared" si="2"/>
        <v>335.71428571428572</v>
      </c>
      <c r="P258" s="21"/>
      <c r="Q258" s="1">
        <v>2.71</v>
      </c>
      <c r="R258" s="1">
        <f t="shared" si="0"/>
        <v>7.7342857142857131</v>
      </c>
    </row>
    <row r="259" spans="1:18" ht="13" x14ac:dyDescent="0.15">
      <c r="A259" s="15">
        <v>44292</v>
      </c>
      <c r="B259" s="1">
        <f t="shared" si="8"/>
        <v>450</v>
      </c>
      <c r="D259" s="19">
        <v>0</v>
      </c>
      <c r="E259" s="21">
        <f t="shared" si="1"/>
        <v>0.14285714285714285</v>
      </c>
      <c r="F259" s="16">
        <f t="shared" si="12"/>
        <v>5.6044387154626456</v>
      </c>
      <c r="G259" s="21">
        <f t="shared" si="5"/>
        <v>19</v>
      </c>
      <c r="H259" s="22">
        <f t="shared" si="9"/>
        <v>14</v>
      </c>
      <c r="I259" s="22"/>
      <c r="J259" s="22"/>
      <c r="K259" s="22"/>
      <c r="L259" s="1">
        <f t="shared" si="10"/>
        <v>39137</v>
      </c>
      <c r="M259" s="1">
        <v>25438</v>
      </c>
      <c r="N259" s="1">
        <f t="shared" si="11"/>
        <v>0</v>
      </c>
      <c r="O259" s="21">
        <f t="shared" si="2"/>
        <v>335.71428571428572</v>
      </c>
      <c r="P259" s="21"/>
      <c r="Q259" s="1">
        <v>5.41</v>
      </c>
      <c r="R259" s="1">
        <f t="shared" si="0"/>
        <v>8.120000000000001</v>
      </c>
    </row>
    <row r="260" spans="1:18" ht="13" x14ac:dyDescent="0.15">
      <c r="A260" s="15">
        <v>44293</v>
      </c>
      <c r="B260" s="1">
        <f t="shared" si="8"/>
        <v>451</v>
      </c>
      <c r="D260" s="19">
        <v>0</v>
      </c>
      <c r="E260" s="21">
        <f t="shared" si="1"/>
        <v>0.14285714285714285</v>
      </c>
      <c r="F260" s="16">
        <f t="shared" si="12"/>
        <v>5.6044387154626456</v>
      </c>
      <c r="G260" s="21">
        <f t="shared" si="5"/>
        <v>19</v>
      </c>
      <c r="H260" s="22">
        <f t="shared" si="9"/>
        <v>14</v>
      </c>
      <c r="I260" s="22"/>
      <c r="J260" s="22"/>
      <c r="K260" s="22"/>
      <c r="L260" s="1">
        <f t="shared" si="10"/>
        <v>39216</v>
      </c>
      <c r="M260" s="1">
        <v>25517</v>
      </c>
      <c r="N260" s="1">
        <f t="shared" si="11"/>
        <v>79</v>
      </c>
      <c r="O260" s="21">
        <f t="shared" si="2"/>
        <v>338.42857142857144</v>
      </c>
      <c r="P260" s="21"/>
      <c r="Q260" s="1">
        <v>0</v>
      </c>
      <c r="R260" s="1">
        <f t="shared" si="0"/>
        <v>5.8000000000000016</v>
      </c>
    </row>
    <row r="261" spans="1:18" ht="13" x14ac:dyDescent="0.15">
      <c r="A261" s="15">
        <v>44294</v>
      </c>
      <c r="B261" s="1">
        <f t="shared" si="8"/>
        <v>452</v>
      </c>
      <c r="D261" s="19">
        <v>0</v>
      </c>
      <c r="E261" s="21">
        <f t="shared" si="1"/>
        <v>0.14285714285714285</v>
      </c>
      <c r="F261" s="16">
        <f t="shared" si="12"/>
        <v>5.6044387154626456</v>
      </c>
      <c r="G261" s="21">
        <f t="shared" si="5"/>
        <v>19</v>
      </c>
      <c r="H261" s="22">
        <f t="shared" si="9"/>
        <v>14</v>
      </c>
      <c r="I261" s="22"/>
      <c r="J261" s="22"/>
      <c r="K261" s="22"/>
      <c r="L261" s="1">
        <f t="shared" si="10"/>
        <v>41343</v>
      </c>
      <c r="M261" s="1">
        <v>27644</v>
      </c>
      <c r="N261" s="1">
        <f t="shared" si="11"/>
        <v>2127</v>
      </c>
      <c r="O261" s="21">
        <f t="shared" si="2"/>
        <v>487.71428571428572</v>
      </c>
      <c r="P261" s="21"/>
      <c r="Q261" s="1">
        <v>5.41</v>
      </c>
      <c r="R261" s="1">
        <f t="shared" si="0"/>
        <v>5.4128571428571428</v>
      </c>
    </row>
    <row r="262" spans="1:18" ht="13" x14ac:dyDescent="0.15">
      <c r="A262" s="15">
        <v>44295</v>
      </c>
      <c r="B262" s="1">
        <f t="shared" si="8"/>
        <v>453</v>
      </c>
      <c r="D262" s="19">
        <v>0</v>
      </c>
      <c r="E262" s="21">
        <f t="shared" si="1"/>
        <v>0.14285714285714285</v>
      </c>
      <c r="F262" s="16">
        <f t="shared" si="12"/>
        <v>5.6044387154626456</v>
      </c>
      <c r="G262" s="21">
        <f t="shared" si="5"/>
        <v>19</v>
      </c>
      <c r="H262" s="22">
        <f t="shared" si="9"/>
        <v>14</v>
      </c>
      <c r="I262" s="22"/>
      <c r="J262" s="22"/>
      <c r="K262" s="22"/>
      <c r="L262" s="1">
        <f t="shared" si="10"/>
        <v>41343</v>
      </c>
      <c r="M262" s="1">
        <v>27644</v>
      </c>
      <c r="N262" s="1">
        <f t="shared" si="11"/>
        <v>0</v>
      </c>
      <c r="O262" s="21">
        <f t="shared" si="2"/>
        <v>487.71428571428572</v>
      </c>
      <c r="P262" s="21"/>
      <c r="Q262" s="1">
        <v>8.1199999999999992</v>
      </c>
      <c r="R262" s="1">
        <f t="shared" si="0"/>
        <v>5.0257142857142858</v>
      </c>
    </row>
    <row r="263" spans="1:18" ht="13" x14ac:dyDescent="0.15">
      <c r="A263" s="15">
        <v>44296</v>
      </c>
      <c r="B263" s="1">
        <f t="shared" si="8"/>
        <v>454</v>
      </c>
      <c r="D263" s="19">
        <v>0</v>
      </c>
      <c r="E263" s="21">
        <f t="shared" si="1"/>
        <v>0.14285714285714285</v>
      </c>
      <c r="F263" s="16">
        <f t="shared" si="12"/>
        <v>5.6044387154626456</v>
      </c>
      <c r="G263" s="21">
        <f t="shared" si="5"/>
        <v>19</v>
      </c>
      <c r="H263" s="22">
        <f t="shared" si="9"/>
        <v>14</v>
      </c>
      <c r="I263" s="22"/>
      <c r="J263" s="22"/>
      <c r="K263" s="22"/>
      <c r="L263" s="1">
        <f t="shared" si="10"/>
        <v>41348</v>
      </c>
      <c r="M263" s="1">
        <v>27649</v>
      </c>
      <c r="N263" s="1">
        <f t="shared" si="11"/>
        <v>5</v>
      </c>
      <c r="O263" s="21">
        <f t="shared" si="2"/>
        <v>487.57142857142856</v>
      </c>
      <c r="P263" s="21"/>
      <c r="Q263" s="1">
        <v>10.83</v>
      </c>
      <c r="R263" s="1">
        <f t="shared" si="0"/>
        <v>5.4128571428571428</v>
      </c>
    </row>
    <row r="264" spans="1:18" ht="13" x14ac:dyDescent="0.15">
      <c r="A264" s="15">
        <v>44297</v>
      </c>
      <c r="B264" s="1">
        <f t="shared" si="8"/>
        <v>455</v>
      </c>
      <c r="D264" s="19">
        <v>0</v>
      </c>
      <c r="E264" s="21">
        <f t="shared" si="1"/>
        <v>0.14285714285714285</v>
      </c>
      <c r="F264" s="16">
        <f t="shared" si="12"/>
        <v>5.6044387154626456</v>
      </c>
      <c r="G264" s="21">
        <f t="shared" si="5"/>
        <v>19</v>
      </c>
      <c r="H264" s="22">
        <f t="shared" si="9"/>
        <v>14</v>
      </c>
      <c r="I264" s="22"/>
      <c r="J264" s="22"/>
      <c r="K264" s="22"/>
      <c r="L264" s="1">
        <f t="shared" si="10"/>
        <v>41348</v>
      </c>
      <c r="M264" s="1">
        <v>27649</v>
      </c>
      <c r="N264" s="1">
        <f t="shared" si="11"/>
        <v>0</v>
      </c>
      <c r="O264" s="21">
        <f t="shared" si="2"/>
        <v>487.57142857142856</v>
      </c>
      <c r="P264" s="21"/>
      <c r="Q264" s="1">
        <v>37.9</v>
      </c>
      <c r="R264" s="1">
        <f t="shared" si="0"/>
        <v>10.054285714285713</v>
      </c>
    </row>
    <row r="265" spans="1:18" ht="13" x14ac:dyDescent="0.15">
      <c r="A265" s="15">
        <v>44298</v>
      </c>
      <c r="B265" s="1">
        <f t="shared" si="8"/>
        <v>456</v>
      </c>
      <c r="D265" s="19">
        <v>1</v>
      </c>
      <c r="E265" s="21">
        <f t="shared" si="1"/>
        <v>0.14285714285714285</v>
      </c>
      <c r="F265" s="16">
        <f t="shared" si="12"/>
        <v>5.6044387154626456</v>
      </c>
      <c r="G265" s="21">
        <f t="shared" si="5"/>
        <v>20</v>
      </c>
      <c r="H265" s="22">
        <f t="shared" si="9"/>
        <v>15</v>
      </c>
      <c r="I265" s="22"/>
      <c r="J265" s="22"/>
      <c r="K265" s="22"/>
      <c r="L265" s="1">
        <f t="shared" si="10"/>
        <v>43427</v>
      </c>
      <c r="M265" s="1">
        <v>29728</v>
      </c>
      <c r="N265" s="1">
        <f t="shared" si="11"/>
        <v>2079</v>
      </c>
      <c r="O265" s="21">
        <f t="shared" si="2"/>
        <v>612.85714285714289</v>
      </c>
      <c r="P265" s="21"/>
      <c r="Q265" s="1">
        <v>21.66</v>
      </c>
      <c r="R265" s="1">
        <f t="shared" si="0"/>
        <v>12.761428571428569</v>
      </c>
    </row>
    <row r="266" spans="1:18" ht="13" x14ac:dyDescent="0.15">
      <c r="A266" s="15">
        <v>44299</v>
      </c>
      <c r="B266" s="1">
        <f t="shared" si="8"/>
        <v>457</v>
      </c>
      <c r="D266" s="19">
        <v>0</v>
      </c>
      <c r="E266" s="21">
        <f t="shared" si="1"/>
        <v>0.14285714285714285</v>
      </c>
      <c r="F266" s="16">
        <f t="shared" si="12"/>
        <v>5.6044387154626456</v>
      </c>
      <c r="G266" s="21">
        <f t="shared" si="5"/>
        <v>20</v>
      </c>
      <c r="H266" s="22">
        <f t="shared" si="9"/>
        <v>15</v>
      </c>
      <c r="I266" s="22"/>
      <c r="J266" s="22"/>
      <c r="K266" s="22"/>
      <c r="L266" s="1">
        <f t="shared" si="10"/>
        <v>43427</v>
      </c>
      <c r="M266" s="1">
        <v>29728</v>
      </c>
      <c r="N266" s="1">
        <f t="shared" si="11"/>
        <v>0</v>
      </c>
      <c r="O266" s="21">
        <f t="shared" si="2"/>
        <v>612.85714285714289</v>
      </c>
      <c r="P266" s="21"/>
      <c r="Q266" s="1">
        <v>10.83</v>
      </c>
      <c r="R266" s="1">
        <f t="shared" si="0"/>
        <v>13.535714285714286</v>
      </c>
    </row>
    <row r="267" spans="1:18" ht="13" x14ac:dyDescent="0.15">
      <c r="A267" s="15">
        <v>44300</v>
      </c>
      <c r="B267" s="1">
        <f t="shared" si="8"/>
        <v>458</v>
      </c>
      <c r="D267" s="19">
        <v>0</v>
      </c>
      <c r="E267" s="21">
        <f t="shared" si="1"/>
        <v>0.14285714285714285</v>
      </c>
      <c r="F267" s="16">
        <f t="shared" si="12"/>
        <v>5.6044387154626456</v>
      </c>
      <c r="G267" s="21">
        <f t="shared" si="5"/>
        <v>20</v>
      </c>
      <c r="H267" s="22">
        <f t="shared" si="9"/>
        <v>15</v>
      </c>
      <c r="I267" s="22"/>
      <c r="J267" s="22"/>
      <c r="K267" s="22"/>
      <c r="L267" s="1">
        <f t="shared" si="10"/>
        <v>43503</v>
      </c>
      <c r="M267" s="1">
        <v>29804</v>
      </c>
      <c r="N267" s="1">
        <f t="shared" si="11"/>
        <v>76</v>
      </c>
      <c r="O267" s="21">
        <f t="shared" si="2"/>
        <v>612.42857142857144</v>
      </c>
      <c r="P267" s="21"/>
      <c r="Q267" s="1">
        <v>5.41</v>
      </c>
      <c r="R267" s="1">
        <f t="shared" si="0"/>
        <v>14.308571428571428</v>
      </c>
    </row>
    <row r="268" spans="1:18" ht="13" x14ac:dyDescent="0.15">
      <c r="A268" s="15">
        <v>44301</v>
      </c>
      <c r="B268" s="1">
        <f t="shared" si="8"/>
        <v>459</v>
      </c>
      <c r="D268" s="19">
        <v>0</v>
      </c>
      <c r="E268" s="21">
        <f t="shared" si="1"/>
        <v>0.14285714285714285</v>
      </c>
      <c r="F268" s="16">
        <f t="shared" si="12"/>
        <v>5.6044387154626456</v>
      </c>
      <c r="G268" s="21">
        <f t="shared" si="5"/>
        <v>20</v>
      </c>
      <c r="H268" s="22">
        <f t="shared" si="9"/>
        <v>15</v>
      </c>
      <c r="I268" s="22"/>
      <c r="J268" s="22"/>
      <c r="K268" s="22"/>
      <c r="L268" s="1">
        <f t="shared" si="10"/>
        <v>45535</v>
      </c>
      <c r="M268" s="1">
        <v>31836</v>
      </c>
      <c r="N268" s="1">
        <f t="shared" si="11"/>
        <v>2032</v>
      </c>
      <c r="O268" s="21">
        <f t="shared" si="2"/>
        <v>598.85714285714289</v>
      </c>
      <c r="P268" s="21"/>
      <c r="Q268" s="1">
        <v>21.66</v>
      </c>
      <c r="R268" s="1">
        <f t="shared" si="0"/>
        <v>16.63</v>
      </c>
    </row>
    <row r="269" spans="1:18" ht="13" x14ac:dyDescent="0.15">
      <c r="A269" s="15">
        <v>44302</v>
      </c>
      <c r="B269" s="1">
        <f t="shared" si="8"/>
        <v>460</v>
      </c>
      <c r="D269" s="19">
        <v>0</v>
      </c>
      <c r="E269" s="21">
        <f t="shared" si="1"/>
        <v>0.14285714285714285</v>
      </c>
      <c r="F269" s="16">
        <f t="shared" si="12"/>
        <v>5.6044387154626456</v>
      </c>
      <c r="G269" s="21">
        <f t="shared" si="5"/>
        <v>20</v>
      </c>
      <c r="H269" s="22">
        <f t="shared" si="9"/>
        <v>15</v>
      </c>
      <c r="I269" s="22"/>
      <c r="J269" s="22"/>
      <c r="K269" s="22"/>
      <c r="L269" s="1">
        <f t="shared" si="10"/>
        <v>45537</v>
      </c>
      <c r="M269" s="1">
        <v>31838</v>
      </c>
      <c r="N269" s="1">
        <f t="shared" si="11"/>
        <v>2</v>
      </c>
      <c r="O269" s="21">
        <f t="shared" si="2"/>
        <v>599.14285714285711</v>
      </c>
      <c r="P269" s="21"/>
      <c r="Q269" s="1">
        <v>13.54</v>
      </c>
      <c r="R269" s="1">
        <f t="shared" si="0"/>
        <v>17.404285714285713</v>
      </c>
    </row>
    <row r="270" spans="1:18" ht="13" x14ac:dyDescent="0.15">
      <c r="A270" s="15">
        <v>44303</v>
      </c>
      <c r="B270" s="1">
        <f t="shared" si="8"/>
        <v>461</v>
      </c>
      <c r="D270" s="19">
        <v>0</v>
      </c>
      <c r="E270" s="21">
        <f t="shared" si="1"/>
        <v>0.14285714285714285</v>
      </c>
      <c r="F270" s="16">
        <f t="shared" si="12"/>
        <v>5.6044387154626456</v>
      </c>
      <c r="G270" s="21">
        <f t="shared" si="5"/>
        <v>20</v>
      </c>
      <c r="H270" s="22">
        <f t="shared" si="9"/>
        <v>15</v>
      </c>
      <c r="I270" s="22"/>
      <c r="J270" s="22"/>
      <c r="K270" s="22"/>
      <c r="L270" s="1">
        <f t="shared" si="10"/>
        <v>45537</v>
      </c>
      <c r="M270" s="1">
        <v>31838</v>
      </c>
      <c r="N270" s="1">
        <f t="shared" si="11"/>
        <v>0</v>
      </c>
      <c r="O270" s="21">
        <f t="shared" si="2"/>
        <v>598.42857142857144</v>
      </c>
      <c r="P270" s="21"/>
      <c r="Q270" s="1">
        <v>13.54</v>
      </c>
      <c r="R270" s="1">
        <f t="shared" si="0"/>
        <v>17.791428571428572</v>
      </c>
    </row>
    <row r="271" spans="1:18" ht="13" x14ac:dyDescent="0.15">
      <c r="A271" s="15">
        <v>44304</v>
      </c>
      <c r="B271" s="1">
        <f t="shared" si="8"/>
        <v>462</v>
      </c>
      <c r="D271" s="19">
        <v>0</v>
      </c>
      <c r="E271" s="21">
        <f t="shared" si="1"/>
        <v>0.14285714285714285</v>
      </c>
      <c r="F271" s="16">
        <f t="shared" si="12"/>
        <v>5.6044387154626456</v>
      </c>
      <c r="G271" s="21">
        <f t="shared" si="5"/>
        <v>20</v>
      </c>
      <c r="H271" s="22">
        <f t="shared" si="9"/>
        <v>15</v>
      </c>
      <c r="I271" s="22"/>
      <c r="J271" s="22"/>
      <c r="K271" s="22"/>
      <c r="L271" s="1">
        <f t="shared" si="10"/>
        <v>45537</v>
      </c>
      <c r="M271" s="1">
        <v>31838</v>
      </c>
      <c r="N271" s="1">
        <f t="shared" si="11"/>
        <v>0</v>
      </c>
      <c r="O271" s="21">
        <f t="shared" si="2"/>
        <v>598.42857142857144</v>
      </c>
      <c r="P271" s="21"/>
      <c r="Q271" s="1">
        <v>2.71</v>
      </c>
      <c r="R271" s="1">
        <f t="shared" si="0"/>
        <v>12.764285714285711</v>
      </c>
    </row>
    <row r="272" spans="1:18" ht="13" x14ac:dyDescent="0.15">
      <c r="A272" s="15">
        <v>44305</v>
      </c>
      <c r="B272" s="1">
        <f t="shared" si="8"/>
        <v>463</v>
      </c>
      <c r="D272" s="19">
        <v>0</v>
      </c>
      <c r="E272" s="21">
        <f t="shared" si="1"/>
        <v>0</v>
      </c>
      <c r="F272" s="16">
        <f t="shared" si="12"/>
        <v>0</v>
      </c>
      <c r="G272" s="21">
        <f t="shared" si="5"/>
        <v>20</v>
      </c>
      <c r="H272" s="22">
        <f t="shared" si="9"/>
        <v>15</v>
      </c>
      <c r="I272" s="22"/>
      <c r="J272" s="22"/>
      <c r="K272" s="22"/>
      <c r="L272" s="1">
        <f t="shared" si="10"/>
        <v>47574</v>
      </c>
      <c r="M272" s="1">
        <v>33875</v>
      </c>
      <c r="N272" s="1">
        <f t="shared" si="11"/>
        <v>2037</v>
      </c>
      <c r="O272" s="21">
        <f t="shared" si="2"/>
        <v>592.42857142857144</v>
      </c>
      <c r="P272" s="21"/>
      <c r="Q272" s="1">
        <v>27.07</v>
      </c>
      <c r="R272" s="1">
        <f t="shared" si="0"/>
        <v>13.537142857142856</v>
      </c>
    </row>
    <row r="273" spans="1:18" ht="13" x14ac:dyDescent="0.15">
      <c r="A273" s="15">
        <v>44306</v>
      </c>
      <c r="B273" s="1">
        <f t="shared" si="8"/>
        <v>464</v>
      </c>
      <c r="D273" s="19">
        <v>0</v>
      </c>
      <c r="E273" s="21">
        <f t="shared" si="1"/>
        <v>0</v>
      </c>
      <c r="F273" s="16">
        <f t="shared" si="12"/>
        <v>0</v>
      </c>
      <c r="G273" s="21">
        <f t="shared" si="5"/>
        <v>20</v>
      </c>
      <c r="H273" s="22">
        <f t="shared" si="9"/>
        <v>15</v>
      </c>
      <c r="I273" s="22"/>
      <c r="J273" s="22"/>
      <c r="K273" s="22"/>
      <c r="L273" s="1">
        <f t="shared" si="10"/>
        <v>47574</v>
      </c>
      <c r="M273" s="1">
        <v>33875</v>
      </c>
      <c r="N273" s="1">
        <f t="shared" si="11"/>
        <v>0</v>
      </c>
      <c r="O273" s="21">
        <f t="shared" si="2"/>
        <v>592.42857142857144</v>
      </c>
      <c r="P273" s="21"/>
      <c r="Q273" s="1">
        <v>0</v>
      </c>
      <c r="R273" s="1">
        <f t="shared" si="0"/>
        <v>11.99</v>
      </c>
    </row>
    <row r="274" spans="1:18" ht="13" x14ac:dyDescent="0.15">
      <c r="A274" s="15">
        <v>44307</v>
      </c>
      <c r="B274" s="1">
        <f t="shared" si="8"/>
        <v>465</v>
      </c>
      <c r="D274" s="19">
        <v>0</v>
      </c>
      <c r="E274" s="21">
        <f t="shared" si="1"/>
        <v>0</v>
      </c>
      <c r="F274" s="16">
        <f t="shared" si="12"/>
        <v>0</v>
      </c>
      <c r="G274" s="21">
        <f t="shared" si="5"/>
        <v>20</v>
      </c>
      <c r="H274" s="22">
        <f t="shared" si="9"/>
        <v>15</v>
      </c>
      <c r="I274" s="22"/>
      <c r="J274" s="22"/>
      <c r="K274" s="22"/>
      <c r="L274" s="1">
        <f t="shared" si="10"/>
        <v>47647</v>
      </c>
      <c r="M274" s="1">
        <v>33948</v>
      </c>
      <c r="N274" s="1">
        <f t="shared" si="11"/>
        <v>73</v>
      </c>
      <c r="O274" s="21">
        <f t="shared" si="2"/>
        <v>592</v>
      </c>
      <c r="P274" s="21"/>
      <c r="Q274" s="1">
        <v>2.71</v>
      </c>
      <c r="R274" s="1">
        <f t="shared" si="0"/>
        <v>11.604285714285714</v>
      </c>
    </row>
    <row r="275" spans="1:18" ht="13" x14ac:dyDescent="0.15">
      <c r="A275" s="15">
        <v>44308</v>
      </c>
      <c r="B275" s="1">
        <f t="shared" si="8"/>
        <v>466</v>
      </c>
      <c r="D275" s="19">
        <v>1</v>
      </c>
      <c r="E275" s="21">
        <f t="shared" si="1"/>
        <v>0.14285714285714285</v>
      </c>
      <c r="F275" s="16">
        <f t="shared" si="12"/>
        <v>5.6044387154626456</v>
      </c>
      <c r="G275" s="21">
        <f t="shared" si="5"/>
        <v>21</v>
      </c>
      <c r="H275" s="22">
        <f t="shared" si="9"/>
        <v>16</v>
      </c>
      <c r="I275" s="22">
        <f t="shared" ref="I275:I311" si="13">SUM(D269:D275)</f>
        <v>1</v>
      </c>
      <c r="J275" s="22"/>
      <c r="K275" s="22"/>
      <c r="L275" s="1">
        <f t="shared" si="10"/>
        <v>49668</v>
      </c>
      <c r="M275" s="1">
        <v>35969</v>
      </c>
      <c r="N275" s="1">
        <f t="shared" si="11"/>
        <v>2021</v>
      </c>
      <c r="O275" s="21">
        <f t="shared" si="2"/>
        <v>590.42857142857144</v>
      </c>
      <c r="P275" s="21"/>
      <c r="Q275" s="1">
        <v>2.71</v>
      </c>
      <c r="R275" s="1">
        <f t="shared" si="0"/>
        <v>8.8971428571428568</v>
      </c>
    </row>
    <row r="276" spans="1:18" ht="13" x14ac:dyDescent="0.15">
      <c r="A276" s="15">
        <v>44309</v>
      </c>
      <c r="B276" s="1">
        <f t="shared" si="8"/>
        <v>467</v>
      </c>
      <c r="D276" s="19">
        <v>0</v>
      </c>
      <c r="E276" s="21">
        <f t="shared" si="1"/>
        <v>0.14285714285714285</v>
      </c>
      <c r="F276" s="16">
        <f t="shared" si="12"/>
        <v>5.6044387154626456</v>
      </c>
      <c r="G276" s="21">
        <f t="shared" si="5"/>
        <v>21</v>
      </c>
      <c r="H276" s="22">
        <f t="shared" si="9"/>
        <v>16</v>
      </c>
      <c r="I276" s="22">
        <f t="shared" si="13"/>
        <v>1</v>
      </c>
      <c r="J276" s="22"/>
      <c r="K276" s="22"/>
      <c r="L276" s="1">
        <f t="shared" si="10"/>
        <v>49669</v>
      </c>
      <c r="M276" s="1">
        <v>35970</v>
      </c>
      <c r="N276" s="1">
        <f t="shared" si="11"/>
        <v>1</v>
      </c>
      <c r="O276" s="21">
        <f t="shared" si="2"/>
        <v>590.28571428571433</v>
      </c>
      <c r="Q276" s="1">
        <v>8.1199999999999992</v>
      </c>
      <c r="R276" s="1">
        <f t="shared" si="0"/>
        <v>8.1228571428571428</v>
      </c>
    </row>
    <row r="277" spans="1:18" ht="13" x14ac:dyDescent="0.15">
      <c r="A277" s="15">
        <v>44310</v>
      </c>
      <c r="B277" s="1">
        <f t="shared" si="8"/>
        <v>468</v>
      </c>
      <c r="D277" s="19">
        <v>0</v>
      </c>
      <c r="E277" s="21">
        <f t="shared" si="1"/>
        <v>0.14285714285714285</v>
      </c>
      <c r="F277" s="16">
        <f t="shared" si="12"/>
        <v>5.6044387154626456</v>
      </c>
      <c r="G277" s="21">
        <f t="shared" si="5"/>
        <v>21</v>
      </c>
      <c r="H277" s="22">
        <f t="shared" si="9"/>
        <v>16</v>
      </c>
      <c r="I277" s="22">
        <f t="shared" si="13"/>
        <v>1</v>
      </c>
      <c r="J277" s="22"/>
      <c r="K277" s="22"/>
      <c r="L277" s="1">
        <f t="shared" si="10"/>
        <v>49684</v>
      </c>
      <c r="M277" s="1">
        <v>35985</v>
      </c>
      <c r="N277" s="1">
        <f t="shared" si="11"/>
        <v>15</v>
      </c>
      <c r="O277" s="21">
        <f t="shared" si="2"/>
        <v>592.42857142857144</v>
      </c>
      <c r="Q277" s="1">
        <v>8.1199999999999992</v>
      </c>
      <c r="R277" s="1">
        <f t="shared" si="0"/>
        <v>7.3485714285714279</v>
      </c>
    </row>
    <row r="278" spans="1:18" ht="13" x14ac:dyDescent="0.15">
      <c r="A278" s="15">
        <v>44311</v>
      </c>
      <c r="B278" s="1">
        <f t="shared" si="8"/>
        <v>469</v>
      </c>
      <c r="D278" s="19">
        <v>0</v>
      </c>
      <c r="E278" s="21">
        <f t="shared" si="1"/>
        <v>0.14285714285714285</v>
      </c>
      <c r="F278" s="16">
        <f t="shared" si="12"/>
        <v>5.6044387154626456</v>
      </c>
      <c r="G278" s="21">
        <f t="shared" si="5"/>
        <v>21</v>
      </c>
      <c r="H278" s="22">
        <f t="shared" si="9"/>
        <v>16</v>
      </c>
      <c r="I278" s="22">
        <f t="shared" si="13"/>
        <v>1</v>
      </c>
      <c r="J278" s="22"/>
      <c r="K278" s="22"/>
      <c r="L278" s="1">
        <f t="shared" si="10"/>
        <v>49684</v>
      </c>
      <c r="M278" s="1">
        <v>35985</v>
      </c>
      <c r="N278" s="1">
        <f t="shared" si="11"/>
        <v>0</v>
      </c>
      <c r="O278" s="21">
        <f t="shared" si="2"/>
        <v>592.42857142857144</v>
      </c>
      <c r="Q278" s="1">
        <v>8.1199999999999992</v>
      </c>
      <c r="R278" s="1">
        <f t="shared" si="0"/>
        <v>8.1214285714285701</v>
      </c>
    </row>
    <row r="279" spans="1:18" ht="13" x14ac:dyDescent="0.15">
      <c r="A279" s="15">
        <v>44312</v>
      </c>
      <c r="B279" s="1">
        <f t="shared" si="8"/>
        <v>470</v>
      </c>
      <c r="D279" s="19">
        <v>0</v>
      </c>
      <c r="E279" s="21">
        <f t="shared" si="1"/>
        <v>0.14285714285714285</v>
      </c>
      <c r="F279" s="16">
        <f t="shared" ref="F279:F311" si="14">E279*100000/2549</f>
        <v>5.6044387154626456</v>
      </c>
      <c r="G279" s="21">
        <f t="shared" si="5"/>
        <v>21</v>
      </c>
      <c r="H279" s="22">
        <f t="shared" si="9"/>
        <v>16</v>
      </c>
      <c r="I279" s="22">
        <f t="shared" si="13"/>
        <v>1</v>
      </c>
      <c r="J279" s="22"/>
      <c r="K279" s="22"/>
      <c r="L279" s="1">
        <f t="shared" si="10"/>
        <v>50812</v>
      </c>
      <c r="M279" s="1">
        <v>37113</v>
      </c>
      <c r="N279" s="1">
        <f t="shared" si="11"/>
        <v>1128</v>
      </c>
      <c r="O279" s="21">
        <f t="shared" si="2"/>
        <v>462.57142857142856</v>
      </c>
      <c r="Q279" s="1">
        <v>2.71</v>
      </c>
      <c r="R279" s="1">
        <f t="shared" si="0"/>
        <v>4.6414285714285706</v>
      </c>
    </row>
    <row r="280" spans="1:18" ht="13" x14ac:dyDescent="0.15">
      <c r="A280" s="15">
        <v>44313</v>
      </c>
      <c r="B280" s="1">
        <f t="shared" si="8"/>
        <v>471</v>
      </c>
      <c r="D280" s="19">
        <v>0</v>
      </c>
      <c r="E280" s="21">
        <f t="shared" si="1"/>
        <v>0.14285714285714285</v>
      </c>
      <c r="F280" s="16">
        <f t="shared" si="14"/>
        <v>5.6044387154626456</v>
      </c>
      <c r="G280" s="21">
        <f t="shared" si="5"/>
        <v>21</v>
      </c>
      <c r="H280" s="22">
        <f t="shared" si="9"/>
        <v>16</v>
      </c>
      <c r="I280" s="22">
        <f t="shared" si="13"/>
        <v>1</v>
      </c>
      <c r="J280" s="22"/>
      <c r="K280" s="22"/>
      <c r="L280" s="1">
        <f t="shared" si="10"/>
        <v>50812</v>
      </c>
      <c r="M280" s="1">
        <v>37113</v>
      </c>
      <c r="N280" s="1">
        <f t="shared" si="11"/>
        <v>0</v>
      </c>
      <c r="O280" s="21">
        <f t="shared" si="2"/>
        <v>462.57142857142856</v>
      </c>
      <c r="Q280" s="1">
        <v>8.1199999999999992</v>
      </c>
      <c r="R280" s="1">
        <f t="shared" si="0"/>
        <v>5.8014285714285707</v>
      </c>
    </row>
    <row r="281" spans="1:18" ht="13" x14ac:dyDescent="0.15">
      <c r="A281" s="15">
        <v>44314</v>
      </c>
      <c r="B281" s="1">
        <f t="shared" si="8"/>
        <v>472</v>
      </c>
      <c r="D281" s="19">
        <v>0</v>
      </c>
      <c r="E281" s="21">
        <f t="shared" si="1"/>
        <v>0.14285714285714285</v>
      </c>
      <c r="F281" s="16">
        <f t="shared" si="14"/>
        <v>5.6044387154626456</v>
      </c>
      <c r="G281" s="21">
        <f t="shared" si="5"/>
        <v>21</v>
      </c>
      <c r="H281" s="22">
        <f t="shared" si="9"/>
        <v>16</v>
      </c>
      <c r="I281" s="22">
        <f t="shared" si="13"/>
        <v>1</v>
      </c>
      <c r="J281" s="22"/>
      <c r="K281" s="22"/>
      <c r="L281" s="1">
        <f t="shared" si="10"/>
        <v>50950</v>
      </c>
      <c r="M281" s="1">
        <v>37251</v>
      </c>
      <c r="N281" s="1">
        <f t="shared" si="11"/>
        <v>138</v>
      </c>
      <c r="O281" s="21">
        <f t="shared" si="2"/>
        <v>471.85714285714283</v>
      </c>
      <c r="Q281" s="1">
        <v>0</v>
      </c>
      <c r="R281" s="1">
        <f t="shared" si="0"/>
        <v>5.4142857142857128</v>
      </c>
    </row>
    <row r="282" spans="1:18" ht="13" x14ac:dyDescent="0.15">
      <c r="A282" s="15">
        <v>44315</v>
      </c>
      <c r="B282" s="1">
        <f t="shared" si="8"/>
        <v>473</v>
      </c>
      <c r="D282" s="19">
        <v>0</v>
      </c>
      <c r="E282" s="21">
        <f t="shared" si="1"/>
        <v>0</v>
      </c>
      <c r="F282" s="16">
        <f t="shared" si="14"/>
        <v>0</v>
      </c>
      <c r="G282" s="21">
        <f t="shared" si="5"/>
        <v>21</v>
      </c>
      <c r="H282" s="22">
        <f t="shared" si="9"/>
        <v>16</v>
      </c>
      <c r="I282" s="22">
        <f t="shared" si="13"/>
        <v>0</v>
      </c>
      <c r="J282" s="22"/>
      <c r="K282" s="22"/>
      <c r="L282" s="1">
        <f t="shared" si="10"/>
        <v>52153</v>
      </c>
      <c r="M282" s="1">
        <v>38454</v>
      </c>
      <c r="N282" s="1">
        <f t="shared" si="11"/>
        <v>1203</v>
      </c>
      <c r="O282" s="21">
        <f t="shared" si="2"/>
        <v>355</v>
      </c>
      <c r="P282" s="16">
        <f t="shared" ref="P282:P311" si="15">SUM(N276:N282)</f>
        <v>2485</v>
      </c>
      <c r="Q282" s="1">
        <v>13.54</v>
      </c>
      <c r="R282" s="1">
        <f t="shared" si="0"/>
        <v>6.9614285714285709</v>
      </c>
    </row>
    <row r="283" spans="1:18" ht="13" x14ac:dyDescent="0.15">
      <c r="A283" s="15">
        <v>44316</v>
      </c>
      <c r="B283" s="1">
        <f t="shared" si="8"/>
        <v>474</v>
      </c>
      <c r="D283" s="19">
        <v>0</v>
      </c>
      <c r="E283" s="21">
        <f t="shared" si="1"/>
        <v>0</v>
      </c>
      <c r="F283" s="16">
        <f t="shared" si="14"/>
        <v>0</v>
      </c>
      <c r="G283" s="21">
        <f t="shared" si="5"/>
        <v>21</v>
      </c>
      <c r="H283" s="22">
        <f t="shared" si="9"/>
        <v>16</v>
      </c>
      <c r="I283" s="22">
        <f t="shared" si="13"/>
        <v>0</v>
      </c>
      <c r="J283" s="22"/>
      <c r="K283" s="22"/>
      <c r="L283" s="1">
        <f t="shared" si="10"/>
        <v>52153</v>
      </c>
      <c r="M283" s="1">
        <v>38454</v>
      </c>
      <c r="N283" s="1">
        <f t="shared" si="11"/>
        <v>0</v>
      </c>
      <c r="O283" s="21">
        <f t="shared" si="2"/>
        <v>354.85714285714283</v>
      </c>
      <c r="P283" s="16">
        <f t="shared" si="15"/>
        <v>2484</v>
      </c>
      <c r="Q283" s="1">
        <v>2.71</v>
      </c>
      <c r="R283" s="1">
        <f t="shared" si="0"/>
        <v>6.1885714285714286</v>
      </c>
    </row>
    <row r="284" spans="1:18" ht="13" x14ac:dyDescent="0.15">
      <c r="A284" s="15">
        <v>44317</v>
      </c>
      <c r="B284" s="1">
        <f t="shared" si="8"/>
        <v>475</v>
      </c>
      <c r="D284" s="19">
        <v>0</v>
      </c>
      <c r="E284" s="21">
        <f t="shared" si="1"/>
        <v>0</v>
      </c>
      <c r="F284" s="16">
        <f t="shared" si="14"/>
        <v>0</v>
      </c>
      <c r="G284" s="21">
        <f t="shared" si="5"/>
        <v>21</v>
      </c>
      <c r="H284" s="22">
        <f t="shared" si="9"/>
        <v>16</v>
      </c>
      <c r="I284" s="22">
        <f t="shared" si="13"/>
        <v>0</v>
      </c>
      <c r="J284" s="22"/>
      <c r="K284" s="22"/>
      <c r="L284" s="1">
        <f t="shared" si="10"/>
        <v>52153</v>
      </c>
      <c r="M284" s="1">
        <v>38454</v>
      </c>
      <c r="N284" s="1">
        <f t="shared" si="11"/>
        <v>0</v>
      </c>
      <c r="O284" s="21">
        <f t="shared" si="2"/>
        <v>352.71428571428572</v>
      </c>
      <c r="P284" s="16">
        <f t="shared" si="15"/>
        <v>2469</v>
      </c>
      <c r="Q284" s="1">
        <v>2.71</v>
      </c>
      <c r="R284" s="1">
        <f t="shared" si="0"/>
        <v>5.4157142857142855</v>
      </c>
    </row>
    <row r="285" spans="1:18" ht="13" x14ac:dyDescent="0.15">
      <c r="A285" s="15">
        <v>44318</v>
      </c>
      <c r="B285" s="1">
        <f t="shared" si="8"/>
        <v>476</v>
      </c>
      <c r="D285" s="19">
        <v>0</v>
      </c>
      <c r="E285" s="21">
        <f t="shared" si="1"/>
        <v>0</v>
      </c>
      <c r="F285" s="16">
        <f t="shared" si="14"/>
        <v>0</v>
      </c>
      <c r="G285" s="21">
        <f t="shared" si="5"/>
        <v>21</v>
      </c>
      <c r="H285" s="22">
        <f t="shared" si="9"/>
        <v>16</v>
      </c>
      <c r="I285" s="22">
        <f t="shared" si="13"/>
        <v>0</v>
      </c>
      <c r="J285" s="22"/>
      <c r="K285" s="22"/>
      <c r="L285" s="1">
        <f t="shared" si="10"/>
        <v>52153</v>
      </c>
      <c r="M285" s="1">
        <v>38454</v>
      </c>
      <c r="N285" s="1">
        <f t="shared" si="11"/>
        <v>0</v>
      </c>
      <c r="O285" s="21">
        <f t="shared" si="2"/>
        <v>352.71428571428572</v>
      </c>
      <c r="P285" s="16">
        <f t="shared" si="15"/>
        <v>2469</v>
      </c>
      <c r="Q285" s="1">
        <v>5.41</v>
      </c>
      <c r="R285" s="1">
        <f t="shared" si="0"/>
        <v>5.0285714285714294</v>
      </c>
    </row>
    <row r="286" spans="1:18" ht="13" x14ac:dyDescent="0.15">
      <c r="A286" s="15">
        <v>44319</v>
      </c>
      <c r="B286" s="1">
        <f t="shared" si="8"/>
        <v>477</v>
      </c>
      <c r="D286" s="19">
        <v>0</v>
      </c>
      <c r="E286" s="21">
        <f t="shared" si="1"/>
        <v>0</v>
      </c>
      <c r="F286" s="16">
        <f t="shared" si="14"/>
        <v>0</v>
      </c>
      <c r="G286" s="21">
        <f t="shared" si="5"/>
        <v>21</v>
      </c>
      <c r="H286" s="22">
        <f t="shared" si="9"/>
        <v>16</v>
      </c>
      <c r="I286" s="22">
        <f t="shared" si="13"/>
        <v>0</v>
      </c>
      <c r="J286" s="22"/>
      <c r="K286" s="22"/>
      <c r="L286" s="1">
        <f t="shared" si="10"/>
        <v>52789</v>
      </c>
      <c r="M286" s="1">
        <v>39090</v>
      </c>
      <c r="N286" s="1">
        <f t="shared" si="11"/>
        <v>636</v>
      </c>
      <c r="O286" s="21">
        <f t="shared" si="2"/>
        <v>282.42857142857144</v>
      </c>
      <c r="P286" s="16">
        <f t="shared" si="15"/>
        <v>1977</v>
      </c>
      <c r="Q286" s="1">
        <v>0</v>
      </c>
      <c r="R286" s="1">
        <f t="shared" si="0"/>
        <v>4.6414285714285706</v>
      </c>
    </row>
    <row r="287" spans="1:18" ht="13" x14ac:dyDescent="0.15">
      <c r="A287" s="15">
        <v>44320</v>
      </c>
      <c r="B287" s="1">
        <f t="shared" si="8"/>
        <v>478</v>
      </c>
      <c r="D287" s="19">
        <v>0</v>
      </c>
      <c r="E287" s="21">
        <f t="shared" si="1"/>
        <v>0</v>
      </c>
      <c r="F287" s="16">
        <f t="shared" si="14"/>
        <v>0</v>
      </c>
      <c r="G287" s="21">
        <f t="shared" si="5"/>
        <v>21</v>
      </c>
      <c r="H287" s="22">
        <f t="shared" si="9"/>
        <v>16</v>
      </c>
      <c r="I287" s="22">
        <f t="shared" si="13"/>
        <v>0</v>
      </c>
      <c r="J287" s="22"/>
      <c r="K287" s="22"/>
      <c r="L287" s="1">
        <f t="shared" si="10"/>
        <v>52809</v>
      </c>
      <c r="M287" s="1">
        <v>39110</v>
      </c>
      <c r="N287" s="1">
        <f t="shared" si="11"/>
        <v>20</v>
      </c>
      <c r="O287" s="21">
        <f t="shared" si="2"/>
        <v>285.28571428571428</v>
      </c>
      <c r="P287" s="16">
        <f t="shared" si="15"/>
        <v>1997</v>
      </c>
      <c r="Q287" s="1">
        <v>0</v>
      </c>
      <c r="R287" s="1">
        <f t="shared" si="0"/>
        <v>3.4814285714285718</v>
      </c>
    </row>
    <row r="288" spans="1:18" ht="13" x14ac:dyDescent="0.15">
      <c r="A288" s="15">
        <v>44321</v>
      </c>
      <c r="B288" s="1">
        <f t="shared" si="8"/>
        <v>479</v>
      </c>
      <c r="D288" s="19">
        <v>0</v>
      </c>
      <c r="E288" s="21">
        <f t="shared" si="1"/>
        <v>0</v>
      </c>
      <c r="F288" s="16">
        <f t="shared" si="14"/>
        <v>0</v>
      </c>
      <c r="G288" s="21">
        <f t="shared" si="5"/>
        <v>21</v>
      </c>
      <c r="H288" s="22">
        <f t="shared" si="9"/>
        <v>16</v>
      </c>
      <c r="I288" s="22">
        <f t="shared" si="13"/>
        <v>0</v>
      </c>
      <c r="J288" s="22"/>
      <c r="K288" s="22"/>
      <c r="L288" s="1">
        <f t="shared" si="10"/>
        <v>52938</v>
      </c>
      <c r="M288" s="1">
        <v>39239</v>
      </c>
      <c r="N288" s="1">
        <f t="shared" si="11"/>
        <v>129</v>
      </c>
      <c r="O288" s="21">
        <f t="shared" si="2"/>
        <v>284</v>
      </c>
      <c r="P288" s="16">
        <f t="shared" si="15"/>
        <v>1988</v>
      </c>
      <c r="Q288" s="1">
        <v>0</v>
      </c>
      <c r="R288" s="1">
        <f t="shared" si="0"/>
        <v>3.4814285714285718</v>
      </c>
    </row>
    <row r="289" spans="1:18" ht="13" x14ac:dyDescent="0.15">
      <c r="A289" s="15">
        <v>44322</v>
      </c>
      <c r="B289" s="1">
        <f t="shared" si="8"/>
        <v>480</v>
      </c>
      <c r="D289" s="19">
        <v>0</v>
      </c>
      <c r="E289" s="21">
        <f t="shared" si="1"/>
        <v>0</v>
      </c>
      <c r="F289" s="16">
        <f t="shared" si="14"/>
        <v>0</v>
      </c>
      <c r="G289" s="21">
        <f t="shared" si="5"/>
        <v>21</v>
      </c>
      <c r="H289" s="22">
        <f t="shared" si="9"/>
        <v>16</v>
      </c>
      <c r="I289" s="22">
        <f t="shared" si="13"/>
        <v>0</v>
      </c>
      <c r="J289" s="22"/>
      <c r="K289" s="22"/>
      <c r="L289" s="1">
        <f t="shared" si="10"/>
        <v>53616</v>
      </c>
      <c r="M289" s="1">
        <v>39917</v>
      </c>
      <c r="N289" s="1">
        <f t="shared" si="11"/>
        <v>678</v>
      </c>
      <c r="O289" s="21">
        <f t="shared" si="2"/>
        <v>209</v>
      </c>
      <c r="P289" s="16">
        <f t="shared" si="15"/>
        <v>1463</v>
      </c>
      <c r="Q289" s="1">
        <v>0</v>
      </c>
      <c r="R289" s="1">
        <f t="shared" si="0"/>
        <v>1.5471428571428572</v>
      </c>
    </row>
    <row r="290" spans="1:18" ht="13" x14ac:dyDescent="0.15">
      <c r="A290" s="15">
        <v>44323</v>
      </c>
      <c r="B290" s="1">
        <f t="shared" si="8"/>
        <v>481</v>
      </c>
      <c r="D290" s="19">
        <v>0</v>
      </c>
      <c r="E290" s="21">
        <f t="shared" si="1"/>
        <v>0</v>
      </c>
      <c r="F290" s="16">
        <f t="shared" si="14"/>
        <v>0</v>
      </c>
      <c r="G290" s="21">
        <f t="shared" si="5"/>
        <v>21</v>
      </c>
      <c r="H290" s="22">
        <f t="shared" si="9"/>
        <v>16</v>
      </c>
      <c r="I290" s="22">
        <f t="shared" si="13"/>
        <v>0</v>
      </c>
      <c r="J290" s="22"/>
      <c r="K290" s="22"/>
      <c r="L290" s="1">
        <f t="shared" si="10"/>
        <v>53616</v>
      </c>
      <c r="M290" s="1">
        <v>39917</v>
      </c>
      <c r="N290" s="1">
        <f t="shared" si="11"/>
        <v>0</v>
      </c>
      <c r="O290" s="21">
        <f t="shared" si="2"/>
        <v>209</v>
      </c>
      <c r="P290" s="16">
        <f t="shared" si="15"/>
        <v>1463</v>
      </c>
      <c r="Q290" s="1">
        <v>0</v>
      </c>
      <c r="R290" s="1">
        <f t="shared" si="0"/>
        <v>1.1600000000000001</v>
      </c>
    </row>
    <row r="291" spans="1:18" ht="13" x14ac:dyDescent="0.15">
      <c r="A291" s="15">
        <v>44324</v>
      </c>
      <c r="B291" s="1">
        <f t="shared" si="8"/>
        <v>482</v>
      </c>
      <c r="D291" s="19">
        <v>0</v>
      </c>
      <c r="E291" s="21">
        <f t="shared" si="1"/>
        <v>0</v>
      </c>
      <c r="F291" s="16">
        <f t="shared" si="14"/>
        <v>0</v>
      </c>
      <c r="G291" s="21">
        <f t="shared" si="5"/>
        <v>21</v>
      </c>
      <c r="H291" s="22">
        <f t="shared" si="9"/>
        <v>16</v>
      </c>
      <c r="I291" s="22">
        <f t="shared" si="13"/>
        <v>0</v>
      </c>
      <c r="J291" s="22"/>
      <c r="K291" s="22"/>
      <c r="L291" s="1">
        <f t="shared" si="10"/>
        <v>53616</v>
      </c>
      <c r="M291" s="1">
        <v>39917</v>
      </c>
      <c r="N291" s="1">
        <f t="shared" si="11"/>
        <v>0</v>
      </c>
      <c r="O291" s="21">
        <f t="shared" si="2"/>
        <v>209</v>
      </c>
      <c r="P291" s="16">
        <f t="shared" si="15"/>
        <v>1463</v>
      </c>
      <c r="Q291" s="1">
        <v>2.71</v>
      </c>
      <c r="R291" s="1">
        <f t="shared" si="0"/>
        <v>1.1600000000000001</v>
      </c>
    </row>
    <row r="292" spans="1:18" ht="13" x14ac:dyDescent="0.15">
      <c r="A292" s="15">
        <v>44325</v>
      </c>
      <c r="B292" s="1">
        <f t="shared" si="8"/>
        <v>483</v>
      </c>
      <c r="D292" s="19">
        <v>0</v>
      </c>
      <c r="E292" s="21">
        <f t="shared" si="1"/>
        <v>0</v>
      </c>
      <c r="F292" s="16">
        <f t="shared" si="14"/>
        <v>0</v>
      </c>
      <c r="G292" s="21">
        <f t="shared" si="5"/>
        <v>21</v>
      </c>
      <c r="H292" s="22">
        <f t="shared" si="9"/>
        <v>16</v>
      </c>
      <c r="I292" s="22">
        <f t="shared" si="13"/>
        <v>0</v>
      </c>
      <c r="J292" s="22"/>
      <c r="K292" s="22"/>
      <c r="L292" s="1">
        <f t="shared" si="10"/>
        <v>53616</v>
      </c>
      <c r="M292" s="1">
        <v>39917</v>
      </c>
      <c r="N292" s="1">
        <f t="shared" si="11"/>
        <v>0</v>
      </c>
      <c r="O292" s="21">
        <f t="shared" si="2"/>
        <v>209</v>
      </c>
      <c r="P292" s="16">
        <f t="shared" si="15"/>
        <v>1463</v>
      </c>
      <c r="Q292" s="1">
        <v>8.1199999999999992</v>
      </c>
      <c r="R292" s="1">
        <f t="shared" si="0"/>
        <v>1.5471428571428569</v>
      </c>
    </row>
    <row r="293" spans="1:18" ht="13" x14ac:dyDescent="0.15">
      <c r="A293" s="15">
        <v>44326</v>
      </c>
      <c r="B293" s="1">
        <f t="shared" si="8"/>
        <v>484</v>
      </c>
      <c r="D293" s="19">
        <v>0</v>
      </c>
      <c r="E293" s="21">
        <f t="shared" si="1"/>
        <v>0</v>
      </c>
      <c r="F293" s="16">
        <f t="shared" si="14"/>
        <v>0</v>
      </c>
      <c r="G293" s="21">
        <f t="shared" si="5"/>
        <v>21</v>
      </c>
      <c r="H293" s="22">
        <f t="shared" si="9"/>
        <v>16</v>
      </c>
      <c r="I293" s="22">
        <f t="shared" si="13"/>
        <v>0</v>
      </c>
      <c r="J293" s="22"/>
      <c r="K293" s="22"/>
      <c r="L293" s="1">
        <f t="shared" si="10"/>
        <v>54199</v>
      </c>
      <c r="M293" s="1">
        <v>40500</v>
      </c>
      <c r="N293" s="1">
        <f t="shared" si="11"/>
        <v>583</v>
      </c>
      <c r="O293" s="21">
        <f t="shared" si="2"/>
        <v>201.42857142857142</v>
      </c>
      <c r="P293" s="16">
        <f t="shared" si="15"/>
        <v>1410</v>
      </c>
      <c r="Q293" s="1">
        <v>2.71</v>
      </c>
      <c r="R293" s="1">
        <f t="shared" si="0"/>
        <v>1.9342857142857142</v>
      </c>
    </row>
    <row r="294" spans="1:18" ht="13" x14ac:dyDescent="0.15">
      <c r="A294" s="15">
        <v>44327</v>
      </c>
      <c r="B294" s="1">
        <f t="shared" si="8"/>
        <v>485</v>
      </c>
      <c r="D294" s="19">
        <v>0</v>
      </c>
      <c r="E294" s="21">
        <f t="shared" si="1"/>
        <v>0</v>
      </c>
      <c r="F294" s="16">
        <f t="shared" si="14"/>
        <v>0</v>
      </c>
      <c r="G294" s="21">
        <f t="shared" si="5"/>
        <v>21</v>
      </c>
      <c r="H294" s="22">
        <f t="shared" si="9"/>
        <v>16</v>
      </c>
      <c r="I294" s="22">
        <f t="shared" si="13"/>
        <v>0</v>
      </c>
      <c r="J294" s="22"/>
      <c r="K294" s="22"/>
      <c r="L294" s="1">
        <f t="shared" si="10"/>
        <v>54199</v>
      </c>
      <c r="M294" s="1">
        <v>40500</v>
      </c>
      <c r="N294" s="1">
        <f t="shared" si="11"/>
        <v>0</v>
      </c>
      <c r="O294" s="21">
        <f t="shared" si="2"/>
        <v>198.57142857142858</v>
      </c>
      <c r="P294" s="16">
        <f t="shared" si="15"/>
        <v>1390</v>
      </c>
      <c r="Q294" s="1">
        <v>5.41</v>
      </c>
      <c r="R294" s="1">
        <f t="shared" si="0"/>
        <v>2.7071428571428569</v>
      </c>
    </row>
    <row r="295" spans="1:18" ht="13" x14ac:dyDescent="0.15">
      <c r="A295" s="15">
        <v>44328</v>
      </c>
      <c r="B295" s="1">
        <f t="shared" si="8"/>
        <v>486</v>
      </c>
      <c r="D295" s="19">
        <v>0</v>
      </c>
      <c r="E295" s="21">
        <f t="shared" si="1"/>
        <v>0</v>
      </c>
      <c r="F295" s="16">
        <f t="shared" si="14"/>
        <v>0</v>
      </c>
      <c r="G295" s="21">
        <f t="shared" si="5"/>
        <v>21</v>
      </c>
      <c r="H295" s="22">
        <f t="shared" si="9"/>
        <v>16</v>
      </c>
      <c r="I295" s="22">
        <f t="shared" si="13"/>
        <v>0</v>
      </c>
      <c r="J295" s="22"/>
      <c r="K295" s="22"/>
      <c r="L295" s="1">
        <f t="shared" si="10"/>
        <v>54278</v>
      </c>
      <c r="M295" s="1">
        <v>40579</v>
      </c>
      <c r="N295" s="1">
        <f t="shared" si="11"/>
        <v>79</v>
      </c>
      <c r="O295" s="21">
        <f t="shared" si="2"/>
        <v>191.42857142857142</v>
      </c>
      <c r="P295" s="16">
        <f t="shared" si="15"/>
        <v>1340</v>
      </c>
      <c r="Q295" s="1">
        <v>2.71</v>
      </c>
      <c r="R295" s="1">
        <f t="shared" si="0"/>
        <v>3.0942857142857143</v>
      </c>
    </row>
    <row r="296" spans="1:18" ht="13" x14ac:dyDescent="0.15">
      <c r="A296" s="15">
        <v>44329</v>
      </c>
      <c r="B296" s="1">
        <f t="shared" si="8"/>
        <v>487</v>
      </c>
      <c r="D296" s="19">
        <v>0</v>
      </c>
      <c r="E296" s="21">
        <f t="shared" si="1"/>
        <v>0</v>
      </c>
      <c r="F296" s="16">
        <f t="shared" si="14"/>
        <v>0</v>
      </c>
      <c r="G296" s="21">
        <f t="shared" si="5"/>
        <v>21</v>
      </c>
      <c r="H296" s="22">
        <f t="shared" si="9"/>
        <v>16</v>
      </c>
      <c r="I296" s="22">
        <f t="shared" si="13"/>
        <v>0</v>
      </c>
      <c r="J296" s="22"/>
      <c r="K296" s="22"/>
      <c r="L296" s="1">
        <f t="shared" si="10"/>
        <v>54850</v>
      </c>
      <c r="M296" s="1">
        <v>41151</v>
      </c>
      <c r="N296" s="1">
        <f t="shared" si="11"/>
        <v>572</v>
      </c>
      <c r="O296" s="21">
        <f t="shared" si="2"/>
        <v>176.28571428571428</v>
      </c>
      <c r="P296" s="16">
        <f t="shared" si="15"/>
        <v>1234</v>
      </c>
      <c r="Q296" s="1">
        <v>18.95</v>
      </c>
      <c r="R296" s="1">
        <f t="shared" si="0"/>
        <v>5.8014285714285716</v>
      </c>
    </row>
    <row r="297" spans="1:18" ht="13" x14ac:dyDescent="0.15">
      <c r="A297" s="15">
        <v>44330</v>
      </c>
      <c r="B297" s="1">
        <f t="shared" si="8"/>
        <v>488</v>
      </c>
      <c r="D297" s="19">
        <v>0</v>
      </c>
      <c r="E297" s="21">
        <f t="shared" si="1"/>
        <v>0</v>
      </c>
      <c r="F297" s="16">
        <f t="shared" si="14"/>
        <v>0</v>
      </c>
      <c r="G297" s="21">
        <f t="shared" si="5"/>
        <v>21</v>
      </c>
      <c r="H297" s="22">
        <f t="shared" si="9"/>
        <v>16</v>
      </c>
      <c r="I297" s="22">
        <f t="shared" si="13"/>
        <v>0</v>
      </c>
      <c r="J297" s="22"/>
      <c r="K297" s="22"/>
      <c r="L297" s="1">
        <f t="shared" si="10"/>
        <v>54850</v>
      </c>
      <c r="M297" s="1">
        <v>41151</v>
      </c>
      <c r="N297" s="1">
        <f t="shared" si="11"/>
        <v>0</v>
      </c>
      <c r="O297" s="21">
        <f t="shared" si="2"/>
        <v>176.28571428571428</v>
      </c>
      <c r="P297" s="16">
        <f t="shared" si="15"/>
        <v>1234</v>
      </c>
      <c r="Q297" s="1">
        <v>8.1199999999999992</v>
      </c>
      <c r="R297" s="1">
        <f t="shared" si="0"/>
        <v>6.9614285714285709</v>
      </c>
    </row>
    <row r="298" spans="1:18" ht="13" x14ac:dyDescent="0.15">
      <c r="A298" s="15">
        <v>44331</v>
      </c>
      <c r="B298" s="1">
        <f t="shared" si="8"/>
        <v>489</v>
      </c>
      <c r="D298" s="19">
        <v>0</v>
      </c>
      <c r="E298" s="21">
        <f t="shared" si="1"/>
        <v>0</v>
      </c>
      <c r="F298" s="16">
        <f t="shared" si="14"/>
        <v>0</v>
      </c>
      <c r="G298" s="21">
        <f t="shared" si="5"/>
        <v>21</v>
      </c>
      <c r="H298" s="22">
        <f t="shared" si="9"/>
        <v>16</v>
      </c>
      <c r="I298" s="22">
        <f t="shared" si="13"/>
        <v>0</v>
      </c>
      <c r="J298" s="22"/>
      <c r="K298" s="22"/>
      <c r="L298" s="1">
        <f t="shared" si="10"/>
        <v>54850</v>
      </c>
      <c r="M298" s="1">
        <v>41151</v>
      </c>
      <c r="N298" s="1">
        <f t="shared" si="11"/>
        <v>0</v>
      </c>
      <c r="O298" s="21">
        <f t="shared" si="2"/>
        <v>176.28571428571428</v>
      </c>
      <c r="P298" s="16">
        <f t="shared" si="15"/>
        <v>1234</v>
      </c>
      <c r="Q298" s="1">
        <v>5.41</v>
      </c>
      <c r="R298" s="1">
        <f t="shared" si="0"/>
        <v>7.3471428571428561</v>
      </c>
    </row>
    <row r="299" spans="1:18" ht="13" x14ac:dyDescent="0.15">
      <c r="A299" s="15">
        <v>44332</v>
      </c>
      <c r="B299" s="1">
        <f t="shared" si="8"/>
        <v>490</v>
      </c>
      <c r="D299" s="19">
        <v>0</v>
      </c>
      <c r="E299" s="21">
        <f t="shared" si="1"/>
        <v>0</v>
      </c>
      <c r="F299" s="16">
        <f t="shared" si="14"/>
        <v>0</v>
      </c>
      <c r="G299" s="21">
        <f t="shared" si="5"/>
        <v>21</v>
      </c>
      <c r="H299" s="22">
        <f t="shared" si="9"/>
        <v>16</v>
      </c>
      <c r="I299" s="22">
        <f t="shared" si="13"/>
        <v>0</v>
      </c>
      <c r="J299" s="22"/>
      <c r="K299" s="22"/>
      <c r="L299" s="1">
        <f t="shared" si="10"/>
        <v>54850</v>
      </c>
      <c r="M299" s="1">
        <v>41151</v>
      </c>
      <c r="N299" s="1">
        <f t="shared" si="11"/>
        <v>0</v>
      </c>
      <c r="O299" s="21">
        <f t="shared" si="2"/>
        <v>176.28571428571428</v>
      </c>
      <c r="P299" s="16">
        <f t="shared" si="15"/>
        <v>1234</v>
      </c>
      <c r="Q299" s="1">
        <v>5.41</v>
      </c>
      <c r="R299" s="1">
        <f t="shared" si="0"/>
        <v>6.96</v>
      </c>
    </row>
    <row r="300" spans="1:18" ht="13" x14ac:dyDescent="0.15">
      <c r="A300" s="15">
        <v>44333</v>
      </c>
      <c r="B300" s="1">
        <f t="shared" si="8"/>
        <v>491</v>
      </c>
      <c r="D300" s="19">
        <v>0</v>
      </c>
      <c r="E300" s="21">
        <f t="shared" si="1"/>
        <v>0</v>
      </c>
      <c r="F300" s="16">
        <f t="shared" si="14"/>
        <v>0</v>
      </c>
      <c r="G300" s="21">
        <f t="shared" si="5"/>
        <v>21</v>
      </c>
      <c r="H300" s="22">
        <f t="shared" si="9"/>
        <v>16</v>
      </c>
      <c r="I300" s="22">
        <f t="shared" si="13"/>
        <v>0</v>
      </c>
      <c r="J300" s="22"/>
      <c r="K300" s="22"/>
      <c r="L300" s="1">
        <f t="shared" si="10"/>
        <v>54924</v>
      </c>
      <c r="M300" s="1">
        <v>41225</v>
      </c>
      <c r="N300" s="1">
        <f t="shared" si="11"/>
        <v>74</v>
      </c>
      <c r="O300" s="21">
        <f t="shared" si="2"/>
        <v>103.57142857142857</v>
      </c>
      <c r="P300" s="16">
        <f t="shared" si="15"/>
        <v>725</v>
      </c>
      <c r="Q300" s="1">
        <v>2.71</v>
      </c>
      <c r="R300" s="1">
        <f t="shared" si="0"/>
        <v>6.9599999999999991</v>
      </c>
    </row>
    <row r="301" spans="1:18" ht="13" x14ac:dyDescent="0.15">
      <c r="A301" s="15">
        <v>44334</v>
      </c>
      <c r="B301" s="1">
        <f t="shared" si="8"/>
        <v>492</v>
      </c>
      <c r="D301" s="19">
        <v>0</v>
      </c>
      <c r="E301" s="21">
        <f t="shared" si="1"/>
        <v>0</v>
      </c>
      <c r="F301" s="16">
        <f t="shared" si="14"/>
        <v>0</v>
      </c>
      <c r="G301" s="21">
        <f t="shared" si="5"/>
        <v>21</v>
      </c>
      <c r="H301" s="22">
        <f t="shared" si="9"/>
        <v>16</v>
      </c>
      <c r="I301" s="22">
        <f t="shared" si="13"/>
        <v>0</v>
      </c>
      <c r="J301" s="22"/>
      <c r="K301" s="22"/>
      <c r="L301" s="1">
        <f t="shared" si="10"/>
        <v>54925</v>
      </c>
      <c r="M301" s="1">
        <v>41226</v>
      </c>
      <c r="N301" s="1">
        <f t="shared" si="11"/>
        <v>1</v>
      </c>
      <c r="O301" s="21">
        <f t="shared" si="2"/>
        <v>103.71428571428571</v>
      </c>
      <c r="P301" s="16">
        <f t="shared" si="15"/>
        <v>726</v>
      </c>
      <c r="Q301" s="1">
        <v>0</v>
      </c>
      <c r="R301" s="1">
        <f t="shared" si="0"/>
        <v>6.1871428571428568</v>
      </c>
    </row>
    <row r="302" spans="1:18" ht="13" x14ac:dyDescent="0.15">
      <c r="A302" s="15">
        <v>44335</v>
      </c>
      <c r="B302" s="1">
        <f t="shared" si="8"/>
        <v>493</v>
      </c>
      <c r="D302" s="19">
        <v>0</v>
      </c>
      <c r="E302" s="21">
        <f t="shared" si="1"/>
        <v>0</v>
      </c>
      <c r="F302" s="16">
        <f t="shared" si="14"/>
        <v>0</v>
      </c>
      <c r="G302" s="21">
        <f t="shared" si="5"/>
        <v>21</v>
      </c>
      <c r="H302" s="22">
        <f t="shared" si="9"/>
        <v>16</v>
      </c>
      <c r="I302" s="22">
        <f t="shared" si="13"/>
        <v>0</v>
      </c>
      <c r="J302" s="22"/>
      <c r="K302" s="22"/>
      <c r="L302" s="1">
        <f t="shared" si="10"/>
        <v>54953</v>
      </c>
      <c r="M302" s="1">
        <v>41254</v>
      </c>
      <c r="N302" s="1">
        <f t="shared" si="11"/>
        <v>28</v>
      </c>
      <c r="O302" s="21">
        <f t="shared" si="2"/>
        <v>96.428571428571431</v>
      </c>
      <c r="P302" s="16">
        <f t="shared" si="15"/>
        <v>675</v>
      </c>
      <c r="Q302" s="1">
        <v>5.41</v>
      </c>
      <c r="R302" s="1">
        <f t="shared" si="0"/>
        <v>6.5728571428571438</v>
      </c>
    </row>
    <row r="303" spans="1:18" ht="13" x14ac:dyDescent="0.15">
      <c r="A303" s="15">
        <v>44336</v>
      </c>
      <c r="B303" s="1">
        <f t="shared" si="8"/>
        <v>494</v>
      </c>
      <c r="D303" s="19">
        <v>0</v>
      </c>
      <c r="E303" s="21">
        <f t="shared" si="1"/>
        <v>0</v>
      </c>
      <c r="F303" s="16">
        <f t="shared" si="14"/>
        <v>0</v>
      </c>
      <c r="G303" s="21">
        <f t="shared" si="5"/>
        <v>21</v>
      </c>
      <c r="H303" s="22">
        <f t="shared" si="9"/>
        <v>16</v>
      </c>
      <c r="I303" s="22">
        <f t="shared" si="13"/>
        <v>0</v>
      </c>
      <c r="J303" s="22"/>
      <c r="K303" s="22"/>
      <c r="L303" s="1">
        <f t="shared" si="10"/>
        <v>54999</v>
      </c>
      <c r="M303" s="1">
        <v>41300</v>
      </c>
      <c r="N303" s="1">
        <f t="shared" si="11"/>
        <v>46</v>
      </c>
      <c r="O303" s="21">
        <f t="shared" si="2"/>
        <v>21.285714285714285</v>
      </c>
      <c r="P303" s="16">
        <f t="shared" si="15"/>
        <v>149</v>
      </c>
      <c r="Q303" s="1">
        <v>0</v>
      </c>
      <c r="R303" s="1">
        <f t="shared" si="0"/>
        <v>3.8657142857142857</v>
      </c>
    </row>
    <row r="304" spans="1:18" ht="13" x14ac:dyDescent="0.15">
      <c r="A304" s="15">
        <v>44337</v>
      </c>
      <c r="B304" s="1">
        <f t="shared" si="8"/>
        <v>495</v>
      </c>
      <c r="D304" s="19">
        <v>0</v>
      </c>
      <c r="E304" s="21">
        <f t="shared" si="1"/>
        <v>0</v>
      </c>
      <c r="F304" s="16">
        <f t="shared" si="14"/>
        <v>0</v>
      </c>
      <c r="G304" s="21">
        <f t="shared" si="5"/>
        <v>21</v>
      </c>
      <c r="H304" s="22">
        <f t="shared" si="9"/>
        <v>16</v>
      </c>
      <c r="I304" s="22">
        <f t="shared" si="13"/>
        <v>0</v>
      </c>
      <c r="J304" s="22"/>
      <c r="K304" s="22"/>
      <c r="L304" s="1">
        <f t="shared" si="10"/>
        <v>54999</v>
      </c>
      <c r="M304" s="1">
        <v>41300</v>
      </c>
      <c r="N304" s="1">
        <f t="shared" si="11"/>
        <v>0</v>
      </c>
      <c r="O304" s="21">
        <f t="shared" si="2"/>
        <v>21.285714285714285</v>
      </c>
      <c r="P304" s="16">
        <f t="shared" si="15"/>
        <v>149</v>
      </c>
      <c r="Q304" s="1">
        <v>8.1199999999999992</v>
      </c>
      <c r="R304" s="1">
        <f t="shared" si="0"/>
        <v>3.8657142857142861</v>
      </c>
    </row>
    <row r="305" spans="1:18" ht="13" x14ac:dyDescent="0.15">
      <c r="A305" s="15">
        <v>44338</v>
      </c>
      <c r="B305" s="1">
        <f t="shared" si="8"/>
        <v>496</v>
      </c>
      <c r="D305" s="19">
        <v>0</v>
      </c>
      <c r="E305" s="21">
        <f t="shared" si="1"/>
        <v>0</v>
      </c>
      <c r="F305" s="16">
        <f t="shared" si="14"/>
        <v>0</v>
      </c>
      <c r="G305" s="21">
        <f t="shared" si="5"/>
        <v>21</v>
      </c>
      <c r="H305" s="22">
        <f t="shared" si="9"/>
        <v>16</v>
      </c>
      <c r="I305" s="22">
        <f t="shared" si="13"/>
        <v>0</v>
      </c>
      <c r="J305" s="22"/>
      <c r="K305" s="22"/>
      <c r="L305" s="1">
        <f t="shared" si="10"/>
        <v>54999</v>
      </c>
      <c r="M305" s="1">
        <v>41300</v>
      </c>
      <c r="N305" s="1">
        <f t="shared" si="11"/>
        <v>0</v>
      </c>
      <c r="O305" s="21">
        <f t="shared" si="2"/>
        <v>21.285714285714285</v>
      </c>
      <c r="P305" s="16">
        <f t="shared" si="15"/>
        <v>149</v>
      </c>
      <c r="Q305" s="1">
        <v>0</v>
      </c>
      <c r="R305" s="1">
        <f t="shared" si="0"/>
        <v>3.0928571428571425</v>
      </c>
    </row>
    <row r="306" spans="1:18" ht="13" x14ac:dyDescent="0.15">
      <c r="A306" s="15">
        <v>44339</v>
      </c>
      <c r="B306" s="1">
        <f t="shared" si="8"/>
        <v>497</v>
      </c>
      <c r="D306" s="19">
        <v>0</v>
      </c>
      <c r="E306" s="21">
        <f t="shared" si="1"/>
        <v>0</v>
      </c>
      <c r="F306" s="16">
        <f t="shared" si="14"/>
        <v>0</v>
      </c>
      <c r="G306" s="21">
        <f t="shared" si="5"/>
        <v>21</v>
      </c>
      <c r="H306" s="22">
        <f t="shared" si="9"/>
        <v>16</v>
      </c>
      <c r="I306" s="22">
        <f t="shared" si="13"/>
        <v>0</v>
      </c>
      <c r="J306" s="22"/>
      <c r="K306" s="22"/>
      <c r="L306" s="1">
        <f t="shared" si="10"/>
        <v>54999</v>
      </c>
      <c r="M306" s="1">
        <v>41300</v>
      </c>
      <c r="N306" s="1">
        <f t="shared" si="11"/>
        <v>0</v>
      </c>
      <c r="O306" s="21">
        <f t="shared" si="2"/>
        <v>21.285714285714285</v>
      </c>
      <c r="P306" s="16">
        <f t="shared" si="15"/>
        <v>149</v>
      </c>
      <c r="Q306" s="1">
        <v>0</v>
      </c>
      <c r="R306" s="1">
        <f t="shared" si="0"/>
        <v>2.3200000000000003</v>
      </c>
    </row>
    <row r="307" spans="1:18" ht="13" x14ac:dyDescent="0.15">
      <c r="A307" s="15">
        <v>44340</v>
      </c>
      <c r="B307" s="1">
        <f t="shared" si="8"/>
        <v>498</v>
      </c>
      <c r="D307" s="19">
        <v>0</v>
      </c>
      <c r="E307" s="21">
        <f t="shared" si="1"/>
        <v>0</v>
      </c>
      <c r="F307" s="16">
        <f t="shared" si="14"/>
        <v>0</v>
      </c>
      <c r="G307" s="21">
        <f t="shared" si="5"/>
        <v>21</v>
      </c>
      <c r="H307" s="22">
        <f t="shared" si="9"/>
        <v>16</v>
      </c>
      <c r="I307" s="22">
        <f t="shared" si="13"/>
        <v>0</v>
      </c>
      <c r="J307" s="22"/>
      <c r="K307" s="22"/>
      <c r="L307" s="1">
        <f t="shared" si="10"/>
        <v>55021</v>
      </c>
      <c r="M307" s="1">
        <v>41322</v>
      </c>
      <c r="N307" s="1">
        <f t="shared" si="11"/>
        <v>22</v>
      </c>
      <c r="O307" s="21">
        <f t="shared" si="2"/>
        <v>13.857142857142858</v>
      </c>
      <c r="P307" s="16">
        <f t="shared" si="15"/>
        <v>97</v>
      </c>
      <c r="Q307" s="1">
        <v>5.41</v>
      </c>
      <c r="R307" s="1">
        <f t="shared" si="0"/>
        <v>2.7057142857142855</v>
      </c>
    </row>
    <row r="308" spans="1:18" ht="13" x14ac:dyDescent="0.15">
      <c r="A308" s="15">
        <v>44341</v>
      </c>
      <c r="B308" s="1">
        <f t="shared" si="8"/>
        <v>499</v>
      </c>
      <c r="D308" s="19">
        <v>0</v>
      </c>
      <c r="E308" s="21">
        <f t="shared" si="1"/>
        <v>0</v>
      </c>
      <c r="F308" s="16">
        <f t="shared" si="14"/>
        <v>0</v>
      </c>
      <c r="G308" s="21">
        <f t="shared" si="5"/>
        <v>21</v>
      </c>
      <c r="H308" s="22">
        <f t="shared" si="9"/>
        <v>16</v>
      </c>
      <c r="I308" s="22">
        <f t="shared" si="13"/>
        <v>0</v>
      </c>
      <c r="J308" s="22"/>
      <c r="K308" s="22"/>
      <c r="L308" s="1">
        <f t="shared" si="10"/>
        <v>55039</v>
      </c>
      <c r="M308" s="1">
        <v>41340</v>
      </c>
      <c r="N308" s="1">
        <f t="shared" si="11"/>
        <v>18</v>
      </c>
      <c r="O308" s="21">
        <f t="shared" si="2"/>
        <v>16.285714285714285</v>
      </c>
      <c r="P308" s="16">
        <f t="shared" si="15"/>
        <v>114</v>
      </c>
      <c r="Q308" s="1">
        <v>2.71</v>
      </c>
      <c r="R308" s="1">
        <f t="shared" si="0"/>
        <v>3.0928571428571425</v>
      </c>
    </row>
    <row r="309" spans="1:18" ht="13" x14ac:dyDescent="0.15">
      <c r="A309" s="15">
        <v>44342</v>
      </c>
      <c r="B309" s="1">
        <f t="shared" si="8"/>
        <v>500</v>
      </c>
      <c r="D309" s="19">
        <v>0</v>
      </c>
      <c r="E309" s="21">
        <f t="shared" si="1"/>
        <v>0</v>
      </c>
      <c r="F309" s="16">
        <f t="shared" si="14"/>
        <v>0</v>
      </c>
      <c r="G309" s="21">
        <f t="shared" si="5"/>
        <v>21</v>
      </c>
      <c r="H309" s="22">
        <f t="shared" si="9"/>
        <v>16</v>
      </c>
      <c r="I309" s="22">
        <f t="shared" si="13"/>
        <v>0</v>
      </c>
      <c r="J309" s="22"/>
      <c r="K309" s="22"/>
      <c r="L309" s="1">
        <f t="shared" si="10"/>
        <v>55055</v>
      </c>
      <c r="M309" s="1">
        <v>41356</v>
      </c>
      <c r="N309" s="1">
        <f t="shared" si="11"/>
        <v>16</v>
      </c>
      <c r="O309" s="21">
        <f t="shared" si="2"/>
        <v>14.571428571428571</v>
      </c>
      <c r="P309" s="16">
        <f t="shared" si="15"/>
        <v>102</v>
      </c>
      <c r="Q309" s="1">
        <v>0</v>
      </c>
      <c r="R309" s="1">
        <f t="shared" si="0"/>
        <v>2.3199999999999998</v>
      </c>
    </row>
    <row r="310" spans="1:18" ht="13" x14ac:dyDescent="0.15">
      <c r="A310" s="15">
        <v>44343</v>
      </c>
      <c r="B310" s="1">
        <f t="shared" si="8"/>
        <v>501</v>
      </c>
      <c r="D310" s="19">
        <v>0</v>
      </c>
      <c r="E310" s="21">
        <f t="shared" si="1"/>
        <v>0</v>
      </c>
      <c r="F310" s="16">
        <f t="shared" si="14"/>
        <v>0</v>
      </c>
      <c r="G310" s="21">
        <f t="shared" si="5"/>
        <v>21</v>
      </c>
      <c r="H310" s="22">
        <f t="shared" si="9"/>
        <v>16</v>
      </c>
      <c r="I310" s="22">
        <f t="shared" si="13"/>
        <v>0</v>
      </c>
      <c r="J310" s="22"/>
      <c r="K310" s="22"/>
      <c r="L310" s="1">
        <f t="shared" si="10"/>
        <v>55080</v>
      </c>
      <c r="M310" s="1">
        <v>41381</v>
      </c>
      <c r="N310" s="1">
        <f t="shared" si="11"/>
        <v>25</v>
      </c>
      <c r="O310" s="21">
        <f t="shared" si="2"/>
        <v>11.571428571428571</v>
      </c>
      <c r="P310" s="16">
        <f t="shared" si="15"/>
        <v>81</v>
      </c>
      <c r="Q310" s="1">
        <v>0</v>
      </c>
      <c r="R310" s="1">
        <f t="shared" si="0"/>
        <v>2.3199999999999998</v>
      </c>
    </row>
    <row r="311" spans="1:18" ht="13" x14ac:dyDescent="0.15">
      <c r="A311" s="15">
        <v>44344</v>
      </c>
      <c r="B311" s="1">
        <f t="shared" si="8"/>
        <v>502</v>
      </c>
      <c r="D311" s="19">
        <v>0</v>
      </c>
      <c r="E311" s="21">
        <f t="shared" si="1"/>
        <v>0</v>
      </c>
      <c r="F311" s="16">
        <f t="shared" si="14"/>
        <v>0</v>
      </c>
      <c r="G311" s="21">
        <f t="shared" si="5"/>
        <v>21</v>
      </c>
      <c r="H311" s="22">
        <f t="shared" si="9"/>
        <v>16</v>
      </c>
      <c r="I311" s="22">
        <f t="shared" si="13"/>
        <v>0</v>
      </c>
      <c r="J311" s="22"/>
      <c r="K311" s="22"/>
      <c r="L311" s="1">
        <f t="shared" si="10"/>
        <v>55083</v>
      </c>
      <c r="M311" s="1">
        <v>41384</v>
      </c>
      <c r="N311" s="1">
        <f t="shared" si="11"/>
        <v>3</v>
      </c>
      <c r="O311" s="21">
        <f t="shared" si="2"/>
        <v>12</v>
      </c>
      <c r="P311" s="16">
        <f t="shared" si="15"/>
        <v>84</v>
      </c>
      <c r="Q311" s="1">
        <v>0</v>
      </c>
      <c r="R311" s="1">
        <f t="shared" si="0"/>
        <v>1.1600000000000001</v>
      </c>
    </row>
    <row r="312" spans="1:18" ht="13" x14ac:dyDescent="0.15">
      <c r="A312" s="15">
        <v>44345</v>
      </c>
      <c r="B312" s="1">
        <f t="shared" si="8"/>
        <v>503</v>
      </c>
      <c r="Q312" s="1">
        <v>0</v>
      </c>
      <c r="R312" s="1">
        <f t="shared" si="0"/>
        <v>1.1600000000000001</v>
      </c>
    </row>
    <row r="313" spans="1:18" ht="13" x14ac:dyDescent="0.15">
      <c r="A313" s="15">
        <v>44346</v>
      </c>
      <c r="B313" s="1">
        <f t="shared" si="8"/>
        <v>504</v>
      </c>
      <c r="C313" s="1" t="s">
        <v>103</v>
      </c>
      <c r="Q313" s="1">
        <v>0</v>
      </c>
      <c r="R313" s="1">
        <f t="shared" si="0"/>
        <v>1.1600000000000001</v>
      </c>
    </row>
    <row r="314" spans="1:18" ht="13" x14ac:dyDescent="0.15">
      <c r="A314" s="15">
        <v>44347</v>
      </c>
      <c r="B314" s="1">
        <f t="shared" si="8"/>
        <v>505</v>
      </c>
    </row>
    <row r="315" spans="1:18" ht="13" x14ac:dyDescent="0.15">
      <c r="A315" s="15"/>
    </row>
    <row r="316" spans="1:18" ht="13" x14ac:dyDescent="0.15">
      <c r="A316" s="15"/>
    </row>
    <row r="317" spans="1:18" ht="13" x14ac:dyDescent="0.15">
      <c r="A317" s="15"/>
    </row>
    <row r="318" spans="1:18" ht="13" x14ac:dyDescent="0.15">
      <c r="A318" s="15"/>
    </row>
    <row r="319" spans="1:18" ht="13" x14ac:dyDescent="0.15">
      <c r="A319" s="15"/>
    </row>
    <row r="320" spans="1:18" ht="13" x14ac:dyDescent="0.15">
      <c r="A320" s="15"/>
    </row>
    <row r="321" spans="1:1" ht="13" x14ac:dyDescent="0.15">
      <c r="A321" s="15"/>
    </row>
    <row r="322" spans="1:1" ht="13" x14ac:dyDescent="0.15">
      <c r="A322" s="15"/>
    </row>
    <row r="323" spans="1:1" ht="13" x14ac:dyDescent="0.15">
      <c r="A323" s="15"/>
    </row>
    <row r="324" spans="1:1" ht="13" x14ac:dyDescent="0.15">
      <c r="A324" s="15"/>
    </row>
    <row r="325" spans="1:1" ht="13" x14ac:dyDescent="0.15">
      <c r="A325" s="15"/>
    </row>
    <row r="326" spans="1:1" ht="13" x14ac:dyDescent="0.15">
      <c r="A326" s="15"/>
    </row>
    <row r="327" spans="1:1" ht="13" x14ac:dyDescent="0.15">
      <c r="A327" s="15"/>
    </row>
    <row r="328" spans="1:1" ht="13" x14ac:dyDescent="0.15">
      <c r="A328" s="15"/>
    </row>
    <row r="329" spans="1:1" ht="13" x14ac:dyDescent="0.15">
      <c r="A329" s="15"/>
    </row>
  </sheetData>
  <mergeCells count="5">
    <mergeCell ref="D2:O2"/>
    <mergeCell ref="Q2:R2"/>
    <mergeCell ref="D3:K3"/>
    <mergeCell ref="N3:O3"/>
    <mergeCell ref="Q3:R3"/>
  </mergeCells>
  <hyperlinks>
    <hyperlink ref="B1" r:id="rId1" xr:uid="{00000000-0004-0000-0700-000000000000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V320"/>
  <sheetViews>
    <sheetView zoomScale="94" workbookViewId="0">
      <pane xSplit="3" ySplit="4" topLeftCell="E17" activePane="bottomRight" state="frozen"/>
      <selection pane="topRight" activeCell="D1" sqref="D1"/>
      <selection pane="bottomLeft" activeCell="A5" sqref="A5"/>
      <selection pane="bottomRight" activeCell="M22" sqref="M22"/>
    </sheetView>
  </sheetViews>
  <sheetFormatPr baseColWidth="10" defaultColWidth="14.5" defaultRowHeight="15.75" customHeight="1" x14ac:dyDescent="0.15"/>
  <cols>
    <col min="8" max="8" width="14.5" style="36"/>
  </cols>
  <sheetData>
    <row r="1" spans="1:22" ht="15.75" customHeight="1" x14ac:dyDescent="0.15">
      <c r="A1" s="1" t="s">
        <v>7</v>
      </c>
      <c r="B1" s="10" t="s">
        <v>145</v>
      </c>
    </row>
    <row r="2" spans="1:22" ht="15.75" customHeight="1" x14ac:dyDescent="0.15">
      <c r="C2" s="11"/>
      <c r="D2" s="12"/>
      <c r="E2" s="12"/>
      <c r="F2" s="41" t="s">
        <v>7</v>
      </c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12"/>
      <c r="U2" s="43" t="s">
        <v>146</v>
      </c>
      <c r="V2" s="42"/>
    </row>
    <row r="3" spans="1:22" ht="15.75" customHeight="1" x14ac:dyDescent="0.15">
      <c r="A3" s="1"/>
      <c r="B3" s="1"/>
      <c r="C3" s="1"/>
      <c r="D3" s="11"/>
      <c r="E3" s="11"/>
      <c r="F3" s="44" t="s">
        <v>83</v>
      </c>
      <c r="G3" s="42"/>
      <c r="H3" s="42"/>
      <c r="I3" s="42"/>
      <c r="J3" s="42"/>
      <c r="K3" s="42"/>
      <c r="L3" s="42"/>
      <c r="M3" s="42"/>
      <c r="N3" s="11"/>
      <c r="O3" s="11"/>
      <c r="P3" s="11"/>
      <c r="Q3" s="11"/>
      <c r="R3" s="44" t="s">
        <v>70</v>
      </c>
      <c r="S3" s="42"/>
      <c r="T3" s="11"/>
      <c r="U3" s="44" t="s">
        <v>83</v>
      </c>
      <c r="V3" s="42"/>
    </row>
    <row r="4" spans="1:22" ht="15.75" customHeight="1" x14ac:dyDescent="0.15">
      <c r="A4" s="1" t="s">
        <v>84</v>
      </c>
      <c r="B4" s="1" t="s">
        <v>85</v>
      </c>
      <c r="C4" s="1" t="s">
        <v>86</v>
      </c>
      <c r="D4" s="1" t="s">
        <v>106</v>
      </c>
      <c r="E4" s="1" t="s">
        <v>107</v>
      </c>
      <c r="F4" s="1" t="s">
        <v>87</v>
      </c>
      <c r="G4" s="1" t="s">
        <v>88</v>
      </c>
      <c r="H4" s="30" t="s">
        <v>184</v>
      </c>
      <c r="I4" s="1" t="s">
        <v>75</v>
      </c>
      <c r="J4" s="1" t="s">
        <v>89</v>
      </c>
      <c r="K4" s="1"/>
      <c r="L4" s="1" t="s">
        <v>91</v>
      </c>
      <c r="M4" s="1" t="s">
        <v>72</v>
      </c>
      <c r="N4" s="1" t="s">
        <v>109</v>
      </c>
      <c r="O4" s="1" t="s">
        <v>110</v>
      </c>
      <c r="P4" s="1" t="s">
        <v>147</v>
      </c>
      <c r="Q4" s="1" t="s">
        <v>148</v>
      </c>
      <c r="R4" s="1" t="s">
        <v>70</v>
      </c>
      <c r="S4" s="1" t="s">
        <v>97</v>
      </c>
      <c r="T4" s="1"/>
      <c r="U4" s="1" t="s">
        <v>100</v>
      </c>
      <c r="V4" s="1" t="s">
        <v>101</v>
      </c>
    </row>
    <row r="5" spans="1:22" ht="16" x14ac:dyDescent="0.2">
      <c r="A5" s="15">
        <v>44038</v>
      </c>
      <c r="B5" s="1">
        <v>196</v>
      </c>
      <c r="U5" s="27">
        <v>0</v>
      </c>
    </row>
    <row r="6" spans="1:22" ht="16" x14ac:dyDescent="0.2">
      <c r="A6" s="15">
        <v>44039</v>
      </c>
      <c r="B6" s="1">
        <v>197</v>
      </c>
      <c r="U6" s="27">
        <v>5.59</v>
      </c>
    </row>
    <row r="7" spans="1:22" ht="16" x14ac:dyDescent="0.2">
      <c r="A7" s="15">
        <v>44040</v>
      </c>
      <c r="B7" s="1">
        <v>198</v>
      </c>
      <c r="U7" s="27">
        <v>1.23</v>
      </c>
    </row>
    <row r="8" spans="1:22" ht="16" x14ac:dyDescent="0.2">
      <c r="A8" s="15">
        <v>44041</v>
      </c>
      <c r="B8" s="1">
        <v>199</v>
      </c>
      <c r="U8" s="27">
        <v>15.76</v>
      </c>
    </row>
    <row r="9" spans="1:22" ht="16" x14ac:dyDescent="0.2">
      <c r="A9" s="15">
        <v>44042</v>
      </c>
      <c r="B9" s="1">
        <v>200</v>
      </c>
      <c r="U9" s="27">
        <v>2.12</v>
      </c>
    </row>
    <row r="10" spans="1:22" ht="16" x14ac:dyDescent="0.2">
      <c r="A10" s="15">
        <v>44043</v>
      </c>
      <c r="B10" s="1">
        <v>201</v>
      </c>
      <c r="U10" s="27">
        <v>9.39</v>
      </c>
    </row>
    <row r="11" spans="1:22" ht="16" x14ac:dyDescent="0.2">
      <c r="A11" s="15">
        <v>44044</v>
      </c>
      <c r="B11" s="1">
        <v>202</v>
      </c>
      <c r="U11" s="27">
        <v>0</v>
      </c>
      <c r="V11" s="16">
        <f t="shared" ref="V11:V313" si="0">AVERAGE(U5:U11)</f>
        <v>4.87</v>
      </c>
    </row>
    <row r="12" spans="1:22" ht="16" x14ac:dyDescent="0.2">
      <c r="A12" s="15">
        <v>44045</v>
      </c>
      <c r="B12" s="1">
        <v>203</v>
      </c>
      <c r="U12" s="27">
        <v>0</v>
      </c>
      <c r="V12" s="16">
        <f t="shared" si="0"/>
        <v>4.87</v>
      </c>
    </row>
    <row r="13" spans="1:22" ht="16" x14ac:dyDescent="0.2">
      <c r="A13" s="15">
        <v>44046</v>
      </c>
      <c r="B13" s="1">
        <v>204</v>
      </c>
      <c r="U13" s="27">
        <v>6.26</v>
      </c>
      <c r="V13" s="16">
        <f t="shared" si="0"/>
        <v>4.9657142857142853</v>
      </c>
    </row>
    <row r="14" spans="1:22" ht="16" x14ac:dyDescent="0.2">
      <c r="A14" s="15">
        <v>44047</v>
      </c>
      <c r="B14" s="1">
        <v>205</v>
      </c>
      <c r="U14" s="27">
        <v>1.1200000000000001</v>
      </c>
      <c r="V14" s="16">
        <f t="shared" si="0"/>
        <v>4.95</v>
      </c>
    </row>
    <row r="15" spans="1:22" ht="16" x14ac:dyDescent="0.2">
      <c r="A15" s="15">
        <v>44048</v>
      </c>
      <c r="B15" s="1">
        <v>206</v>
      </c>
      <c r="U15" s="27">
        <v>2.46</v>
      </c>
      <c r="V15" s="16">
        <f t="shared" si="0"/>
        <v>3.0500000000000007</v>
      </c>
    </row>
    <row r="16" spans="1:22" ht="16" x14ac:dyDescent="0.2">
      <c r="A16" s="15">
        <v>44049</v>
      </c>
      <c r="B16" s="1">
        <v>207</v>
      </c>
      <c r="U16" s="27">
        <v>1.34</v>
      </c>
      <c r="V16" s="16">
        <f t="shared" si="0"/>
        <v>2.9385714285714286</v>
      </c>
    </row>
    <row r="17" spans="1:22" ht="16" x14ac:dyDescent="0.2">
      <c r="A17" s="15">
        <v>44050</v>
      </c>
      <c r="B17" s="1">
        <v>208</v>
      </c>
      <c r="U17" s="27">
        <v>1.79</v>
      </c>
      <c r="V17" s="16">
        <f t="shared" si="0"/>
        <v>1.8528571428571428</v>
      </c>
    </row>
    <row r="18" spans="1:22" ht="16" x14ac:dyDescent="0.2">
      <c r="A18" s="15">
        <v>44051</v>
      </c>
      <c r="B18" s="1">
        <v>209</v>
      </c>
      <c r="U18" s="27">
        <v>0</v>
      </c>
      <c r="V18" s="16">
        <f t="shared" si="0"/>
        <v>1.8528571428571428</v>
      </c>
    </row>
    <row r="19" spans="1:22" ht="16" x14ac:dyDescent="0.2">
      <c r="A19" s="15">
        <v>44052</v>
      </c>
      <c r="B19" s="1">
        <v>210</v>
      </c>
      <c r="U19" s="27">
        <v>0</v>
      </c>
      <c r="V19" s="16">
        <f t="shared" si="0"/>
        <v>1.8528571428571428</v>
      </c>
    </row>
    <row r="20" spans="1:22" ht="16" x14ac:dyDescent="0.2">
      <c r="A20" s="15">
        <v>44053</v>
      </c>
      <c r="B20" s="1">
        <v>211</v>
      </c>
      <c r="U20" s="27">
        <v>4.3600000000000003</v>
      </c>
      <c r="V20" s="16">
        <f t="shared" si="0"/>
        <v>1.5814285714285714</v>
      </c>
    </row>
    <row r="21" spans="1:22" ht="16" x14ac:dyDescent="0.2">
      <c r="A21" s="15">
        <v>44054</v>
      </c>
      <c r="B21" s="1">
        <v>212</v>
      </c>
      <c r="U21" s="27">
        <v>2.91</v>
      </c>
      <c r="V21" s="16">
        <f t="shared" si="0"/>
        <v>1.837142857142857</v>
      </c>
    </row>
    <row r="22" spans="1:22" ht="16" x14ac:dyDescent="0.2">
      <c r="A22" s="15">
        <v>44055</v>
      </c>
      <c r="B22" s="1">
        <v>213</v>
      </c>
      <c r="U22" s="27">
        <v>0.45</v>
      </c>
      <c r="V22" s="16">
        <f t="shared" si="0"/>
        <v>1.55</v>
      </c>
    </row>
    <row r="23" spans="1:22" ht="16" x14ac:dyDescent="0.2">
      <c r="A23" s="15">
        <v>44056</v>
      </c>
      <c r="B23" s="1">
        <v>214</v>
      </c>
      <c r="U23" s="27">
        <v>2.79</v>
      </c>
      <c r="V23" s="16">
        <f t="shared" si="0"/>
        <v>1.7571428571428573</v>
      </c>
    </row>
    <row r="24" spans="1:22" ht="16" x14ac:dyDescent="0.2">
      <c r="A24" s="15">
        <v>44057</v>
      </c>
      <c r="B24" s="1">
        <v>215</v>
      </c>
      <c r="U24" s="27">
        <v>1.79</v>
      </c>
      <c r="V24" s="16">
        <f t="shared" si="0"/>
        <v>1.7571428571428573</v>
      </c>
    </row>
    <row r="25" spans="1:22" ht="16" x14ac:dyDescent="0.2">
      <c r="A25" s="15">
        <v>44058</v>
      </c>
      <c r="B25" s="1">
        <v>216</v>
      </c>
      <c r="U25" s="27">
        <v>0</v>
      </c>
      <c r="V25" s="16">
        <f t="shared" si="0"/>
        <v>1.7571428571428573</v>
      </c>
    </row>
    <row r="26" spans="1:22" ht="16" x14ac:dyDescent="0.2">
      <c r="A26" s="15">
        <v>44059</v>
      </c>
      <c r="B26" s="1">
        <v>217</v>
      </c>
      <c r="U26" s="27">
        <v>0</v>
      </c>
      <c r="V26" s="16">
        <f t="shared" si="0"/>
        <v>1.7571428571428573</v>
      </c>
    </row>
    <row r="27" spans="1:22" ht="16" x14ac:dyDescent="0.2">
      <c r="A27" s="15">
        <v>44060</v>
      </c>
      <c r="B27" s="1">
        <v>218</v>
      </c>
      <c r="R27" s="1">
        <v>0</v>
      </c>
      <c r="U27" s="27">
        <v>9.5</v>
      </c>
      <c r="V27" s="16">
        <f t="shared" si="0"/>
        <v>2.4914285714285715</v>
      </c>
    </row>
    <row r="28" spans="1:22" ht="16" x14ac:dyDescent="0.2">
      <c r="A28" s="15">
        <v>44061</v>
      </c>
      <c r="B28" s="1">
        <v>219</v>
      </c>
      <c r="R28" s="1">
        <v>0</v>
      </c>
      <c r="U28" s="27">
        <v>-0.78</v>
      </c>
      <c r="V28" s="16">
        <f t="shared" si="0"/>
        <v>1.9642857142857146</v>
      </c>
    </row>
    <row r="29" spans="1:22" ht="16" x14ac:dyDescent="0.2">
      <c r="A29" s="15">
        <v>44062</v>
      </c>
      <c r="B29" s="1">
        <v>220</v>
      </c>
      <c r="R29" s="1">
        <v>0</v>
      </c>
      <c r="U29" s="27">
        <v>0.78</v>
      </c>
      <c r="V29" s="16">
        <f t="shared" si="0"/>
        <v>2.0114285714285716</v>
      </c>
    </row>
    <row r="30" spans="1:22" ht="16" x14ac:dyDescent="0.2">
      <c r="A30" s="15">
        <v>44063</v>
      </c>
      <c r="B30" s="1">
        <v>221</v>
      </c>
      <c r="R30" s="1">
        <v>0</v>
      </c>
      <c r="U30" s="27">
        <v>2.46</v>
      </c>
      <c r="V30" s="16">
        <f t="shared" si="0"/>
        <v>1.9642857142857142</v>
      </c>
    </row>
    <row r="31" spans="1:22" ht="16" x14ac:dyDescent="0.2">
      <c r="A31" s="15">
        <v>44064</v>
      </c>
      <c r="B31" s="1">
        <v>222</v>
      </c>
      <c r="R31" s="1">
        <v>0</v>
      </c>
      <c r="U31" s="27">
        <v>2.68</v>
      </c>
      <c r="V31" s="16">
        <f t="shared" si="0"/>
        <v>2.0914285714285716</v>
      </c>
    </row>
    <row r="32" spans="1:22" ht="16" x14ac:dyDescent="0.2">
      <c r="A32" s="15">
        <v>44065</v>
      </c>
      <c r="B32" s="1">
        <v>223</v>
      </c>
      <c r="R32" s="1">
        <v>0</v>
      </c>
      <c r="U32" s="27">
        <v>0</v>
      </c>
      <c r="V32" s="16">
        <f t="shared" si="0"/>
        <v>2.0914285714285716</v>
      </c>
    </row>
    <row r="33" spans="1:22" ht="16" x14ac:dyDescent="0.2">
      <c r="A33" s="15">
        <v>44066</v>
      </c>
      <c r="B33" s="1">
        <v>224</v>
      </c>
      <c r="R33" s="1">
        <v>0</v>
      </c>
      <c r="S33" s="16">
        <f t="shared" ref="S33:S307" si="1">AVERAGE(R27:R33)</f>
        <v>0</v>
      </c>
      <c r="U33" s="27">
        <v>0</v>
      </c>
      <c r="V33" s="16">
        <f t="shared" si="0"/>
        <v>2.0914285714285716</v>
      </c>
    </row>
    <row r="34" spans="1:22" ht="16" x14ac:dyDescent="0.2">
      <c r="A34" s="15">
        <v>44067</v>
      </c>
      <c r="B34" s="1">
        <v>225</v>
      </c>
      <c r="C34" s="1" t="s">
        <v>102</v>
      </c>
      <c r="D34" s="1">
        <v>0</v>
      </c>
      <c r="E34" s="1">
        <v>0</v>
      </c>
      <c r="F34" s="1">
        <f t="shared" ref="F34:F307" si="2">D34+E34</f>
        <v>0</v>
      </c>
      <c r="G34" s="16">
        <f t="shared" ref="G34:G97" si="3">AVERAGE(F28:F34)</f>
        <v>0</v>
      </c>
      <c r="H34" s="16">
        <f t="shared" ref="H34:H97" si="4">G34*100000/2182</f>
        <v>0</v>
      </c>
      <c r="I34" s="16">
        <f t="shared" ref="I34:I97" si="5">SUM(F34+I33)</f>
        <v>0</v>
      </c>
      <c r="P34" s="1">
        <f t="shared" ref="P34:P307" si="6">R34+P33</f>
        <v>365</v>
      </c>
      <c r="Q34" s="1">
        <v>365</v>
      </c>
      <c r="R34" s="1">
        <v>365</v>
      </c>
      <c r="S34" s="16">
        <f t="shared" si="1"/>
        <v>52.142857142857146</v>
      </c>
      <c r="U34" s="28">
        <v>19.89</v>
      </c>
      <c r="V34" s="16">
        <f t="shared" si="0"/>
        <v>3.5757142857142861</v>
      </c>
    </row>
    <row r="35" spans="1:22" ht="15.75" customHeight="1" x14ac:dyDescent="0.15">
      <c r="A35" s="15">
        <v>44068</v>
      </c>
      <c r="B35" s="1">
        <v>226</v>
      </c>
      <c r="D35" s="1">
        <v>0</v>
      </c>
      <c r="E35" s="1">
        <v>0</v>
      </c>
      <c r="F35" s="1">
        <f t="shared" si="2"/>
        <v>0</v>
      </c>
      <c r="G35" s="16">
        <f t="shared" si="3"/>
        <v>0</v>
      </c>
      <c r="H35" s="16">
        <f t="shared" si="4"/>
        <v>0</v>
      </c>
      <c r="I35" s="16">
        <f t="shared" si="5"/>
        <v>0</v>
      </c>
      <c r="P35" s="1">
        <f t="shared" si="6"/>
        <v>365</v>
      </c>
      <c r="R35" s="1">
        <v>0</v>
      </c>
      <c r="S35" s="16">
        <f t="shared" si="1"/>
        <v>52.142857142857146</v>
      </c>
      <c r="U35" s="1">
        <v>0.45</v>
      </c>
      <c r="V35" s="16">
        <f t="shared" si="0"/>
        <v>3.7514285714285718</v>
      </c>
    </row>
    <row r="36" spans="1:22" ht="15.75" customHeight="1" x14ac:dyDescent="0.15">
      <c r="A36" s="15">
        <v>44069</v>
      </c>
      <c r="B36" s="1">
        <v>227</v>
      </c>
      <c r="D36" s="1">
        <v>0</v>
      </c>
      <c r="E36" s="1">
        <v>0</v>
      </c>
      <c r="F36" s="1">
        <f t="shared" si="2"/>
        <v>0</v>
      </c>
      <c r="G36" s="16">
        <f t="shared" si="3"/>
        <v>0</v>
      </c>
      <c r="H36" s="16">
        <f t="shared" si="4"/>
        <v>0</v>
      </c>
      <c r="I36" s="16">
        <f t="shared" si="5"/>
        <v>0</v>
      </c>
      <c r="P36" s="1">
        <f t="shared" si="6"/>
        <v>365</v>
      </c>
      <c r="R36" s="1">
        <v>0</v>
      </c>
      <c r="S36" s="16">
        <f t="shared" si="1"/>
        <v>52.142857142857146</v>
      </c>
      <c r="U36" s="1">
        <v>9.9499999999999993</v>
      </c>
      <c r="V36" s="16">
        <f t="shared" si="0"/>
        <v>5.0614285714285714</v>
      </c>
    </row>
    <row r="37" spans="1:22" ht="15.75" customHeight="1" x14ac:dyDescent="0.15">
      <c r="A37" s="15">
        <v>44070</v>
      </c>
      <c r="B37" s="1">
        <v>228</v>
      </c>
      <c r="D37" s="1">
        <v>0</v>
      </c>
      <c r="E37" s="1">
        <v>0</v>
      </c>
      <c r="F37" s="1">
        <f t="shared" si="2"/>
        <v>0</v>
      </c>
      <c r="G37" s="16">
        <f t="shared" si="3"/>
        <v>0</v>
      </c>
      <c r="H37" s="16">
        <f t="shared" si="4"/>
        <v>0</v>
      </c>
      <c r="I37" s="16">
        <f t="shared" si="5"/>
        <v>0</v>
      </c>
      <c r="P37" s="1">
        <f t="shared" si="6"/>
        <v>365</v>
      </c>
      <c r="R37" s="1">
        <v>0</v>
      </c>
      <c r="S37" s="16">
        <f t="shared" si="1"/>
        <v>52.142857142857146</v>
      </c>
      <c r="U37" s="1">
        <v>3.8</v>
      </c>
      <c r="V37" s="16">
        <f t="shared" si="0"/>
        <v>5.2528571428571427</v>
      </c>
    </row>
    <row r="38" spans="1:22" ht="15.75" customHeight="1" x14ac:dyDescent="0.15">
      <c r="A38" s="15">
        <v>44071</v>
      </c>
      <c r="B38" s="1">
        <v>229</v>
      </c>
      <c r="D38" s="1">
        <v>0</v>
      </c>
      <c r="E38" s="1">
        <v>0</v>
      </c>
      <c r="F38" s="1">
        <f t="shared" si="2"/>
        <v>0</v>
      </c>
      <c r="G38" s="16">
        <f t="shared" si="3"/>
        <v>0</v>
      </c>
      <c r="H38" s="16">
        <f t="shared" si="4"/>
        <v>0</v>
      </c>
      <c r="I38" s="16">
        <f t="shared" si="5"/>
        <v>0</v>
      </c>
      <c r="P38" s="1">
        <f t="shared" si="6"/>
        <v>365</v>
      </c>
      <c r="R38" s="1">
        <v>0</v>
      </c>
      <c r="S38" s="16">
        <f t="shared" si="1"/>
        <v>52.142857142857146</v>
      </c>
      <c r="U38" s="1">
        <v>9.5</v>
      </c>
      <c r="V38" s="16">
        <f t="shared" si="0"/>
        <v>6.2271428571428569</v>
      </c>
    </row>
    <row r="39" spans="1:22" ht="15.75" customHeight="1" x14ac:dyDescent="0.15">
      <c r="A39" s="15">
        <v>44072</v>
      </c>
      <c r="B39" s="1">
        <v>230</v>
      </c>
      <c r="D39" s="1">
        <v>0</v>
      </c>
      <c r="E39" s="1">
        <v>0</v>
      </c>
      <c r="F39" s="1">
        <f t="shared" si="2"/>
        <v>0</v>
      </c>
      <c r="G39" s="16">
        <f t="shared" si="3"/>
        <v>0</v>
      </c>
      <c r="H39" s="16">
        <f t="shared" si="4"/>
        <v>0</v>
      </c>
      <c r="I39" s="16">
        <f t="shared" si="5"/>
        <v>0</v>
      </c>
      <c r="P39" s="1">
        <f t="shared" si="6"/>
        <v>365</v>
      </c>
      <c r="R39" s="1">
        <v>0</v>
      </c>
      <c r="S39" s="16">
        <f t="shared" si="1"/>
        <v>52.142857142857146</v>
      </c>
      <c r="U39" s="1">
        <v>0</v>
      </c>
      <c r="V39" s="16">
        <f t="shared" si="0"/>
        <v>6.2271428571428569</v>
      </c>
    </row>
    <row r="40" spans="1:22" ht="15.75" customHeight="1" x14ac:dyDescent="0.15">
      <c r="A40" s="15">
        <v>44073</v>
      </c>
      <c r="B40" s="1">
        <v>231</v>
      </c>
      <c r="D40" s="1">
        <v>1</v>
      </c>
      <c r="E40" s="1">
        <v>0</v>
      </c>
      <c r="F40" s="1">
        <f t="shared" si="2"/>
        <v>1</v>
      </c>
      <c r="G40" s="16">
        <f t="shared" si="3"/>
        <v>0.14285714285714285</v>
      </c>
      <c r="H40" s="16">
        <f t="shared" si="4"/>
        <v>6.5470734581642001</v>
      </c>
      <c r="I40" s="16">
        <f t="shared" si="5"/>
        <v>1</v>
      </c>
      <c r="P40" s="1">
        <f t="shared" si="6"/>
        <v>1722</v>
      </c>
      <c r="Q40" s="17">
        <v>1357</v>
      </c>
      <c r="R40" s="1">
        <v>1357</v>
      </c>
      <c r="S40" s="16">
        <f t="shared" si="1"/>
        <v>246</v>
      </c>
      <c r="U40" s="1">
        <v>0</v>
      </c>
      <c r="V40" s="16">
        <f t="shared" si="0"/>
        <v>6.2271428571428569</v>
      </c>
    </row>
    <row r="41" spans="1:22" ht="15.75" customHeight="1" x14ac:dyDescent="0.15">
      <c r="A41" s="15">
        <v>44074</v>
      </c>
      <c r="B41" s="1">
        <v>232</v>
      </c>
      <c r="D41" s="1">
        <v>0</v>
      </c>
      <c r="E41" s="1">
        <v>0</v>
      </c>
      <c r="F41" s="1">
        <f t="shared" si="2"/>
        <v>0</v>
      </c>
      <c r="G41" s="16">
        <f t="shared" si="3"/>
        <v>0.14285714285714285</v>
      </c>
      <c r="H41" s="16">
        <f t="shared" si="4"/>
        <v>6.5470734581642001</v>
      </c>
      <c r="I41" s="16">
        <f t="shared" si="5"/>
        <v>1</v>
      </c>
      <c r="P41" s="1">
        <f t="shared" si="6"/>
        <v>1722</v>
      </c>
      <c r="Q41" s="1">
        <v>0</v>
      </c>
      <c r="R41" s="1">
        <v>0</v>
      </c>
      <c r="S41" s="16">
        <f t="shared" si="1"/>
        <v>193.85714285714286</v>
      </c>
      <c r="U41" s="1">
        <v>12.52</v>
      </c>
      <c r="V41" s="16">
        <f t="shared" si="0"/>
        <v>5.1742857142857144</v>
      </c>
    </row>
    <row r="42" spans="1:22" ht="15.75" customHeight="1" x14ac:dyDescent="0.15">
      <c r="A42" s="15">
        <v>44075</v>
      </c>
      <c r="B42" s="1">
        <v>233</v>
      </c>
      <c r="D42" s="1">
        <v>0</v>
      </c>
      <c r="E42" s="1">
        <v>0</v>
      </c>
      <c r="F42" s="1">
        <f t="shared" si="2"/>
        <v>0</v>
      </c>
      <c r="G42" s="16">
        <f t="shared" si="3"/>
        <v>0.14285714285714285</v>
      </c>
      <c r="H42" s="16">
        <f t="shared" si="4"/>
        <v>6.5470734581642001</v>
      </c>
      <c r="I42" s="16">
        <f t="shared" si="5"/>
        <v>1</v>
      </c>
      <c r="P42" s="1">
        <f t="shared" si="6"/>
        <v>1722</v>
      </c>
      <c r="Q42" s="1">
        <v>0</v>
      </c>
      <c r="R42" s="1">
        <v>0</v>
      </c>
      <c r="S42" s="16">
        <f t="shared" si="1"/>
        <v>193.85714285714286</v>
      </c>
      <c r="U42" s="1">
        <v>2.79</v>
      </c>
      <c r="V42" s="16">
        <f t="shared" si="0"/>
        <v>5.508571428571428</v>
      </c>
    </row>
    <row r="43" spans="1:22" ht="15.75" customHeight="1" x14ac:dyDescent="0.15">
      <c r="A43" s="15">
        <v>44076</v>
      </c>
      <c r="B43" s="1">
        <v>234</v>
      </c>
      <c r="D43" s="1">
        <v>0</v>
      </c>
      <c r="E43" s="1">
        <v>0</v>
      </c>
      <c r="F43" s="1">
        <f t="shared" si="2"/>
        <v>0</v>
      </c>
      <c r="G43" s="16">
        <f t="shared" si="3"/>
        <v>0.14285714285714285</v>
      </c>
      <c r="H43" s="16">
        <f t="shared" si="4"/>
        <v>6.5470734581642001</v>
      </c>
      <c r="I43" s="16">
        <f t="shared" si="5"/>
        <v>1</v>
      </c>
      <c r="P43" s="1">
        <f t="shared" si="6"/>
        <v>2072</v>
      </c>
      <c r="Q43" s="1">
        <v>350</v>
      </c>
      <c r="R43" s="1">
        <v>350</v>
      </c>
      <c r="S43" s="16">
        <f t="shared" si="1"/>
        <v>243.85714285714286</v>
      </c>
      <c r="U43" s="1">
        <v>3.58</v>
      </c>
      <c r="V43" s="16">
        <f t="shared" si="0"/>
        <v>4.5985714285714279</v>
      </c>
    </row>
    <row r="44" spans="1:22" ht="15.75" customHeight="1" x14ac:dyDescent="0.15">
      <c r="A44" s="15">
        <v>44077</v>
      </c>
      <c r="B44" s="1">
        <v>235</v>
      </c>
      <c r="D44" s="1">
        <v>0</v>
      </c>
      <c r="E44" s="1">
        <v>0</v>
      </c>
      <c r="F44" s="1">
        <f t="shared" si="2"/>
        <v>0</v>
      </c>
      <c r="G44" s="16">
        <f t="shared" si="3"/>
        <v>0.14285714285714285</v>
      </c>
      <c r="H44" s="16">
        <f t="shared" si="4"/>
        <v>6.5470734581642001</v>
      </c>
      <c r="I44" s="16">
        <f t="shared" si="5"/>
        <v>1</v>
      </c>
      <c r="P44" s="1">
        <f t="shared" si="6"/>
        <v>2072</v>
      </c>
      <c r="Q44" s="1">
        <v>350</v>
      </c>
      <c r="R44" s="1">
        <v>0</v>
      </c>
      <c r="S44" s="16">
        <f t="shared" si="1"/>
        <v>243.85714285714286</v>
      </c>
      <c r="U44" s="1">
        <v>4.1399999999999997</v>
      </c>
      <c r="V44" s="16">
        <f t="shared" si="0"/>
        <v>4.6471428571428577</v>
      </c>
    </row>
    <row r="45" spans="1:22" ht="15.75" customHeight="1" x14ac:dyDescent="0.15">
      <c r="A45" s="15">
        <v>44078</v>
      </c>
      <c r="B45" s="1">
        <v>236</v>
      </c>
      <c r="D45" s="1">
        <v>0</v>
      </c>
      <c r="E45" s="1">
        <v>0</v>
      </c>
      <c r="F45" s="1">
        <f t="shared" si="2"/>
        <v>0</v>
      </c>
      <c r="G45" s="16">
        <f t="shared" si="3"/>
        <v>0.14285714285714285</v>
      </c>
      <c r="H45" s="16">
        <f t="shared" si="4"/>
        <v>6.5470734581642001</v>
      </c>
      <c r="I45" s="16">
        <f t="shared" si="5"/>
        <v>1</v>
      </c>
      <c r="P45" s="1">
        <f t="shared" si="6"/>
        <v>2072</v>
      </c>
      <c r="Q45" s="1">
        <v>350</v>
      </c>
      <c r="R45" s="1">
        <v>0</v>
      </c>
      <c r="S45" s="16">
        <f t="shared" si="1"/>
        <v>243.85714285714286</v>
      </c>
      <c r="U45" s="1">
        <v>4.1399999999999997</v>
      </c>
      <c r="V45" s="16">
        <f t="shared" si="0"/>
        <v>3.8814285714285717</v>
      </c>
    </row>
    <row r="46" spans="1:22" ht="15.75" customHeight="1" x14ac:dyDescent="0.15">
      <c r="A46" s="15">
        <v>44079</v>
      </c>
      <c r="B46" s="1">
        <v>237</v>
      </c>
      <c r="D46" s="1">
        <v>0</v>
      </c>
      <c r="E46" s="1">
        <v>0</v>
      </c>
      <c r="F46" s="1">
        <f t="shared" si="2"/>
        <v>0</v>
      </c>
      <c r="G46" s="16">
        <f t="shared" si="3"/>
        <v>0.14285714285714285</v>
      </c>
      <c r="H46" s="16">
        <f t="shared" si="4"/>
        <v>6.5470734581642001</v>
      </c>
      <c r="I46" s="16">
        <f t="shared" si="5"/>
        <v>1</v>
      </c>
      <c r="P46" s="1">
        <f t="shared" si="6"/>
        <v>4313</v>
      </c>
      <c r="Q46" s="1">
        <v>2591</v>
      </c>
      <c r="R46" s="1">
        <f t="shared" ref="R46:R49" si="7">Q46-Q45</f>
        <v>2241</v>
      </c>
      <c r="S46" s="16">
        <f t="shared" si="1"/>
        <v>564</v>
      </c>
      <c r="U46" s="1">
        <v>0</v>
      </c>
      <c r="V46" s="16">
        <f t="shared" si="0"/>
        <v>3.8814285714285717</v>
      </c>
    </row>
    <row r="47" spans="1:22" ht="15.75" customHeight="1" x14ac:dyDescent="0.15">
      <c r="A47" s="15">
        <v>44080</v>
      </c>
      <c r="B47" s="1">
        <v>238</v>
      </c>
      <c r="D47" s="1">
        <v>0</v>
      </c>
      <c r="E47" s="1">
        <v>0</v>
      </c>
      <c r="F47" s="1">
        <f t="shared" si="2"/>
        <v>0</v>
      </c>
      <c r="G47" s="16">
        <f t="shared" si="3"/>
        <v>0</v>
      </c>
      <c r="H47" s="16">
        <f t="shared" si="4"/>
        <v>0</v>
      </c>
      <c r="I47" s="16">
        <f t="shared" si="5"/>
        <v>1</v>
      </c>
      <c r="P47" s="1">
        <f t="shared" si="6"/>
        <v>4313</v>
      </c>
      <c r="Q47" s="1">
        <v>2591</v>
      </c>
      <c r="R47" s="1">
        <f t="shared" si="7"/>
        <v>0</v>
      </c>
      <c r="S47" s="16">
        <f t="shared" si="1"/>
        <v>370.14285714285717</v>
      </c>
      <c r="U47" s="1">
        <v>0</v>
      </c>
      <c r="V47" s="16">
        <f t="shared" si="0"/>
        <v>3.8814285714285717</v>
      </c>
    </row>
    <row r="48" spans="1:22" ht="15.75" customHeight="1" x14ac:dyDescent="0.15">
      <c r="A48" s="15">
        <v>44081</v>
      </c>
      <c r="B48" s="1">
        <v>239</v>
      </c>
      <c r="D48" s="1">
        <v>0</v>
      </c>
      <c r="E48" s="1">
        <v>0</v>
      </c>
      <c r="F48" s="1">
        <f t="shared" si="2"/>
        <v>0</v>
      </c>
      <c r="G48" s="16">
        <f t="shared" si="3"/>
        <v>0</v>
      </c>
      <c r="H48" s="16">
        <f t="shared" si="4"/>
        <v>0</v>
      </c>
      <c r="I48" s="16">
        <f t="shared" si="5"/>
        <v>1</v>
      </c>
      <c r="P48" s="1">
        <f t="shared" si="6"/>
        <v>4313</v>
      </c>
      <c r="Q48" s="1">
        <v>2591</v>
      </c>
      <c r="R48" s="1">
        <f t="shared" si="7"/>
        <v>0</v>
      </c>
      <c r="S48" s="16">
        <f t="shared" si="1"/>
        <v>370.14285714285717</v>
      </c>
      <c r="U48" s="1">
        <v>0</v>
      </c>
      <c r="V48" s="16">
        <f t="shared" si="0"/>
        <v>2.0928571428571425</v>
      </c>
    </row>
    <row r="49" spans="1:22" ht="15.75" customHeight="1" x14ac:dyDescent="0.15">
      <c r="A49" s="15">
        <v>44082</v>
      </c>
      <c r="B49" s="1">
        <v>240</v>
      </c>
      <c r="D49" s="1">
        <v>2</v>
      </c>
      <c r="E49" s="1">
        <v>0</v>
      </c>
      <c r="F49" s="1">
        <f t="shared" si="2"/>
        <v>2</v>
      </c>
      <c r="G49" s="16">
        <f t="shared" si="3"/>
        <v>0.2857142857142857</v>
      </c>
      <c r="H49" s="16">
        <f t="shared" si="4"/>
        <v>13.0941469163284</v>
      </c>
      <c r="I49" s="16">
        <f t="shared" si="5"/>
        <v>3</v>
      </c>
      <c r="P49" s="1">
        <f t="shared" si="6"/>
        <v>5277</v>
      </c>
      <c r="Q49" s="17">
        <v>3555</v>
      </c>
      <c r="R49" s="1">
        <f t="shared" si="7"/>
        <v>964</v>
      </c>
      <c r="S49" s="16">
        <f t="shared" si="1"/>
        <v>507.85714285714283</v>
      </c>
      <c r="U49" s="1">
        <v>15.2</v>
      </c>
      <c r="V49" s="16">
        <f t="shared" si="0"/>
        <v>3.8657142857142857</v>
      </c>
    </row>
    <row r="50" spans="1:22" ht="15.75" customHeight="1" x14ac:dyDescent="0.15">
      <c r="A50" s="15">
        <v>44083</v>
      </c>
      <c r="B50" s="1">
        <v>241</v>
      </c>
      <c r="D50" s="1">
        <v>0</v>
      </c>
      <c r="E50" s="1">
        <v>1</v>
      </c>
      <c r="F50" s="1">
        <f t="shared" si="2"/>
        <v>1</v>
      </c>
      <c r="G50" s="16">
        <f t="shared" si="3"/>
        <v>0.42857142857142855</v>
      </c>
      <c r="H50" s="16">
        <f t="shared" si="4"/>
        <v>19.641220374492601</v>
      </c>
      <c r="I50" s="16">
        <f t="shared" si="5"/>
        <v>4</v>
      </c>
      <c r="P50" s="1">
        <f t="shared" si="6"/>
        <v>6470</v>
      </c>
      <c r="Q50" s="1">
        <v>1193</v>
      </c>
      <c r="R50" s="1">
        <v>1193</v>
      </c>
      <c r="S50" s="16">
        <f t="shared" si="1"/>
        <v>628.28571428571433</v>
      </c>
      <c r="U50" s="1">
        <v>2.79</v>
      </c>
      <c r="V50" s="16">
        <f t="shared" si="0"/>
        <v>3.7528571428571422</v>
      </c>
    </row>
    <row r="51" spans="1:22" ht="15.75" customHeight="1" x14ac:dyDescent="0.15">
      <c r="A51" s="15">
        <v>44084</v>
      </c>
      <c r="B51" s="1">
        <v>242</v>
      </c>
      <c r="D51" s="1">
        <v>0</v>
      </c>
      <c r="E51" s="1">
        <v>0</v>
      </c>
      <c r="F51" s="1">
        <f t="shared" si="2"/>
        <v>0</v>
      </c>
      <c r="G51" s="16">
        <f t="shared" si="3"/>
        <v>0.42857142857142855</v>
      </c>
      <c r="H51" s="16">
        <f t="shared" si="4"/>
        <v>19.641220374492601</v>
      </c>
      <c r="I51" s="16">
        <f t="shared" si="5"/>
        <v>4</v>
      </c>
      <c r="P51" s="1">
        <f t="shared" si="6"/>
        <v>6470</v>
      </c>
      <c r="Q51" s="1">
        <v>1193</v>
      </c>
      <c r="R51" s="1">
        <v>0</v>
      </c>
      <c r="S51" s="16">
        <f t="shared" si="1"/>
        <v>628.28571428571433</v>
      </c>
      <c r="U51" s="1">
        <v>6.37</v>
      </c>
      <c r="V51" s="16">
        <f t="shared" si="0"/>
        <v>4.0714285714285712</v>
      </c>
    </row>
    <row r="52" spans="1:22" ht="15.75" customHeight="1" x14ac:dyDescent="0.15">
      <c r="A52" s="15">
        <v>44085</v>
      </c>
      <c r="B52" s="1">
        <v>243</v>
      </c>
      <c r="D52" s="1">
        <v>1</v>
      </c>
      <c r="E52" s="1">
        <v>0</v>
      </c>
      <c r="F52" s="1">
        <f t="shared" si="2"/>
        <v>1</v>
      </c>
      <c r="G52" s="16">
        <f t="shared" si="3"/>
        <v>0.5714285714285714</v>
      </c>
      <c r="H52" s="16">
        <f t="shared" si="4"/>
        <v>26.1882938326568</v>
      </c>
      <c r="I52" s="16">
        <f t="shared" si="5"/>
        <v>5</v>
      </c>
      <c r="P52" s="1">
        <f t="shared" si="6"/>
        <v>6470</v>
      </c>
      <c r="Q52" s="1">
        <v>1193</v>
      </c>
      <c r="R52" s="1">
        <f t="shared" ref="R52:R54" si="8">Q52-Q51</f>
        <v>0</v>
      </c>
      <c r="S52" s="16">
        <f t="shared" si="1"/>
        <v>628.28571428571433</v>
      </c>
      <c r="U52" s="1">
        <v>3.69</v>
      </c>
      <c r="V52" s="16">
        <f t="shared" si="0"/>
        <v>4.0071428571428571</v>
      </c>
    </row>
    <row r="53" spans="1:22" ht="13" x14ac:dyDescent="0.15">
      <c r="A53" s="15">
        <v>44086</v>
      </c>
      <c r="B53" s="1">
        <v>244</v>
      </c>
      <c r="D53" s="1">
        <v>0</v>
      </c>
      <c r="E53" s="1">
        <v>0</v>
      </c>
      <c r="F53" s="1">
        <f t="shared" si="2"/>
        <v>0</v>
      </c>
      <c r="G53" s="16">
        <f t="shared" si="3"/>
        <v>0.5714285714285714</v>
      </c>
      <c r="H53" s="16">
        <f t="shared" si="4"/>
        <v>26.1882938326568</v>
      </c>
      <c r="I53" s="16">
        <f t="shared" si="5"/>
        <v>5</v>
      </c>
      <c r="P53" s="1">
        <f t="shared" si="6"/>
        <v>8234</v>
      </c>
      <c r="Q53" s="1">
        <v>2957</v>
      </c>
      <c r="R53" s="1">
        <f t="shared" si="8"/>
        <v>1764</v>
      </c>
      <c r="S53" s="16">
        <f t="shared" si="1"/>
        <v>560.14285714285711</v>
      </c>
      <c r="U53" s="1">
        <v>0</v>
      </c>
      <c r="V53" s="16">
        <f t="shared" si="0"/>
        <v>4.0071428571428571</v>
      </c>
    </row>
    <row r="54" spans="1:22" ht="13" x14ac:dyDescent="0.15">
      <c r="A54" s="15">
        <v>44087</v>
      </c>
      <c r="B54" s="1">
        <v>245</v>
      </c>
      <c r="D54" s="1">
        <v>0</v>
      </c>
      <c r="E54" s="1">
        <v>0</v>
      </c>
      <c r="F54" s="1">
        <f t="shared" si="2"/>
        <v>0</v>
      </c>
      <c r="G54" s="16">
        <f t="shared" si="3"/>
        <v>0.5714285714285714</v>
      </c>
      <c r="H54" s="16">
        <f t="shared" si="4"/>
        <v>26.1882938326568</v>
      </c>
      <c r="I54" s="16">
        <f t="shared" si="5"/>
        <v>5</v>
      </c>
      <c r="P54" s="1">
        <f t="shared" si="6"/>
        <v>9683</v>
      </c>
      <c r="Q54" s="1">
        <v>4406</v>
      </c>
      <c r="R54" s="1">
        <f t="shared" si="8"/>
        <v>1449</v>
      </c>
      <c r="S54" s="16">
        <f t="shared" si="1"/>
        <v>767.14285714285711</v>
      </c>
      <c r="U54" s="1">
        <v>0</v>
      </c>
      <c r="V54" s="16">
        <f t="shared" si="0"/>
        <v>4.0071428571428571</v>
      </c>
    </row>
    <row r="55" spans="1:22" ht="13" x14ac:dyDescent="0.15">
      <c r="A55" s="15">
        <v>44088</v>
      </c>
      <c r="B55" s="1">
        <v>246</v>
      </c>
      <c r="D55" s="1">
        <v>0</v>
      </c>
      <c r="E55" s="1">
        <v>0</v>
      </c>
      <c r="F55" s="1">
        <f t="shared" si="2"/>
        <v>0</v>
      </c>
      <c r="G55" s="16">
        <f t="shared" si="3"/>
        <v>0.5714285714285714</v>
      </c>
      <c r="H55" s="16">
        <f t="shared" si="4"/>
        <v>26.1882938326568</v>
      </c>
      <c r="I55" s="16">
        <f t="shared" si="5"/>
        <v>5</v>
      </c>
      <c r="P55" s="1">
        <f t="shared" si="6"/>
        <v>9683</v>
      </c>
      <c r="Q55" s="1">
        <v>0</v>
      </c>
      <c r="R55" s="1">
        <v>0</v>
      </c>
      <c r="S55" s="16">
        <f t="shared" si="1"/>
        <v>767.14285714285711</v>
      </c>
      <c r="U55" s="1">
        <v>19.45</v>
      </c>
      <c r="V55" s="16">
        <f t="shared" si="0"/>
        <v>6.7857142857142856</v>
      </c>
    </row>
    <row r="56" spans="1:22" ht="13" x14ac:dyDescent="0.15">
      <c r="A56" s="15">
        <v>44089</v>
      </c>
      <c r="B56" s="1">
        <v>247</v>
      </c>
      <c r="D56" s="1">
        <v>0</v>
      </c>
      <c r="E56" s="1">
        <v>0</v>
      </c>
      <c r="F56" s="1">
        <f t="shared" si="2"/>
        <v>0</v>
      </c>
      <c r="G56" s="16">
        <f t="shared" si="3"/>
        <v>0.2857142857142857</v>
      </c>
      <c r="H56" s="16">
        <f t="shared" si="4"/>
        <v>13.0941469163284</v>
      </c>
      <c r="I56" s="16">
        <f t="shared" si="5"/>
        <v>5</v>
      </c>
      <c r="P56" s="1">
        <f t="shared" si="6"/>
        <v>9683</v>
      </c>
      <c r="Q56" s="1">
        <v>0</v>
      </c>
      <c r="R56" s="1">
        <v>0</v>
      </c>
      <c r="S56" s="16">
        <f t="shared" si="1"/>
        <v>629.42857142857144</v>
      </c>
      <c r="U56" s="1">
        <v>4.3600000000000003</v>
      </c>
      <c r="V56" s="16">
        <f t="shared" si="0"/>
        <v>5.2371428571428567</v>
      </c>
    </row>
    <row r="57" spans="1:22" ht="13" x14ac:dyDescent="0.15">
      <c r="A57" s="15">
        <v>44090</v>
      </c>
      <c r="B57" s="1">
        <v>248</v>
      </c>
      <c r="D57" s="1">
        <v>12</v>
      </c>
      <c r="E57" s="1">
        <v>0</v>
      </c>
      <c r="F57" s="1">
        <f t="shared" si="2"/>
        <v>12</v>
      </c>
      <c r="G57" s="16">
        <f t="shared" si="3"/>
        <v>1.8571428571428572</v>
      </c>
      <c r="H57" s="16">
        <f t="shared" si="4"/>
        <v>85.11195495613461</v>
      </c>
      <c r="I57" s="16">
        <f t="shared" si="5"/>
        <v>17</v>
      </c>
      <c r="J57" s="1"/>
      <c r="P57" s="1">
        <f t="shared" si="6"/>
        <v>11032</v>
      </c>
      <c r="Q57" s="1">
        <v>1349</v>
      </c>
      <c r="R57" s="1">
        <v>1349</v>
      </c>
      <c r="S57" s="16">
        <f t="shared" si="1"/>
        <v>651.71428571428567</v>
      </c>
      <c r="U57" s="1">
        <v>3.46</v>
      </c>
      <c r="V57" s="16">
        <f t="shared" si="0"/>
        <v>5.3328571428571427</v>
      </c>
    </row>
    <row r="58" spans="1:22" ht="13" x14ac:dyDescent="0.15">
      <c r="A58" s="15">
        <v>44091</v>
      </c>
      <c r="B58" s="1">
        <v>249</v>
      </c>
      <c r="D58" s="1">
        <v>0</v>
      </c>
      <c r="E58" s="1">
        <v>0</v>
      </c>
      <c r="F58" s="1">
        <f t="shared" si="2"/>
        <v>0</v>
      </c>
      <c r="G58" s="16">
        <f t="shared" si="3"/>
        <v>1.8571428571428572</v>
      </c>
      <c r="H58" s="16">
        <f t="shared" si="4"/>
        <v>85.11195495613461</v>
      </c>
      <c r="I58" s="16">
        <f t="shared" si="5"/>
        <v>17</v>
      </c>
      <c r="J58" s="1"/>
      <c r="P58" s="1">
        <f t="shared" si="6"/>
        <v>11032</v>
      </c>
      <c r="Q58" s="1">
        <v>1349</v>
      </c>
      <c r="R58" s="1">
        <v>0</v>
      </c>
      <c r="S58" s="16">
        <f t="shared" si="1"/>
        <v>651.71428571428567</v>
      </c>
      <c r="U58" s="1">
        <v>8.3800000000000008</v>
      </c>
      <c r="V58" s="16">
        <f t="shared" si="0"/>
        <v>5.62</v>
      </c>
    </row>
    <row r="59" spans="1:22" ht="13" x14ac:dyDescent="0.15">
      <c r="A59" s="15">
        <v>44092</v>
      </c>
      <c r="B59" s="1">
        <v>250</v>
      </c>
      <c r="D59" s="1">
        <v>0</v>
      </c>
      <c r="E59" s="1">
        <v>0</v>
      </c>
      <c r="F59" s="1">
        <f t="shared" si="2"/>
        <v>0</v>
      </c>
      <c r="G59" s="16">
        <f t="shared" si="3"/>
        <v>1.7142857142857142</v>
      </c>
      <c r="H59" s="16">
        <f t="shared" si="4"/>
        <v>78.564881497970404</v>
      </c>
      <c r="I59" s="16">
        <f t="shared" si="5"/>
        <v>17</v>
      </c>
      <c r="J59" s="1"/>
      <c r="P59" s="1">
        <f t="shared" si="6"/>
        <v>11032</v>
      </c>
      <c r="Q59" s="1">
        <v>1349</v>
      </c>
      <c r="R59" s="1">
        <v>0</v>
      </c>
      <c r="S59" s="16">
        <f t="shared" si="1"/>
        <v>651.71428571428567</v>
      </c>
      <c r="U59" s="1">
        <v>5.36</v>
      </c>
      <c r="V59" s="16">
        <f t="shared" si="0"/>
        <v>5.8585714285714285</v>
      </c>
    </row>
    <row r="60" spans="1:22" ht="13" x14ac:dyDescent="0.15">
      <c r="A60" s="15">
        <v>44093</v>
      </c>
      <c r="B60" s="1">
        <v>251</v>
      </c>
      <c r="D60" s="1">
        <v>0</v>
      </c>
      <c r="E60" s="1">
        <v>0</v>
      </c>
      <c r="F60" s="1">
        <f t="shared" si="2"/>
        <v>0</v>
      </c>
      <c r="G60" s="16">
        <f t="shared" si="3"/>
        <v>1.7142857142857142</v>
      </c>
      <c r="H60" s="16">
        <f t="shared" si="4"/>
        <v>78.564881497970404</v>
      </c>
      <c r="I60" s="16">
        <f t="shared" si="5"/>
        <v>17</v>
      </c>
      <c r="J60" s="1"/>
      <c r="P60" s="1">
        <f t="shared" si="6"/>
        <v>11032</v>
      </c>
      <c r="Q60" s="1">
        <v>1349</v>
      </c>
      <c r="R60" s="1">
        <v>0</v>
      </c>
      <c r="S60" s="16">
        <f t="shared" si="1"/>
        <v>399.71428571428572</v>
      </c>
      <c r="U60" s="1">
        <v>0</v>
      </c>
      <c r="V60" s="16">
        <f t="shared" si="0"/>
        <v>5.8585714285714285</v>
      </c>
    </row>
    <row r="61" spans="1:22" ht="13" x14ac:dyDescent="0.15">
      <c r="A61" s="15">
        <v>44094</v>
      </c>
      <c r="B61" s="1">
        <v>252</v>
      </c>
      <c r="D61" s="1">
        <v>0</v>
      </c>
      <c r="E61" s="1">
        <v>0</v>
      </c>
      <c r="F61" s="1">
        <f t="shared" si="2"/>
        <v>0</v>
      </c>
      <c r="G61" s="16">
        <f t="shared" si="3"/>
        <v>1.7142857142857142</v>
      </c>
      <c r="H61" s="16">
        <f t="shared" si="4"/>
        <v>78.564881497970404</v>
      </c>
      <c r="I61" s="16">
        <f t="shared" si="5"/>
        <v>17</v>
      </c>
      <c r="J61" s="1"/>
      <c r="P61" s="1">
        <f t="shared" si="6"/>
        <v>11032</v>
      </c>
      <c r="Q61" s="1">
        <v>1349</v>
      </c>
      <c r="R61" s="1">
        <v>0</v>
      </c>
      <c r="S61" s="16">
        <f t="shared" si="1"/>
        <v>192.71428571428572</v>
      </c>
      <c r="U61" s="1">
        <v>0</v>
      </c>
      <c r="V61" s="16">
        <f t="shared" si="0"/>
        <v>5.8585714285714285</v>
      </c>
    </row>
    <row r="62" spans="1:22" ht="13" x14ac:dyDescent="0.15">
      <c r="A62" s="15">
        <v>44095</v>
      </c>
      <c r="B62" s="1">
        <v>253</v>
      </c>
      <c r="D62" s="1">
        <v>0</v>
      </c>
      <c r="E62" s="1">
        <v>0</v>
      </c>
      <c r="F62" s="1">
        <f t="shared" si="2"/>
        <v>0</v>
      </c>
      <c r="G62" s="16">
        <f t="shared" si="3"/>
        <v>1.7142857142857142</v>
      </c>
      <c r="H62" s="16">
        <f t="shared" si="4"/>
        <v>78.564881497970404</v>
      </c>
      <c r="I62" s="16">
        <f t="shared" si="5"/>
        <v>17</v>
      </c>
      <c r="J62" s="1"/>
      <c r="P62" s="1">
        <f t="shared" si="6"/>
        <v>11032</v>
      </c>
      <c r="Q62" s="1">
        <v>1349</v>
      </c>
      <c r="R62" s="1">
        <v>0</v>
      </c>
      <c r="S62" s="16">
        <f t="shared" si="1"/>
        <v>192.71428571428572</v>
      </c>
      <c r="U62" s="1">
        <v>13.08</v>
      </c>
      <c r="V62" s="16">
        <f t="shared" si="0"/>
        <v>4.9485714285714284</v>
      </c>
    </row>
    <row r="63" spans="1:22" ht="13" x14ac:dyDescent="0.15">
      <c r="A63" s="15">
        <v>44096</v>
      </c>
      <c r="B63" s="1">
        <v>254</v>
      </c>
      <c r="D63" s="1">
        <v>6</v>
      </c>
      <c r="E63" s="1">
        <v>0</v>
      </c>
      <c r="F63" s="1">
        <f t="shared" si="2"/>
        <v>6</v>
      </c>
      <c r="G63" s="16">
        <f t="shared" si="3"/>
        <v>2.5714285714285716</v>
      </c>
      <c r="H63" s="16">
        <f t="shared" si="4"/>
        <v>117.84732224695561</v>
      </c>
      <c r="I63" s="16">
        <f t="shared" si="5"/>
        <v>23</v>
      </c>
      <c r="J63" s="1"/>
      <c r="P63" s="1">
        <f t="shared" si="6"/>
        <v>14190</v>
      </c>
      <c r="Q63" s="1">
        <v>4507</v>
      </c>
      <c r="R63" s="1">
        <f t="shared" ref="R63:R65" si="9">Q63-Q62</f>
        <v>3158</v>
      </c>
      <c r="S63" s="16">
        <f t="shared" si="1"/>
        <v>643.85714285714289</v>
      </c>
      <c r="U63" s="1">
        <v>4.92</v>
      </c>
      <c r="V63" s="16">
        <f t="shared" si="0"/>
        <v>5.0285714285714294</v>
      </c>
    </row>
    <row r="64" spans="1:22" ht="13" x14ac:dyDescent="0.15">
      <c r="A64" s="15">
        <v>44097</v>
      </c>
      <c r="B64" s="1">
        <v>255</v>
      </c>
      <c r="D64" s="1">
        <v>0</v>
      </c>
      <c r="E64" s="1">
        <v>0</v>
      </c>
      <c r="F64" s="1">
        <f t="shared" si="2"/>
        <v>0</v>
      </c>
      <c r="G64" s="16">
        <f t="shared" si="3"/>
        <v>0.8571428571428571</v>
      </c>
      <c r="H64" s="16">
        <f t="shared" si="4"/>
        <v>39.282440748985202</v>
      </c>
      <c r="I64" s="16">
        <f t="shared" si="5"/>
        <v>23</v>
      </c>
      <c r="J64" s="1"/>
      <c r="P64" s="1">
        <f t="shared" si="6"/>
        <v>14190</v>
      </c>
      <c r="Q64" s="1">
        <v>4507</v>
      </c>
      <c r="R64" s="1">
        <f t="shared" si="9"/>
        <v>0</v>
      </c>
      <c r="S64" s="16">
        <f t="shared" si="1"/>
        <v>451.14285714285717</v>
      </c>
      <c r="U64" s="1">
        <v>4.6900000000000004</v>
      </c>
      <c r="V64" s="16">
        <f t="shared" si="0"/>
        <v>5.2042857142857146</v>
      </c>
    </row>
    <row r="65" spans="1:22" ht="13" x14ac:dyDescent="0.15">
      <c r="A65" s="15">
        <v>44098</v>
      </c>
      <c r="B65" s="1">
        <v>256</v>
      </c>
      <c r="D65" s="1">
        <v>0</v>
      </c>
      <c r="E65" s="1">
        <v>0</v>
      </c>
      <c r="F65" s="1">
        <f t="shared" si="2"/>
        <v>0</v>
      </c>
      <c r="G65" s="16">
        <f t="shared" si="3"/>
        <v>0.8571428571428571</v>
      </c>
      <c r="H65" s="16">
        <f t="shared" si="4"/>
        <v>39.282440748985202</v>
      </c>
      <c r="I65" s="16">
        <f t="shared" si="5"/>
        <v>23</v>
      </c>
      <c r="J65" s="1"/>
      <c r="P65" s="1">
        <f t="shared" si="6"/>
        <v>14190</v>
      </c>
      <c r="Q65" s="1">
        <v>4507</v>
      </c>
      <c r="R65" s="1">
        <f t="shared" si="9"/>
        <v>0</v>
      </c>
      <c r="S65" s="16">
        <f t="shared" si="1"/>
        <v>451.14285714285717</v>
      </c>
      <c r="U65" s="1">
        <v>5.59</v>
      </c>
      <c r="V65" s="16">
        <f t="shared" si="0"/>
        <v>4.805714285714286</v>
      </c>
    </row>
    <row r="66" spans="1:22" ht="13" x14ac:dyDescent="0.15">
      <c r="A66" s="15">
        <v>44099</v>
      </c>
      <c r="B66" s="1">
        <v>257</v>
      </c>
      <c r="D66" s="1">
        <v>3</v>
      </c>
      <c r="E66" s="1">
        <v>0</v>
      </c>
      <c r="F66" s="1">
        <f t="shared" si="2"/>
        <v>3</v>
      </c>
      <c r="G66" s="16">
        <f t="shared" si="3"/>
        <v>1.2857142857142858</v>
      </c>
      <c r="H66" s="16">
        <f t="shared" si="4"/>
        <v>58.923661123477807</v>
      </c>
      <c r="I66" s="16">
        <f t="shared" si="5"/>
        <v>26</v>
      </c>
      <c r="J66" s="1"/>
      <c r="P66" s="1">
        <f t="shared" si="6"/>
        <v>16639</v>
      </c>
      <c r="Q66" s="1">
        <v>2449</v>
      </c>
      <c r="R66" s="1">
        <v>2449</v>
      </c>
      <c r="S66" s="16">
        <f t="shared" si="1"/>
        <v>801</v>
      </c>
      <c r="U66" s="1">
        <v>3.69</v>
      </c>
      <c r="V66" s="16">
        <f t="shared" si="0"/>
        <v>4.5671428571428576</v>
      </c>
    </row>
    <row r="67" spans="1:22" ht="13" x14ac:dyDescent="0.15">
      <c r="A67" s="15">
        <v>44100</v>
      </c>
      <c r="B67" s="1">
        <v>258</v>
      </c>
      <c r="D67" s="1">
        <v>0</v>
      </c>
      <c r="E67" s="1">
        <v>0</v>
      </c>
      <c r="F67" s="1">
        <f t="shared" si="2"/>
        <v>0</v>
      </c>
      <c r="G67" s="16">
        <f t="shared" si="3"/>
        <v>1.2857142857142858</v>
      </c>
      <c r="H67" s="16">
        <f t="shared" si="4"/>
        <v>58.923661123477807</v>
      </c>
      <c r="I67" s="16">
        <f t="shared" si="5"/>
        <v>26</v>
      </c>
      <c r="J67" s="1"/>
      <c r="P67" s="1">
        <f t="shared" si="6"/>
        <v>16639</v>
      </c>
      <c r="Q67" s="1">
        <v>2449</v>
      </c>
      <c r="R67" s="1">
        <f t="shared" ref="R67:R68" si="10">Q67-Q66</f>
        <v>0</v>
      </c>
      <c r="S67" s="16">
        <f t="shared" si="1"/>
        <v>801</v>
      </c>
      <c r="U67" s="1">
        <v>0</v>
      </c>
      <c r="V67" s="16">
        <f t="shared" si="0"/>
        <v>4.5671428571428576</v>
      </c>
    </row>
    <row r="68" spans="1:22" ht="13" x14ac:dyDescent="0.15">
      <c r="A68" s="15">
        <v>44101</v>
      </c>
      <c r="B68" s="1">
        <v>259</v>
      </c>
      <c r="D68" s="1">
        <v>0</v>
      </c>
      <c r="E68" s="1">
        <v>0</v>
      </c>
      <c r="F68" s="1">
        <f t="shared" si="2"/>
        <v>0</v>
      </c>
      <c r="G68" s="16">
        <f t="shared" si="3"/>
        <v>1.2857142857142858</v>
      </c>
      <c r="H68" s="16">
        <f t="shared" si="4"/>
        <v>58.923661123477807</v>
      </c>
      <c r="I68" s="16">
        <f t="shared" si="5"/>
        <v>26</v>
      </c>
      <c r="J68" s="1"/>
      <c r="P68" s="1">
        <f t="shared" si="6"/>
        <v>18516</v>
      </c>
      <c r="Q68" s="1">
        <v>4326</v>
      </c>
      <c r="R68" s="1">
        <f t="shared" si="10"/>
        <v>1877</v>
      </c>
      <c r="S68" s="16">
        <f t="shared" si="1"/>
        <v>1069.1428571428571</v>
      </c>
      <c r="U68" s="1">
        <v>0</v>
      </c>
      <c r="V68" s="16">
        <f t="shared" si="0"/>
        <v>4.5671428571428576</v>
      </c>
    </row>
    <row r="69" spans="1:22" ht="13" x14ac:dyDescent="0.15">
      <c r="A69" s="15">
        <v>44102</v>
      </c>
      <c r="B69" s="1">
        <v>260</v>
      </c>
      <c r="D69" s="1">
        <v>1</v>
      </c>
      <c r="E69" s="1">
        <v>0</v>
      </c>
      <c r="F69" s="1">
        <f t="shared" si="2"/>
        <v>1</v>
      </c>
      <c r="G69" s="16">
        <f t="shared" si="3"/>
        <v>1.4285714285714286</v>
      </c>
      <c r="H69" s="16">
        <f t="shared" si="4"/>
        <v>65.470734581642006</v>
      </c>
      <c r="I69" s="16">
        <f t="shared" si="5"/>
        <v>27</v>
      </c>
      <c r="J69" s="1"/>
      <c r="P69" s="1">
        <f t="shared" si="6"/>
        <v>18516</v>
      </c>
      <c r="Q69" s="1">
        <v>0</v>
      </c>
      <c r="R69" s="1">
        <v>0</v>
      </c>
      <c r="S69" s="16">
        <f t="shared" si="1"/>
        <v>1069.1428571428571</v>
      </c>
      <c r="U69" s="1">
        <v>14.64</v>
      </c>
      <c r="V69" s="16">
        <f t="shared" si="0"/>
        <v>4.79</v>
      </c>
    </row>
    <row r="70" spans="1:22" ht="13" x14ac:dyDescent="0.15">
      <c r="A70" s="15">
        <v>44103</v>
      </c>
      <c r="B70" s="1">
        <v>261</v>
      </c>
      <c r="D70" s="1">
        <v>0</v>
      </c>
      <c r="E70" s="1">
        <v>0</v>
      </c>
      <c r="F70" s="1">
        <f t="shared" si="2"/>
        <v>0</v>
      </c>
      <c r="G70" s="16">
        <f t="shared" si="3"/>
        <v>0.5714285714285714</v>
      </c>
      <c r="H70" s="16">
        <f t="shared" si="4"/>
        <v>26.1882938326568</v>
      </c>
      <c r="I70" s="16">
        <f t="shared" si="5"/>
        <v>27</v>
      </c>
      <c r="J70" s="1"/>
      <c r="P70" s="1">
        <f t="shared" si="6"/>
        <v>18516</v>
      </c>
      <c r="Q70" s="1">
        <v>0</v>
      </c>
      <c r="R70" s="1">
        <v>0</v>
      </c>
      <c r="S70" s="16">
        <f t="shared" si="1"/>
        <v>618</v>
      </c>
      <c r="U70" s="1">
        <v>7.49</v>
      </c>
      <c r="V70" s="16">
        <f t="shared" si="0"/>
        <v>5.1571428571428575</v>
      </c>
    </row>
    <row r="71" spans="1:22" ht="13" x14ac:dyDescent="0.15">
      <c r="A71" s="15">
        <v>44104</v>
      </c>
      <c r="B71" s="1">
        <v>262</v>
      </c>
      <c r="D71" s="1">
        <v>0</v>
      </c>
      <c r="E71" s="1">
        <v>0</v>
      </c>
      <c r="F71" s="1">
        <f t="shared" si="2"/>
        <v>0</v>
      </c>
      <c r="G71" s="16">
        <f t="shared" si="3"/>
        <v>0.5714285714285714</v>
      </c>
      <c r="H71" s="16">
        <f t="shared" si="4"/>
        <v>26.1882938326568</v>
      </c>
      <c r="I71" s="16">
        <f t="shared" si="5"/>
        <v>27</v>
      </c>
      <c r="J71" s="1"/>
      <c r="P71" s="1">
        <f t="shared" si="6"/>
        <v>18516</v>
      </c>
      <c r="Q71" s="1">
        <v>0</v>
      </c>
      <c r="R71" s="1">
        <v>0</v>
      </c>
      <c r="S71" s="16">
        <f t="shared" si="1"/>
        <v>618</v>
      </c>
      <c r="U71" s="1">
        <v>7.15</v>
      </c>
      <c r="V71" s="16">
        <f t="shared" si="0"/>
        <v>5.5085714285714289</v>
      </c>
    </row>
    <row r="72" spans="1:22" ht="13" x14ac:dyDescent="0.15">
      <c r="A72" s="15">
        <v>44105</v>
      </c>
      <c r="B72" s="1">
        <v>263</v>
      </c>
      <c r="D72" s="1">
        <v>0</v>
      </c>
      <c r="E72" s="1">
        <v>0</v>
      </c>
      <c r="F72" s="1">
        <f t="shared" si="2"/>
        <v>0</v>
      </c>
      <c r="G72" s="16">
        <f t="shared" si="3"/>
        <v>0.5714285714285714</v>
      </c>
      <c r="H72" s="16">
        <f t="shared" si="4"/>
        <v>26.1882938326568</v>
      </c>
      <c r="I72" s="16">
        <f t="shared" si="5"/>
        <v>27</v>
      </c>
      <c r="J72" s="1"/>
      <c r="P72" s="1">
        <f t="shared" si="6"/>
        <v>20633</v>
      </c>
      <c r="Q72" s="1">
        <v>2117</v>
      </c>
      <c r="R72" s="1">
        <f t="shared" ref="R72:R75" si="11">Q72-Q71</f>
        <v>2117</v>
      </c>
      <c r="S72" s="16">
        <f t="shared" si="1"/>
        <v>920.42857142857144</v>
      </c>
      <c r="U72" s="1">
        <v>8.16</v>
      </c>
      <c r="V72" s="16">
        <f t="shared" si="0"/>
        <v>5.8757142857142854</v>
      </c>
    </row>
    <row r="73" spans="1:22" ht="13" x14ac:dyDescent="0.15">
      <c r="A73" s="15">
        <v>44106</v>
      </c>
      <c r="B73" s="1">
        <v>264</v>
      </c>
      <c r="D73" s="1">
        <v>0</v>
      </c>
      <c r="E73" s="1">
        <v>0</v>
      </c>
      <c r="F73" s="1">
        <f t="shared" si="2"/>
        <v>0</v>
      </c>
      <c r="G73" s="16">
        <f t="shared" si="3"/>
        <v>0.14285714285714285</v>
      </c>
      <c r="H73" s="16">
        <f t="shared" si="4"/>
        <v>6.5470734581642001</v>
      </c>
      <c r="I73" s="16">
        <f t="shared" si="5"/>
        <v>27</v>
      </c>
      <c r="J73" s="1"/>
      <c r="P73" s="1">
        <f t="shared" si="6"/>
        <v>20633</v>
      </c>
      <c r="Q73" s="1">
        <v>2117</v>
      </c>
      <c r="R73" s="1">
        <f t="shared" si="11"/>
        <v>0</v>
      </c>
      <c r="S73" s="16">
        <f t="shared" si="1"/>
        <v>570.57142857142856</v>
      </c>
      <c r="U73" s="1">
        <v>12.85</v>
      </c>
      <c r="V73" s="16">
        <f t="shared" si="0"/>
        <v>7.1842857142857142</v>
      </c>
    </row>
    <row r="74" spans="1:22" ht="13" x14ac:dyDescent="0.15">
      <c r="A74" s="15">
        <v>44107</v>
      </c>
      <c r="B74" s="1">
        <v>265</v>
      </c>
      <c r="D74" s="1">
        <v>0</v>
      </c>
      <c r="E74" s="1">
        <v>0</v>
      </c>
      <c r="F74" s="1">
        <f t="shared" si="2"/>
        <v>0</v>
      </c>
      <c r="G74" s="16">
        <f t="shared" si="3"/>
        <v>0.14285714285714285</v>
      </c>
      <c r="H74" s="16">
        <f t="shared" si="4"/>
        <v>6.5470734581642001</v>
      </c>
      <c r="I74" s="16">
        <f t="shared" si="5"/>
        <v>27</v>
      </c>
      <c r="J74" s="1"/>
      <c r="P74" s="1">
        <f t="shared" si="6"/>
        <v>20633</v>
      </c>
      <c r="Q74" s="1">
        <v>2117</v>
      </c>
      <c r="R74" s="1">
        <f t="shared" si="11"/>
        <v>0</v>
      </c>
      <c r="S74" s="16">
        <f t="shared" si="1"/>
        <v>570.57142857142856</v>
      </c>
      <c r="U74" s="1">
        <v>0</v>
      </c>
      <c r="V74" s="16">
        <f t="shared" si="0"/>
        <v>7.1842857142857142</v>
      </c>
    </row>
    <row r="75" spans="1:22" ht="13" x14ac:dyDescent="0.15">
      <c r="A75" s="15">
        <v>44108</v>
      </c>
      <c r="B75" s="1">
        <v>266</v>
      </c>
      <c r="D75" s="1">
        <v>0</v>
      </c>
      <c r="E75" s="1">
        <v>0</v>
      </c>
      <c r="F75" s="1">
        <f t="shared" si="2"/>
        <v>0</v>
      </c>
      <c r="G75" s="16">
        <f t="shared" si="3"/>
        <v>0.14285714285714285</v>
      </c>
      <c r="H75" s="16">
        <f t="shared" si="4"/>
        <v>6.5470734581642001</v>
      </c>
      <c r="I75" s="16">
        <f t="shared" si="5"/>
        <v>27</v>
      </c>
      <c r="J75" s="1"/>
      <c r="P75" s="1">
        <f t="shared" si="6"/>
        <v>22803</v>
      </c>
      <c r="Q75" s="1">
        <v>4287</v>
      </c>
      <c r="R75" s="1">
        <f t="shared" si="11"/>
        <v>2170</v>
      </c>
      <c r="S75" s="16">
        <f t="shared" si="1"/>
        <v>612.42857142857144</v>
      </c>
      <c r="U75" s="1">
        <v>0</v>
      </c>
      <c r="V75" s="16">
        <f t="shared" si="0"/>
        <v>7.1842857142857142</v>
      </c>
    </row>
    <row r="76" spans="1:22" ht="13" x14ac:dyDescent="0.15">
      <c r="A76" s="15">
        <v>44109</v>
      </c>
      <c r="B76" s="1">
        <v>267</v>
      </c>
      <c r="D76" s="1">
        <v>0</v>
      </c>
      <c r="E76" s="1">
        <v>0</v>
      </c>
      <c r="F76" s="1">
        <f t="shared" si="2"/>
        <v>0</v>
      </c>
      <c r="G76" s="16">
        <f t="shared" si="3"/>
        <v>0</v>
      </c>
      <c r="H76" s="16">
        <f t="shared" si="4"/>
        <v>0</v>
      </c>
      <c r="I76" s="16">
        <f t="shared" si="5"/>
        <v>27</v>
      </c>
      <c r="J76" s="1"/>
      <c r="P76" s="1">
        <f t="shared" si="6"/>
        <v>22803</v>
      </c>
      <c r="Q76" s="1">
        <v>0</v>
      </c>
      <c r="R76" s="1">
        <v>0</v>
      </c>
      <c r="S76" s="16">
        <f t="shared" si="1"/>
        <v>612.42857142857144</v>
      </c>
      <c r="U76" s="1">
        <v>27.49</v>
      </c>
      <c r="V76" s="16">
        <f t="shared" si="0"/>
        <v>9.02</v>
      </c>
    </row>
    <row r="77" spans="1:22" ht="13" x14ac:dyDescent="0.15">
      <c r="A77" s="15">
        <v>44110</v>
      </c>
      <c r="B77" s="1">
        <v>268</v>
      </c>
      <c r="D77" s="1">
        <v>0</v>
      </c>
      <c r="E77" s="1">
        <v>0</v>
      </c>
      <c r="F77" s="1">
        <f t="shared" si="2"/>
        <v>0</v>
      </c>
      <c r="G77" s="16">
        <f t="shared" si="3"/>
        <v>0</v>
      </c>
      <c r="H77" s="16">
        <f t="shared" si="4"/>
        <v>0</v>
      </c>
      <c r="I77" s="16">
        <f t="shared" si="5"/>
        <v>27</v>
      </c>
      <c r="J77" s="1"/>
      <c r="P77" s="1">
        <f t="shared" si="6"/>
        <v>22803</v>
      </c>
      <c r="Q77" s="1">
        <v>0</v>
      </c>
      <c r="R77" s="1">
        <v>0</v>
      </c>
      <c r="S77" s="16">
        <f t="shared" si="1"/>
        <v>612.42857142857144</v>
      </c>
      <c r="U77" s="1">
        <v>4.1399999999999997</v>
      </c>
      <c r="V77" s="16">
        <f t="shared" si="0"/>
        <v>8.5414285714285718</v>
      </c>
    </row>
    <row r="78" spans="1:22" ht="13" x14ac:dyDescent="0.15">
      <c r="A78" s="15">
        <v>44111</v>
      </c>
      <c r="B78" s="1">
        <v>269</v>
      </c>
      <c r="C78" s="1" t="s">
        <v>149</v>
      </c>
      <c r="D78" s="1">
        <v>0</v>
      </c>
      <c r="E78" s="1">
        <v>0</v>
      </c>
      <c r="F78" s="1">
        <f t="shared" si="2"/>
        <v>0</v>
      </c>
      <c r="G78" s="16">
        <f t="shared" si="3"/>
        <v>0</v>
      </c>
      <c r="H78" s="16">
        <f t="shared" si="4"/>
        <v>0</v>
      </c>
      <c r="I78" s="16">
        <f t="shared" si="5"/>
        <v>27</v>
      </c>
      <c r="J78" s="1"/>
      <c r="P78" s="1">
        <f t="shared" si="6"/>
        <v>22803</v>
      </c>
      <c r="Q78" s="1">
        <v>0</v>
      </c>
      <c r="R78" s="1">
        <v>0</v>
      </c>
      <c r="S78" s="16">
        <f t="shared" si="1"/>
        <v>612.42857142857144</v>
      </c>
      <c r="U78" s="1">
        <v>7.71</v>
      </c>
      <c r="V78" s="16">
        <f t="shared" si="0"/>
        <v>8.6214285714285719</v>
      </c>
    </row>
    <row r="79" spans="1:22" ht="13" x14ac:dyDescent="0.15">
      <c r="A79" s="15">
        <v>44112</v>
      </c>
      <c r="B79" s="1">
        <v>270</v>
      </c>
      <c r="D79" s="1">
        <v>21</v>
      </c>
      <c r="E79" s="1">
        <v>0</v>
      </c>
      <c r="F79" s="1">
        <f t="shared" si="2"/>
        <v>21</v>
      </c>
      <c r="G79" s="16">
        <f t="shared" si="3"/>
        <v>3</v>
      </c>
      <c r="H79" s="16">
        <f t="shared" si="4"/>
        <v>137.4885426214482</v>
      </c>
      <c r="I79" s="16">
        <f t="shared" si="5"/>
        <v>48</v>
      </c>
      <c r="J79" s="1"/>
      <c r="P79" s="1">
        <f t="shared" si="6"/>
        <v>24648</v>
      </c>
      <c r="Q79" s="1">
        <v>1845</v>
      </c>
      <c r="R79" s="1">
        <f t="shared" ref="R79:R83" si="12">Q79-Q78</f>
        <v>1845</v>
      </c>
      <c r="S79" s="16">
        <f t="shared" si="1"/>
        <v>573.57142857142856</v>
      </c>
      <c r="U79" s="1">
        <v>10.39</v>
      </c>
      <c r="V79" s="16">
        <f t="shared" si="0"/>
        <v>8.94</v>
      </c>
    </row>
    <row r="80" spans="1:22" ht="13" x14ac:dyDescent="0.15">
      <c r="A80" s="15">
        <v>44113</v>
      </c>
      <c r="B80" s="1">
        <v>271</v>
      </c>
      <c r="D80" s="1">
        <v>0</v>
      </c>
      <c r="E80" s="1">
        <v>0</v>
      </c>
      <c r="F80" s="1">
        <f t="shared" si="2"/>
        <v>0</v>
      </c>
      <c r="G80" s="16">
        <f t="shared" si="3"/>
        <v>3</v>
      </c>
      <c r="H80" s="16">
        <f t="shared" si="4"/>
        <v>137.4885426214482</v>
      </c>
      <c r="I80" s="16">
        <f t="shared" si="5"/>
        <v>48</v>
      </c>
      <c r="J80" s="1"/>
      <c r="P80" s="1">
        <f t="shared" si="6"/>
        <v>24648</v>
      </c>
      <c r="Q80" s="1">
        <v>1845</v>
      </c>
      <c r="R80" s="1">
        <f t="shared" si="12"/>
        <v>0</v>
      </c>
      <c r="S80" s="16">
        <f t="shared" si="1"/>
        <v>573.57142857142856</v>
      </c>
      <c r="U80" s="1">
        <v>9.61</v>
      </c>
      <c r="V80" s="16">
        <f t="shared" si="0"/>
        <v>8.4771428571428569</v>
      </c>
    </row>
    <row r="81" spans="1:22" ht="13" x14ac:dyDescent="0.15">
      <c r="A81" s="15">
        <v>44114</v>
      </c>
      <c r="B81" s="1">
        <v>272</v>
      </c>
      <c r="D81" s="1">
        <v>0</v>
      </c>
      <c r="E81" s="1">
        <v>0</v>
      </c>
      <c r="F81" s="1">
        <f t="shared" si="2"/>
        <v>0</v>
      </c>
      <c r="G81" s="16">
        <f t="shared" si="3"/>
        <v>3</v>
      </c>
      <c r="H81" s="16">
        <f t="shared" si="4"/>
        <v>137.4885426214482</v>
      </c>
      <c r="I81" s="16">
        <f t="shared" si="5"/>
        <v>48</v>
      </c>
      <c r="J81" s="1"/>
      <c r="P81" s="1">
        <f t="shared" si="6"/>
        <v>24648</v>
      </c>
      <c r="Q81" s="1">
        <v>1845</v>
      </c>
      <c r="R81" s="1">
        <f t="shared" si="12"/>
        <v>0</v>
      </c>
      <c r="S81" s="16">
        <f t="shared" si="1"/>
        <v>573.57142857142856</v>
      </c>
      <c r="U81" s="1">
        <v>0</v>
      </c>
      <c r="V81" s="16">
        <f t="shared" si="0"/>
        <v>8.4771428571428569</v>
      </c>
    </row>
    <row r="82" spans="1:22" ht="13" x14ac:dyDescent="0.15">
      <c r="A82" s="15">
        <v>44115</v>
      </c>
      <c r="B82" s="1">
        <v>273</v>
      </c>
      <c r="D82" s="1">
        <v>24</v>
      </c>
      <c r="E82" s="1">
        <v>0</v>
      </c>
      <c r="F82" s="1">
        <f t="shared" si="2"/>
        <v>24</v>
      </c>
      <c r="G82" s="16">
        <f t="shared" si="3"/>
        <v>6.4285714285714288</v>
      </c>
      <c r="H82" s="16">
        <f t="shared" si="4"/>
        <v>294.61830561738901</v>
      </c>
      <c r="I82" s="16">
        <f t="shared" si="5"/>
        <v>72</v>
      </c>
      <c r="J82" s="1"/>
      <c r="P82" s="1">
        <f t="shared" si="6"/>
        <v>27048</v>
      </c>
      <c r="Q82" s="1">
        <v>4245</v>
      </c>
      <c r="R82" s="1">
        <f t="shared" si="12"/>
        <v>2400</v>
      </c>
      <c r="S82" s="16">
        <f t="shared" si="1"/>
        <v>606.42857142857144</v>
      </c>
      <c r="U82" s="1">
        <v>0</v>
      </c>
      <c r="V82" s="16">
        <f t="shared" si="0"/>
        <v>8.4771428571428569</v>
      </c>
    </row>
    <row r="83" spans="1:22" ht="13" x14ac:dyDescent="0.15">
      <c r="A83" s="15">
        <v>44116</v>
      </c>
      <c r="B83" s="1">
        <v>274</v>
      </c>
      <c r="D83" s="1">
        <v>0</v>
      </c>
      <c r="E83" s="1">
        <v>0</v>
      </c>
      <c r="F83" s="1">
        <f t="shared" si="2"/>
        <v>0</v>
      </c>
      <c r="G83" s="16">
        <f t="shared" si="3"/>
        <v>6.4285714285714288</v>
      </c>
      <c r="H83" s="16">
        <f t="shared" si="4"/>
        <v>294.61830561738901</v>
      </c>
      <c r="I83" s="16">
        <f t="shared" si="5"/>
        <v>72</v>
      </c>
      <c r="J83" s="1"/>
      <c r="P83" s="1">
        <f t="shared" si="6"/>
        <v>27188</v>
      </c>
      <c r="Q83" s="1">
        <v>4385</v>
      </c>
      <c r="R83" s="1">
        <f t="shared" si="12"/>
        <v>140</v>
      </c>
      <c r="S83" s="16">
        <f t="shared" si="1"/>
        <v>626.42857142857144</v>
      </c>
      <c r="U83" s="1">
        <v>35.32</v>
      </c>
      <c r="V83" s="16">
        <f t="shared" si="0"/>
        <v>9.5957142857142852</v>
      </c>
    </row>
    <row r="84" spans="1:22" ht="13" x14ac:dyDescent="0.15">
      <c r="A84" s="15">
        <v>44117</v>
      </c>
      <c r="B84" s="1">
        <v>275</v>
      </c>
      <c r="D84" s="1">
        <v>0</v>
      </c>
      <c r="E84" s="1">
        <v>0</v>
      </c>
      <c r="F84" s="1">
        <f t="shared" si="2"/>
        <v>0</v>
      </c>
      <c r="G84" s="16">
        <f t="shared" si="3"/>
        <v>6.4285714285714288</v>
      </c>
      <c r="H84" s="16">
        <f t="shared" si="4"/>
        <v>294.61830561738901</v>
      </c>
      <c r="I84" s="16">
        <f t="shared" si="5"/>
        <v>72</v>
      </c>
      <c r="J84" s="1"/>
      <c r="P84" s="1">
        <f t="shared" si="6"/>
        <v>27188</v>
      </c>
      <c r="Q84" s="1">
        <v>0</v>
      </c>
      <c r="R84" s="1">
        <v>0</v>
      </c>
      <c r="S84" s="16">
        <f t="shared" si="1"/>
        <v>626.42857142857144</v>
      </c>
      <c r="U84" s="1">
        <v>12.63</v>
      </c>
      <c r="V84" s="16">
        <f t="shared" si="0"/>
        <v>10.808571428571428</v>
      </c>
    </row>
    <row r="85" spans="1:22" ht="13" x14ac:dyDescent="0.15">
      <c r="A85" s="15">
        <v>44118</v>
      </c>
      <c r="B85" s="1">
        <v>276</v>
      </c>
      <c r="D85" s="1">
        <v>0</v>
      </c>
      <c r="E85" s="1">
        <v>0</v>
      </c>
      <c r="F85" s="1">
        <f t="shared" si="2"/>
        <v>0</v>
      </c>
      <c r="G85" s="16">
        <f t="shared" si="3"/>
        <v>6.4285714285714288</v>
      </c>
      <c r="H85" s="16">
        <f t="shared" si="4"/>
        <v>294.61830561738901</v>
      </c>
      <c r="I85" s="16">
        <f t="shared" si="5"/>
        <v>72</v>
      </c>
      <c r="J85" s="1"/>
      <c r="P85" s="1">
        <f t="shared" si="6"/>
        <v>27188</v>
      </c>
      <c r="Q85" s="1">
        <v>0</v>
      </c>
      <c r="R85" s="1">
        <f t="shared" ref="R85:R89" si="13">Q85-Q84</f>
        <v>0</v>
      </c>
      <c r="S85" s="16">
        <f t="shared" si="1"/>
        <v>626.42857142857144</v>
      </c>
      <c r="U85" s="1">
        <v>6.82</v>
      </c>
      <c r="V85" s="16">
        <f t="shared" si="0"/>
        <v>10.681428571428572</v>
      </c>
    </row>
    <row r="86" spans="1:22" ht="13" x14ac:dyDescent="0.15">
      <c r="A86" s="15">
        <v>44119</v>
      </c>
      <c r="B86" s="1">
        <v>277</v>
      </c>
      <c r="D86" s="1">
        <v>9</v>
      </c>
      <c r="E86" s="1">
        <v>0</v>
      </c>
      <c r="F86" s="1">
        <f t="shared" si="2"/>
        <v>9</v>
      </c>
      <c r="G86" s="16">
        <f t="shared" si="3"/>
        <v>4.7142857142857144</v>
      </c>
      <c r="H86" s="16">
        <f t="shared" si="4"/>
        <v>216.05342411941862</v>
      </c>
      <c r="I86" s="16">
        <f t="shared" si="5"/>
        <v>81</v>
      </c>
      <c r="J86" s="1"/>
      <c r="P86" s="1">
        <f t="shared" si="6"/>
        <v>28815</v>
      </c>
      <c r="Q86" s="1">
        <v>1627</v>
      </c>
      <c r="R86" s="1">
        <f t="shared" si="13"/>
        <v>1627</v>
      </c>
      <c r="S86" s="16">
        <f t="shared" si="1"/>
        <v>595.28571428571433</v>
      </c>
      <c r="U86" s="1">
        <v>5.36</v>
      </c>
      <c r="V86" s="16">
        <f t="shared" si="0"/>
        <v>9.9628571428571426</v>
      </c>
    </row>
    <row r="87" spans="1:22" ht="13" x14ac:dyDescent="0.15">
      <c r="A87" s="15">
        <v>44120</v>
      </c>
      <c r="B87" s="1">
        <v>278</v>
      </c>
      <c r="D87" s="1">
        <v>0</v>
      </c>
      <c r="E87" s="1">
        <v>0</v>
      </c>
      <c r="F87" s="1">
        <f t="shared" si="2"/>
        <v>0</v>
      </c>
      <c r="G87" s="16">
        <f t="shared" si="3"/>
        <v>4.7142857142857144</v>
      </c>
      <c r="H87" s="16">
        <f t="shared" si="4"/>
        <v>216.05342411941862</v>
      </c>
      <c r="I87" s="16">
        <f t="shared" si="5"/>
        <v>81</v>
      </c>
      <c r="J87" s="1"/>
      <c r="P87" s="1">
        <f t="shared" si="6"/>
        <v>28815</v>
      </c>
      <c r="Q87" s="1">
        <v>1627</v>
      </c>
      <c r="R87" s="1">
        <f t="shared" si="13"/>
        <v>0</v>
      </c>
      <c r="S87" s="16">
        <f t="shared" si="1"/>
        <v>595.28571428571433</v>
      </c>
      <c r="U87" s="1">
        <v>24.03</v>
      </c>
      <c r="V87" s="16">
        <f t="shared" si="0"/>
        <v>12.022857142857143</v>
      </c>
    </row>
    <row r="88" spans="1:22" ht="13" x14ac:dyDescent="0.15">
      <c r="A88" s="15">
        <v>44121</v>
      </c>
      <c r="B88" s="1">
        <v>279</v>
      </c>
      <c r="D88" s="1">
        <v>1</v>
      </c>
      <c r="E88" s="1">
        <v>1</v>
      </c>
      <c r="F88" s="1">
        <f t="shared" si="2"/>
        <v>2</v>
      </c>
      <c r="G88" s="16">
        <f t="shared" si="3"/>
        <v>5</v>
      </c>
      <c r="H88" s="16">
        <f t="shared" si="4"/>
        <v>229.14757103574703</v>
      </c>
      <c r="I88" s="16">
        <f t="shared" si="5"/>
        <v>83</v>
      </c>
      <c r="J88" s="1"/>
      <c r="P88" s="1">
        <f t="shared" si="6"/>
        <v>29722</v>
      </c>
      <c r="Q88" s="1">
        <v>2534</v>
      </c>
      <c r="R88" s="1">
        <f t="shared" si="13"/>
        <v>907</v>
      </c>
      <c r="S88" s="16">
        <f t="shared" si="1"/>
        <v>724.85714285714289</v>
      </c>
      <c r="U88" s="1">
        <v>0</v>
      </c>
      <c r="V88" s="16">
        <f t="shared" si="0"/>
        <v>12.022857142857143</v>
      </c>
    </row>
    <row r="89" spans="1:22" ht="13" x14ac:dyDescent="0.15">
      <c r="A89" s="15">
        <v>44122</v>
      </c>
      <c r="B89" s="1">
        <v>280</v>
      </c>
      <c r="D89" s="1">
        <v>0</v>
      </c>
      <c r="E89" s="1">
        <v>0</v>
      </c>
      <c r="F89" s="1">
        <f t="shared" si="2"/>
        <v>0</v>
      </c>
      <c r="G89" s="16">
        <f t="shared" si="3"/>
        <v>1.5714285714285714</v>
      </c>
      <c r="H89" s="16">
        <f t="shared" si="4"/>
        <v>72.017808039806198</v>
      </c>
      <c r="I89" s="16">
        <f t="shared" si="5"/>
        <v>83</v>
      </c>
      <c r="J89" s="1"/>
      <c r="P89" s="1">
        <f t="shared" si="6"/>
        <v>31123</v>
      </c>
      <c r="Q89" s="1">
        <v>3935</v>
      </c>
      <c r="R89" s="1">
        <f t="shared" si="13"/>
        <v>1401</v>
      </c>
      <c r="S89" s="16">
        <f t="shared" si="1"/>
        <v>582.14285714285711</v>
      </c>
      <c r="U89" s="1">
        <v>0</v>
      </c>
      <c r="V89" s="16">
        <f t="shared" si="0"/>
        <v>12.022857142857143</v>
      </c>
    </row>
    <row r="90" spans="1:22" ht="13" x14ac:dyDescent="0.15">
      <c r="A90" s="15">
        <v>44123</v>
      </c>
      <c r="B90" s="1">
        <v>281</v>
      </c>
      <c r="D90" s="1">
        <v>0</v>
      </c>
      <c r="E90" s="1">
        <v>0</v>
      </c>
      <c r="F90" s="1">
        <f t="shared" si="2"/>
        <v>0</v>
      </c>
      <c r="G90" s="16">
        <f t="shared" si="3"/>
        <v>1.5714285714285714</v>
      </c>
      <c r="H90" s="16">
        <f t="shared" si="4"/>
        <v>72.017808039806198</v>
      </c>
      <c r="I90" s="16">
        <f t="shared" si="5"/>
        <v>83</v>
      </c>
      <c r="J90" s="1"/>
      <c r="P90" s="1">
        <f t="shared" si="6"/>
        <v>31123</v>
      </c>
      <c r="Q90" s="1">
        <v>0</v>
      </c>
      <c r="R90" s="1">
        <v>0</v>
      </c>
      <c r="S90" s="16">
        <f t="shared" si="1"/>
        <v>562.14285714285711</v>
      </c>
      <c r="U90" s="1">
        <v>32.97</v>
      </c>
      <c r="V90" s="16">
        <f t="shared" si="0"/>
        <v>11.687142857142858</v>
      </c>
    </row>
    <row r="91" spans="1:22" ht="13" x14ac:dyDescent="0.15">
      <c r="A91" s="15">
        <v>44124</v>
      </c>
      <c r="B91" s="1">
        <v>282</v>
      </c>
      <c r="D91" s="1">
        <v>0</v>
      </c>
      <c r="E91" s="1">
        <v>0</v>
      </c>
      <c r="F91" s="1">
        <f t="shared" si="2"/>
        <v>0</v>
      </c>
      <c r="G91" s="16">
        <f t="shared" si="3"/>
        <v>1.5714285714285714</v>
      </c>
      <c r="H91" s="16">
        <f t="shared" si="4"/>
        <v>72.017808039806198</v>
      </c>
      <c r="I91" s="16">
        <f t="shared" si="5"/>
        <v>83</v>
      </c>
      <c r="J91" s="1"/>
      <c r="P91" s="1">
        <f t="shared" si="6"/>
        <v>31123</v>
      </c>
      <c r="Q91" s="1">
        <v>0</v>
      </c>
      <c r="R91" s="1">
        <f t="shared" ref="R91:R96" si="14">Q91-Q90</f>
        <v>0</v>
      </c>
      <c r="S91" s="16">
        <f t="shared" si="1"/>
        <v>562.14285714285711</v>
      </c>
      <c r="U91" s="1">
        <v>16.649999999999999</v>
      </c>
      <c r="V91" s="16">
        <f t="shared" si="0"/>
        <v>12.261428571428572</v>
      </c>
    </row>
    <row r="92" spans="1:22" ht="13" x14ac:dyDescent="0.15">
      <c r="A92" s="15">
        <v>44125</v>
      </c>
      <c r="B92" s="1">
        <v>283</v>
      </c>
      <c r="C92" s="1" t="s">
        <v>150</v>
      </c>
      <c r="D92" s="1">
        <v>0</v>
      </c>
      <c r="E92" s="1">
        <v>0</v>
      </c>
      <c r="F92" s="1">
        <f t="shared" si="2"/>
        <v>0</v>
      </c>
      <c r="G92" s="16">
        <f t="shared" si="3"/>
        <v>1.5714285714285714</v>
      </c>
      <c r="H92" s="16">
        <f t="shared" si="4"/>
        <v>72.017808039806198</v>
      </c>
      <c r="I92" s="16">
        <f t="shared" si="5"/>
        <v>83</v>
      </c>
      <c r="J92" s="1"/>
      <c r="P92" s="1">
        <f t="shared" si="6"/>
        <v>31123</v>
      </c>
      <c r="Q92" s="1">
        <v>0</v>
      </c>
      <c r="R92" s="1">
        <f t="shared" si="14"/>
        <v>0</v>
      </c>
      <c r="S92" s="16">
        <f t="shared" si="1"/>
        <v>562.14285714285711</v>
      </c>
      <c r="U92" s="1">
        <v>8.7200000000000006</v>
      </c>
      <c r="V92" s="16">
        <f t="shared" si="0"/>
        <v>12.532857142857141</v>
      </c>
    </row>
    <row r="93" spans="1:22" ht="13" x14ac:dyDescent="0.15">
      <c r="A93" s="15">
        <v>44126</v>
      </c>
      <c r="B93" s="1">
        <v>284</v>
      </c>
      <c r="D93" s="1">
        <v>2</v>
      </c>
      <c r="E93" s="1">
        <v>0</v>
      </c>
      <c r="F93" s="1">
        <f t="shared" si="2"/>
        <v>2</v>
      </c>
      <c r="G93" s="16">
        <f t="shared" si="3"/>
        <v>0.5714285714285714</v>
      </c>
      <c r="H93" s="16">
        <f t="shared" si="4"/>
        <v>26.1882938326568</v>
      </c>
      <c r="I93" s="16">
        <f t="shared" si="5"/>
        <v>85</v>
      </c>
      <c r="J93" s="1"/>
      <c r="P93" s="1">
        <f t="shared" si="6"/>
        <v>33139</v>
      </c>
      <c r="Q93" s="1">
        <v>2016</v>
      </c>
      <c r="R93" s="1">
        <f t="shared" si="14"/>
        <v>2016</v>
      </c>
      <c r="S93" s="16">
        <f t="shared" si="1"/>
        <v>617.71428571428567</v>
      </c>
      <c r="U93" s="1">
        <v>12.96</v>
      </c>
      <c r="V93" s="16">
        <f t="shared" si="0"/>
        <v>13.61857142857143</v>
      </c>
    </row>
    <row r="94" spans="1:22" ht="13" x14ac:dyDescent="0.15">
      <c r="A94" s="15">
        <v>44127</v>
      </c>
      <c r="B94" s="1">
        <v>285</v>
      </c>
      <c r="D94" s="1">
        <v>0</v>
      </c>
      <c r="E94" s="1">
        <v>0</v>
      </c>
      <c r="F94" s="1">
        <f t="shared" si="2"/>
        <v>0</v>
      </c>
      <c r="G94" s="16">
        <f t="shared" si="3"/>
        <v>0.5714285714285714</v>
      </c>
      <c r="H94" s="16">
        <f t="shared" si="4"/>
        <v>26.1882938326568</v>
      </c>
      <c r="I94" s="16">
        <f t="shared" si="5"/>
        <v>85</v>
      </c>
      <c r="J94" s="1"/>
      <c r="P94" s="1">
        <f t="shared" si="6"/>
        <v>33688</v>
      </c>
      <c r="Q94" s="1">
        <v>2565</v>
      </c>
      <c r="R94" s="1">
        <f t="shared" si="14"/>
        <v>549</v>
      </c>
      <c r="S94" s="16">
        <f t="shared" si="1"/>
        <v>696.14285714285711</v>
      </c>
      <c r="U94" s="1">
        <v>16.88</v>
      </c>
      <c r="V94" s="16">
        <f t="shared" si="0"/>
        <v>12.597142857142856</v>
      </c>
    </row>
    <row r="95" spans="1:22" ht="13" x14ac:dyDescent="0.15">
      <c r="A95" s="15">
        <v>44128</v>
      </c>
      <c r="B95" s="1">
        <v>286</v>
      </c>
      <c r="D95" s="1">
        <v>0</v>
      </c>
      <c r="E95" s="1">
        <v>0</v>
      </c>
      <c r="F95" s="1">
        <f t="shared" si="2"/>
        <v>0</v>
      </c>
      <c r="G95" s="16">
        <f t="shared" si="3"/>
        <v>0.2857142857142857</v>
      </c>
      <c r="H95" s="16">
        <f t="shared" si="4"/>
        <v>13.0941469163284</v>
      </c>
      <c r="I95" s="16">
        <f t="shared" si="5"/>
        <v>85</v>
      </c>
      <c r="J95" s="1"/>
      <c r="P95" s="1">
        <f t="shared" si="6"/>
        <v>33688</v>
      </c>
      <c r="Q95" s="1">
        <v>2565</v>
      </c>
      <c r="R95" s="1">
        <f t="shared" si="14"/>
        <v>0</v>
      </c>
      <c r="S95" s="16">
        <f t="shared" si="1"/>
        <v>566.57142857142856</v>
      </c>
      <c r="U95" s="1">
        <v>0</v>
      </c>
      <c r="V95" s="16">
        <f t="shared" si="0"/>
        <v>12.597142857142856</v>
      </c>
    </row>
    <row r="96" spans="1:22" ht="13" x14ac:dyDescent="0.15">
      <c r="A96" s="15">
        <v>44129</v>
      </c>
      <c r="B96" s="1">
        <v>287</v>
      </c>
      <c r="D96" s="1">
        <v>0</v>
      </c>
      <c r="E96" s="1">
        <v>0</v>
      </c>
      <c r="F96" s="1">
        <f t="shared" si="2"/>
        <v>0</v>
      </c>
      <c r="G96" s="16">
        <f t="shared" si="3"/>
        <v>0.2857142857142857</v>
      </c>
      <c r="H96" s="16">
        <f t="shared" si="4"/>
        <v>13.0941469163284</v>
      </c>
      <c r="I96" s="16">
        <f t="shared" si="5"/>
        <v>85</v>
      </c>
      <c r="J96" s="1"/>
      <c r="P96" s="1">
        <f t="shared" si="6"/>
        <v>35179</v>
      </c>
      <c r="Q96" s="1">
        <v>4056</v>
      </c>
      <c r="R96" s="1">
        <f t="shared" si="14"/>
        <v>1491</v>
      </c>
      <c r="S96" s="16">
        <f t="shared" si="1"/>
        <v>579.42857142857144</v>
      </c>
      <c r="U96" s="1">
        <v>0</v>
      </c>
      <c r="V96" s="16">
        <f t="shared" si="0"/>
        <v>12.597142857142856</v>
      </c>
    </row>
    <row r="97" spans="1:22" ht="13" x14ac:dyDescent="0.15">
      <c r="A97" s="15">
        <v>44130</v>
      </c>
      <c r="B97" s="1">
        <v>288</v>
      </c>
      <c r="D97" s="1">
        <v>0</v>
      </c>
      <c r="E97" s="1">
        <v>0</v>
      </c>
      <c r="F97" s="1">
        <f t="shared" si="2"/>
        <v>0</v>
      </c>
      <c r="G97" s="16">
        <f t="shared" si="3"/>
        <v>0.2857142857142857</v>
      </c>
      <c r="H97" s="16">
        <f t="shared" si="4"/>
        <v>13.0941469163284</v>
      </c>
      <c r="I97" s="16">
        <f t="shared" si="5"/>
        <v>85</v>
      </c>
      <c r="J97" s="1"/>
      <c r="P97" s="1">
        <f t="shared" si="6"/>
        <v>35179</v>
      </c>
      <c r="Q97" s="1">
        <v>0</v>
      </c>
      <c r="R97" s="1">
        <v>0</v>
      </c>
      <c r="S97" s="16">
        <f t="shared" si="1"/>
        <v>579.42857142857144</v>
      </c>
      <c r="U97" s="1">
        <v>50.74</v>
      </c>
      <c r="V97" s="16">
        <f t="shared" si="0"/>
        <v>15.135714285714284</v>
      </c>
    </row>
    <row r="98" spans="1:22" ht="13" x14ac:dyDescent="0.15">
      <c r="A98" s="15">
        <v>44131</v>
      </c>
      <c r="B98" s="1">
        <v>289</v>
      </c>
      <c r="D98" s="1">
        <v>0</v>
      </c>
      <c r="E98" s="1">
        <v>0</v>
      </c>
      <c r="F98" s="1">
        <f t="shared" si="2"/>
        <v>0</v>
      </c>
      <c r="G98" s="16">
        <f t="shared" ref="G98:G161" si="15">AVERAGE(F92:F98)</f>
        <v>0.2857142857142857</v>
      </c>
      <c r="H98" s="16">
        <f t="shared" ref="H98:H161" si="16">G98*100000/2182</f>
        <v>13.0941469163284</v>
      </c>
      <c r="I98" s="16">
        <f t="shared" ref="I98:I161" si="17">SUM(F98+I97)</f>
        <v>85</v>
      </c>
      <c r="J98" s="1"/>
      <c r="P98" s="1">
        <f t="shared" si="6"/>
        <v>35179</v>
      </c>
      <c r="Q98" s="1">
        <v>0</v>
      </c>
      <c r="R98" s="1">
        <f t="shared" ref="R98:R103" si="18">Q98-Q97</f>
        <v>0</v>
      </c>
      <c r="S98" s="16">
        <f t="shared" si="1"/>
        <v>579.42857142857144</v>
      </c>
      <c r="U98" s="1">
        <v>17.440000000000001</v>
      </c>
      <c r="V98" s="16">
        <f t="shared" si="0"/>
        <v>15.248571428571429</v>
      </c>
    </row>
    <row r="99" spans="1:22" ht="13" x14ac:dyDescent="0.15">
      <c r="A99" s="15">
        <v>44132</v>
      </c>
      <c r="B99" s="1">
        <v>290</v>
      </c>
      <c r="D99" s="1">
        <v>0</v>
      </c>
      <c r="E99" s="1">
        <v>0</v>
      </c>
      <c r="F99" s="1">
        <f t="shared" si="2"/>
        <v>0</v>
      </c>
      <c r="G99" s="16">
        <f t="shared" si="15"/>
        <v>0.2857142857142857</v>
      </c>
      <c r="H99" s="16">
        <f t="shared" si="16"/>
        <v>13.0941469163284</v>
      </c>
      <c r="I99" s="16">
        <f t="shared" si="17"/>
        <v>85</v>
      </c>
      <c r="J99" s="1"/>
      <c r="P99" s="1">
        <f t="shared" si="6"/>
        <v>35179</v>
      </c>
      <c r="Q99" s="1">
        <v>0</v>
      </c>
      <c r="R99" s="1">
        <f t="shared" si="18"/>
        <v>0</v>
      </c>
      <c r="S99" s="16">
        <f t="shared" si="1"/>
        <v>579.42857142857144</v>
      </c>
      <c r="U99" s="1">
        <v>12.41</v>
      </c>
      <c r="V99" s="16">
        <f t="shared" si="0"/>
        <v>15.775714285714285</v>
      </c>
    </row>
    <row r="100" spans="1:22" ht="13" x14ac:dyDescent="0.15">
      <c r="A100" s="15">
        <v>44133</v>
      </c>
      <c r="B100" s="1">
        <v>291</v>
      </c>
      <c r="D100" s="1">
        <v>5</v>
      </c>
      <c r="E100" s="1">
        <v>0</v>
      </c>
      <c r="F100" s="1">
        <f t="shared" si="2"/>
        <v>5</v>
      </c>
      <c r="G100" s="16">
        <f t="shared" si="15"/>
        <v>0.7142857142857143</v>
      </c>
      <c r="H100" s="16">
        <f t="shared" si="16"/>
        <v>32.735367290821003</v>
      </c>
      <c r="I100" s="16">
        <f t="shared" si="17"/>
        <v>90</v>
      </c>
      <c r="J100" s="1"/>
      <c r="P100" s="1">
        <f t="shared" si="6"/>
        <v>37161</v>
      </c>
      <c r="Q100" s="1">
        <v>1982</v>
      </c>
      <c r="R100" s="1">
        <f t="shared" si="18"/>
        <v>1982</v>
      </c>
      <c r="S100" s="16">
        <f t="shared" si="1"/>
        <v>574.57142857142856</v>
      </c>
      <c r="U100" s="1">
        <v>23.69</v>
      </c>
      <c r="V100" s="16">
        <f t="shared" si="0"/>
        <v>17.30857142857143</v>
      </c>
    </row>
    <row r="101" spans="1:22" ht="13" x14ac:dyDescent="0.15">
      <c r="A101" s="15">
        <v>44134</v>
      </c>
      <c r="B101" s="1">
        <v>292</v>
      </c>
      <c r="D101" s="1">
        <v>0</v>
      </c>
      <c r="E101" s="1">
        <v>1</v>
      </c>
      <c r="F101" s="1">
        <f t="shared" si="2"/>
        <v>1</v>
      </c>
      <c r="G101" s="16">
        <f t="shared" si="15"/>
        <v>0.8571428571428571</v>
      </c>
      <c r="H101" s="16">
        <f t="shared" si="16"/>
        <v>39.282440748985202</v>
      </c>
      <c r="I101" s="16">
        <f t="shared" si="17"/>
        <v>91</v>
      </c>
      <c r="J101" s="1"/>
      <c r="P101" s="1">
        <f t="shared" si="6"/>
        <v>37693</v>
      </c>
      <c r="Q101" s="1">
        <v>2514</v>
      </c>
      <c r="R101" s="1">
        <f t="shared" si="18"/>
        <v>532</v>
      </c>
      <c r="S101" s="16">
        <f t="shared" si="1"/>
        <v>572.14285714285711</v>
      </c>
      <c r="U101" s="1">
        <v>21.12</v>
      </c>
      <c r="V101" s="16">
        <f t="shared" si="0"/>
        <v>17.914285714285715</v>
      </c>
    </row>
    <row r="102" spans="1:22" ht="13" x14ac:dyDescent="0.15">
      <c r="A102" s="15">
        <v>44135</v>
      </c>
      <c r="B102" s="1">
        <v>293</v>
      </c>
      <c r="D102" s="1">
        <v>0</v>
      </c>
      <c r="E102" s="1">
        <v>0</v>
      </c>
      <c r="F102" s="1">
        <f t="shared" si="2"/>
        <v>0</v>
      </c>
      <c r="G102" s="16">
        <f t="shared" si="15"/>
        <v>0.8571428571428571</v>
      </c>
      <c r="H102" s="16">
        <f t="shared" si="16"/>
        <v>39.282440748985202</v>
      </c>
      <c r="I102" s="16">
        <f t="shared" si="17"/>
        <v>91</v>
      </c>
      <c r="J102" s="1"/>
      <c r="P102" s="1">
        <f t="shared" si="6"/>
        <v>37693</v>
      </c>
      <c r="Q102" s="1">
        <v>2514</v>
      </c>
      <c r="R102" s="1">
        <f t="shared" si="18"/>
        <v>0</v>
      </c>
      <c r="S102" s="16">
        <f t="shared" si="1"/>
        <v>572.14285714285711</v>
      </c>
      <c r="U102" s="1">
        <v>0</v>
      </c>
      <c r="V102" s="16">
        <f t="shared" si="0"/>
        <v>17.914285714285715</v>
      </c>
    </row>
    <row r="103" spans="1:22" ht="13" x14ac:dyDescent="0.15">
      <c r="A103" s="15">
        <v>44136</v>
      </c>
      <c r="B103" s="1">
        <v>294</v>
      </c>
      <c r="D103" s="1">
        <v>0</v>
      </c>
      <c r="E103" s="1">
        <v>0</v>
      </c>
      <c r="F103" s="1">
        <f t="shared" si="2"/>
        <v>0</v>
      </c>
      <c r="G103" s="16">
        <f t="shared" si="15"/>
        <v>0.8571428571428571</v>
      </c>
      <c r="H103" s="16">
        <f t="shared" si="16"/>
        <v>39.282440748985202</v>
      </c>
      <c r="I103" s="16">
        <f t="shared" si="17"/>
        <v>91</v>
      </c>
      <c r="J103" s="1"/>
      <c r="P103" s="1">
        <f t="shared" si="6"/>
        <v>39173</v>
      </c>
      <c r="Q103" s="1">
        <v>3994</v>
      </c>
      <c r="R103" s="1">
        <f t="shared" si="18"/>
        <v>1480</v>
      </c>
      <c r="S103" s="16">
        <f t="shared" si="1"/>
        <v>570.57142857142856</v>
      </c>
      <c r="U103" s="1">
        <v>0</v>
      </c>
      <c r="V103" s="16">
        <f t="shared" si="0"/>
        <v>17.914285714285715</v>
      </c>
    </row>
    <row r="104" spans="1:22" ht="13" x14ac:dyDescent="0.15">
      <c r="A104" s="15">
        <v>44137</v>
      </c>
      <c r="B104" s="1">
        <v>295</v>
      </c>
      <c r="D104" s="1">
        <v>1</v>
      </c>
      <c r="E104" s="1">
        <v>0</v>
      </c>
      <c r="F104" s="1">
        <f t="shared" si="2"/>
        <v>1</v>
      </c>
      <c r="G104" s="16">
        <f t="shared" si="15"/>
        <v>1</v>
      </c>
      <c r="H104" s="16">
        <f t="shared" si="16"/>
        <v>45.829514207149401</v>
      </c>
      <c r="I104" s="16">
        <f t="shared" si="17"/>
        <v>92</v>
      </c>
      <c r="J104" s="1"/>
      <c r="P104" s="1">
        <f t="shared" si="6"/>
        <v>39173</v>
      </c>
      <c r="Q104" s="1">
        <v>0</v>
      </c>
      <c r="R104" s="1">
        <v>0</v>
      </c>
      <c r="S104" s="16">
        <f t="shared" si="1"/>
        <v>570.57142857142856</v>
      </c>
      <c r="U104" s="1">
        <v>62.03</v>
      </c>
      <c r="V104" s="16">
        <f t="shared" si="0"/>
        <v>19.527142857142856</v>
      </c>
    </row>
    <row r="105" spans="1:22" ht="13" x14ac:dyDescent="0.15">
      <c r="A105" s="15">
        <v>44138</v>
      </c>
      <c r="B105" s="1">
        <v>296</v>
      </c>
      <c r="D105" s="1">
        <v>0</v>
      </c>
      <c r="E105" s="1">
        <v>0</v>
      </c>
      <c r="F105" s="1">
        <f t="shared" si="2"/>
        <v>0</v>
      </c>
      <c r="G105" s="16">
        <f t="shared" si="15"/>
        <v>1</v>
      </c>
      <c r="H105" s="16">
        <f t="shared" si="16"/>
        <v>45.829514207149401</v>
      </c>
      <c r="I105" s="16">
        <f t="shared" si="17"/>
        <v>92</v>
      </c>
      <c r="J105" s="1"/>
      <c r="P105" s="1">
        <f t="shared" si="6"/>
        <v>39173</v>
      </c>
      <c r="Q105" s="1">
        <v>0</v>
      </c>
      <c r="R105" s="1">
        <f t="shared" ref="R105:R110" si="19">Q105-Q104</f>
        <v>0</v>
      </c>
      <c r="S105" s="16">
        <f t="shared" si="1"/>
        <v>570.57142857142856</v>
      </c>
      <c r="U105" s="1">
        <v>33.979999999999997</v>
      </c>
      <c r="V105" s="16">
        <f t="shared" si="0"/>
        <v>21.889999999999997</v>
      </c>
    </row>
    <row r="106" spans="1:22" ht="13" x14ac:dyDescent="0.15">
      <c r="A106" s="15">
        <v>44139</v>
      </c>
      <c r="B106" s="1">
        <v>297</v>
      </c>
      <c r="D106" s="1">
        <v>0</v>
      </c>
      <c r="E106" s="1">
        <v>0</v>
      </c>
      <c r="F106" s="1">
        <f t="shared" si="2"/>
        <v>0</v>
      </c>
      <c r="G106" s="16">
        <f t="shared" si="15"/>
        <v>1</v>
      </c>
      <c r="H106" s="16">
        <f t="shared" si="16"/>
        <v>45.829514207149401</v>
      </c>
      <c r="I106" s="16">
        <f t="shared" si="17"/>
        <v>92</v>
      </c>
      <c r="J106" s="1"/>
      <c r="P106" s="1">
        <f t="shared" si="6"/>
        <v>39173</v>
      </c>
      <c r="Q106" s="1">
        <v>0</v>
      </c>
      <c r="R106" s="1">
        <f t="shared" si="19"/>
        <v>0</v>
      </c>
      <c r="S106" s="16">
        <f t="shared" si="1"/>
        <v>570.57142857142856</v>
      </c>
      <c r="U106" s="1">
        <v>9.84</v>
      </c>
      <c r="V106" s="16">
        <f t="shared" si="0"/>
        <v>21.522857142857141</v>
      </c>
    </row>
    <row r="107" spans="1:22" ht="13" x14ac:dyDescent="0.15">
      <c r="A107" s="15">
        <v>44140</v>
      </c>
      <c r="B107" s="1">
        <v>298</v>
      </c>
      <c r="D107" s="1">
        <v>0</v>
      </c>
      <c r="E107" s="1">
        <v>1</v>
      </c>
      <c r="F107" s="1">
        <f t="shared" si="2"/>
        <v>1</v>
      </c>
      <c r="G107" s="16">
        <f t="shared" si="15"/>
        <v>0.42857142857142855</v>
      </c>
      <c r="H107" s="16">
        <f t="shared" si="16"/>
        <v>19.641220374492601</v>
      </c>
      <c r="I107" s="16">
        <f t="shared" si="17"/>
        <v>93</v>
      </c>
      <c r="J107" s="1"/>
      <c r="P107" s="1">
        <f t="shared" si="6"/>
        <v>41119</v>
      </c>
      <c r="Q107" s="1">
        <v>1946</v>
      </c>
      <c r="R107" s="1">
        <f t="shared" si="19"/>
        <v>1946</v>
      </c>
      <c r="S107" s="16">
        <f t="shared" si="1"/>
        <v>565.42857142857144</v>
      </c>
      <c r="U107" s="1">
        <v>42.47</v>
      </c>
      <c r="V107" s="16">
        <f t="shared" si="0"/>
        <v>24.205714285714286</v>
      </c>
    </row>
    <row r="108" spans="1:22" ht="13" x14ac:dyDescent="0.15">
      <c r="A108" s="15">
        <v>44141</v>
      </c>
      <c r="B108" s="1">
        <v>299</v>
      </c>
      <c r="D108" s="1">
        <v>1</v>
      </c>
      <c r="E108" s="1">
        <v>1</v>
      </c>
      <c r="F108" s="1">
        <f t="shared" si="2"/>
        <v>2</v>
      </c>
      <c r="G108" s="16">
        <f t="shared" si="15"/>
        <v>0.5714285714285714</v>
      </c>
      <c r="H108" s="16">
        <f t="shared" si="16"/>
        <v>26.1882938326568</v>
      </c>
      <c r="I108" s="16">
        <f t="shared" si="17"/>
        <v>95</v>
      </c>
      <c r="J108" s="1"/>
      <c r="P108" s="1">
        <f t="shared" si="6"/>
        <v>41634</v>
      </c>
      <c r="Q108" s="1">
        <v>2461</v>
      </c>
      <c r="R108" s="1">
        <f t="shared" si="19"/>
        <v>515</v>
      </c>
      <c r="S108" s="16">
        <f t="shared" si="1"/>
        <v>563</v>
      </c>
      <c r="U108" s="1">
        <v>28.84</v>
      </c>
      <c r="V108" s="16">
        <f t="shared" si="0"/>
        <v>25.30857142857143</v>
      </c>
    </row>
    <row r="109" spans="1:22" ht="13" x14ac:dyDescent="0.15">
      <c r="A109" s="15">
        <v>44142</v>
      </c>
      <c r="B109" s="1">
        <v>300</v>
      </c>
      <c r="D109" s="1">
        <v>1</v>
      </c>
      <c r="E109" s="1">
        <v>0</v>
      </c>
      <c r="F109" s="1">
        <f t="shared" si="2"/>
        <v>1</v>
      </c>
      <c r="G109" s="16">
        <f t="shared" si="15"/>
        <v>0.7142857142857143</v>
      </c>
      <c r="H109" s="16">
        <f t="shared" si="16"/>
        <v>32.735367290821003</v>
      </c>
      <c r="I109" s="16">
        <f t="shared" si="17"/>
        <v>96</v>
      </c>
      <c r="J109" s="1"/>
      <c r="P109" s="1">
        <f t="shared" si="6"/>
        <v>42484</v>
      </c>
      <c r="Q109" s="1">
        <v>3311</v>
      </c>
      <c r="R109" s="1">
        <f t="shared" si="19"/>
        <v>850</v>
      </c>
      <c r="S109" s="16">
        <f t="shared" si="1"/>
        <v>684.42857142857144</v>
      </c>
      <c r="U109" s="1">
        <v>0</v>
      </c>
      <c r="V109" s="16">
        <f t="shared" si="0"/>
        <v>25.30857142857143</v>
      </c>
    </row>
    <row r="110" spans="1:22" ht="13" x14ac:dyDescent="0.15">
      <c r="A110" s="15">
        <v>44143</v>
      </c>
      <c r="B110" s="1">
        <v>301</v>
      </c>
      <c r="D110" s="1">
        <v>0</v>
      </c>
      <c r="E110" s="1">
        <v>0</v>
      </c>
      <c r="F110" s="1">
        <f t="shared" si="2"/>
        <v>0</v>
      </c>
      <c r="G110" s="16">
        <f t="shared" si="15"/>
        <v>0.7142857142857143</v>
      </c>
      <c r="H110" s="16">
        <f t="shared" si="16"/>
        <v>32.735367290821003</v>
      </c>
      <c r="I110" s="16">
        <f t="shared" si="17"/>
        <v>96</v>
      </c>
      <c r="J110" s="1"/>
      <c r="P110" s="1">
        <f t="shared" si="6"/>
        <v>43126</v>
      </c>
      <c r="Q110" s="1">
        <v>3953</v>
      </c>
      <c r="R110" s="1">
        <f t="shared" si="19"/>
        <v>642</v>
      </c>
      <c r="S110" s="16">
        <f t="shared" si="1"/>
        <v>564.71428571428567</v>
      </c>
      <c r="U110" s="1">
        <v>0</v>
      </c>
      <c r="V110" s="16">
        <f t="shared" si="0"/>
        <v>25.30857142857143</v>
      </c>
    </row>
    <row r="111" spans="1:22" ht="13" x14ac:dyDescent="0.15">
      <c r="A111" s="15">
        <v>44144</v>
      </c>
      <c r="B111" s="1">
        <v>302</v>
      </c>
      <c r="D111" s="1">
        <v>0</v>
      </c>
      <c r="E111" s="1">
        <v>0</v>
      </c>
      <c r="F111" s="1">
        <f t="shared" si="2"/>
        <v>0</v>
      </c>
      <c r="G111" s="16">
        <f t="shared" si="15"/>
        <v>0.5714285714285714</v>
      </c>
      <c r="H111" s="16">
        <f t="shared" si="16"/>
        <v>26.1882938326568</v>
      </c>
      <c r="I111" s="16">
        <f t="shared" si="17"/>
        <v>96</v>
      </c>
      <c r="J111" s="1"/>
      <c r="P111" s="1">
        <f t="shared" si="6"/>
        <v>43126</v>
      </c>
      <c r="Q111" s="1">
        <v>0</v>
      </c>
      <c r="R111" s="1">
        <v>0</v>
      </c>
      <c r="S111" s="16">
        <f t="shared" si="1"/>
        <v>564.71428571428567</v>
      </c>
      <c r="U111" s="1">
        <v>71.53</v>
      </c>
      <c r="V111" s="16">
        <f t="shared" si="0"/>
        <v>26.665714285714284</v>
      </c>
    </row>
    <row r="112" spans="1:22" ht="13" x14ac:dyDescent="0.15">
      <c r="A112" s="15">
        <v>44145</v>
      </c>
      <c r="B112" s="1">
        <v>303</v>
      </c>
      <c r="D112" s="1">
        <v>0</v>
      </c>
      <c r="E112" s="1">
        <v>0</v>
      </c>
      <c r="F112" s="1">
        <f t="shared" si="2"/>
        <v>0</v>
      </c>
      <c r="G112" s="16">
        <f t="shared" si="15"/>
        <v>0.5714285714285714</v>
      </c>
      <c r="H112" s="16">
        <f t="shared" si="16"/>
        <v>26.1882938326568</v>
      </c>
      <c r="I112" s="16">
        <f t="shared" si="17"/>
        <v>96</v>
      </c>
      <c r="J112" s="1"/>
      <c r="P112" s="1">
        <f t="shared" si="6"/>
        <v>43126</v>
      </c>
      <c r="Q112" s="1">
        <v>0</v>
      </c>
      <c r="R112" s="1">
        <f t="shared" ref="R112:R117" si="20">Q112-Q111</f>
        <v>0</v>
      </c>
      <c r="S112" s="16">
        <f t="shared" si="1"/>
        <v>564.71428571428567</v>
      </c>
      <c r="U112" s="1">
        <v>40.119999999999997</v>
      </c>
      <c r="V112" s="16">
        <f t="shared" si="0"/>
        <v>27.542857142857144</v>
      </c>
    </row>
    <row r="113" spans="1:22" ht="13" x14ac:dyDescent="0.15">
      <c r="A113" s="15">
        <v>44146</v>
      </c>
      <c r="B113" s="1">
        <v>304</v>
      </c>
      <c r="D113" s="1">
        <v>0</v>
      </c>
      <c r="E113" s="1">
        <v>0</v>
      </c>
      <c r="F113" s="1">
        <f t="shared" si="2"/>
        <v>0</v>
      </c>
      <c r="G113" s="16">
        <f t="shared" si="15"/>
        <v>0.5714285714285714</v>
      </c>
      <c r="H113" s="16">
        <f t="shared" si="16"/>
        <v>26.1882938326568</v>
      </c>
      <c r="I113" s="16">
        <f t="shared" si="17"/>
        <v>96</v>
      </c>
      <c r="J113" s="1"/>
      <c r="P113" s="1">
        <f t="shared" si="6"/>
        <v>43126</v>
      </c>
      <c r="Q113" s="1">
        <v>0</v>
      </c>
      <c r="R113" s="1">
        <f t="shared" si="20"/>
        <v>0</v>
      </c>
      <c r="S113" s="16">
        <f t="shared" si="1"/>
        <v>564.71428571428567</v>
      </c>
      <c r="U113" s="1">
        <v>49.62</v>
      </c>
      <c r="V113" s="16">
        <f t="shared" si="0"/>
        <v>33.22571428571429</v>
      </c>
    </row>
    <row r="114" spans="1:22" ht="13" x14ac:dyDescent="0.15">
      <c r="A114" s="15">
        <v>44147</v>
      </c>
      <c r="B114" s="1">
        <v>305</v>
      </c>
      <c r="D114" s="1">
        <v>5</v>
      </c>
      <c r="E114" s="1">
        <v>1</v>
      </c>
      <c r="F114" s="1">
        <f t="shared" si="2"/>
        <v>6</v>
      </c>
      <c r="G114" s="16">
        <f t="shared" si="15"/>
        <v>1.2857142857142858</v>
      </c>
      <c r="H114" s="16">
        <f t="shared" si="16"/>
        <v>58.923661123477807</v>
      </c>
      <c r="I114" s="16">
        <f t="shared" si="17"/>
        <v>102</v>
      </c>
      <c r="J114" s="1"/>
      <c r="P114" s="1">
        <f t="shared" si="6"/>
        <v>44209</v>
      </c>
      <c r="Q114" s="1">
        <v>1083</v>
      </c>
      <c r="R114" s="1">
        <f t="shared" si="20"/>
        <v>1083</v>
      </c>
      <c r="S114" s="16">
        <f t="shared" si="1"/>
        <v>441.42857142857144</v>
      </c>
      <c r="U114" s="1">
        <v>33.979999999999997</v>
      </c>
      <c r="V114" s="16">
        <f t="shared" si="0"/>
        <v>32.012857142857143</v>
      </c>
    </row>
    <row r="115" spans="1:22" ht="13" x14ac:dyDescent="0.15">
      <c r="A115" s="15">
        <v>44148</v>
      </c>
      <c r="B115" s="1">
        <v>306</v>
      </c>
      <c r="D115" s="1">
        <v>0</v>
      </c>
      <c r="E115" s="1">
        <v>0</v>
      </c>
      <c r="F115" s="1">
        <f t="shared" si="2"/>
        <v>0</v>
      </c>
      <c r="G115" s="16">
        <f t="shared" si="15"/>
        <v>1</v>
      </c>
      <c r="H115" s="16">
        <f t="shared" si="16"/>
        <v>45.829514207149401</v>
      </c>
      <c r="I115" s="16">
        <f t="shared" si="17"/>
        <v>102</v>
      </c>
      <c r="J115" s="1"/>
      <c r="P115" s="1">
        <f t="shared" si="6"/>
        <v>44209</v>
      </c>
      <c r="Q115" s="1">
        <v>1083</v>
      </c>
      <c r="R115" s="1">
        <f t="shared" si="20"/>
        <v>0</v>
      </c>
      <c r="S115" s="16">
        <f t="shared" si="1"/>
        <v>367.85714285714283</v>
      </c>
      <c r="U115" s="1">
        <v>63.37</v>
      </c>
      <c r="V115" s="16">
        <f t="shared" si="0"/>
        <v>36.945714285714288</v>
      </c>
    </row>
    <row r="116" spans="1:22" ht="13" x14ac:dyDescent="0.15">
      <c r="A116" s="15">
        <v>44149</v>
      </c>
      <c r="B116" s="1">
        <v>307</v>
      </c>
      <c r="D116" s="1">
        <v>8</v>
      </c>
      <c r="E116" s="1">
        <v>0</v>
      </c>
      <c r="F116" s="1">
        <f t="shared" si="2"/>
        <v>8</v>
      </c>
      <c r="G116" s="16">
        <f t="shared" si="15"/>
        <v>2</v>
      </c>
      <c r="H116" s="16">
        <f t="shared" si="16"/>
        <v>91.659028414298803</v>
      </c>
      <c r="I116" s="16">
        <f t="shared" si="17"/>
        <v>110</v>
      </c>
      <c r="J116" s="1"/>
      <c r="P116" s="1">
        <f t="shared" si="6"/>
        <v>45631</v>
      </c>
      <c r="Q116" s="1">
        <v>2505</v>
      </c>
      <c r="R116" s="1">
        <f t="shared" si="20"/>
        <v>1422</v>
      </c>
      <c r="S116" s="16">
        <f t="shared" si="1"/>
        <v>449.57142857142856</v>
      </c>
      <c r="U116" s="1">
        <v>0</v>
      </c>
      <c r="V116" s="16">
        <f t="shared" si="0"/>
        <v>36.945714285714288</v>
      </c>
    </row>
    <row r="117" spans="1:22" ht="13" x14ac:dyDescent="0.15">
      <c r="A117" s="15">
        <v>44150</v>
      </c>
      <c r="B117" s="1">
        <v>308</v>
      </c>
      <c r="D117" s="1">
        <v>0</v>
      </c>
      <c r="E117" s="1">
        <v>0</v>
      </c>
      <c r="F117" s="1">
        <f t="shared" si="2"/>
        <v>0</v>
      </c>
      <c r="G117" s="16">
        <f t="shared" si="15"/>
        <v>2</v>
      </c>
      <c r="H117" s="16">
        <f t="shared" si="16"/>
        <v>91.659028414298803</v>
      </c>
      <c r="I117" s="16">
        <f t="shared" si="17"/>
        <v>110</v>
      </c>
      <c r="J117" s="1"/>
      <c r="P117" s="1">
        <f t="shared" si="6"/>
        <v>47056</v>
      </c>
      <c r="Q117" s="1">
        <v>3930</v>
      </c>
      <c r="R117" s="1">
        <f t="shared" si="20"/>
        <v>1425</v>
      </c>
      <c r="S117" s="16">
        <f t="shared" si="1"/>
        <v>561.42857142857144</v>
      </c>
      <c r="U117" s="1">
        <v>0</v>
      </c>
      <c r="V117" s="16">
        <f t="shared" si="0"/>
        <v>36.945714285714288</v>
      </c>
    </row>
    <row r="118" spans="1:22" ht="13" x14ac:dyDescent="0.15">
      <c r="A118" s="15">
        <v>44151</v>
      </c>
      <c r="B118" s="1">
        <v>309</v>
      </c>
      <c r="D118" s="1">
        <v>3</v>
      </c>
      <c r="E118" s="1">
        <v>0</v>
      </c>
      <c r="F118" s="1">
        <f t="shared" si="2"/>
        <v>3</v>
      </c>
      <c r="G118" s="16">
        <f t="shared" si="15"/>
        <v>2.4285714285714284</v>
      </c>
      <c r="H118" s="16">
        <f t="shared" si="16"/>
        <v>111.30024878879141</v>
      </c>
      <c r="I118" s="16">
        <f t="shared" si="17"/>
        <v>113</v>
      </c>
      <c r="J118" s="1"/>
      <c r="P118" s="1">
        <f t="shared" si="6"/>
        <v>47056</v>
      </c>
      <c r="Q118" s="1">
        <v>0</v>
      </c>
      <c r="R118" s="1">
        <v>0</v>
      </c>
      <c r="S118" s="16">
        <f t="shared" si="1"/>
        <v>561.42857142857144</v>
      </c>
      <c r="U118" s="1">
        <v>132.22</v>
      </c>
      <c r="V118" s="16">
        <f t="shared" si="0"/>
        <v>45.615714285714283</v>
      </c>
    </row>
    <row r="119" spans="1:22" ht="13" x14ac:dyDescent="0.15">
      <c r="A119" s="15">
        <v>44152</v>
      </c>
      <c r="B119" s="1">
        <v>310</v>
      </c>
      <c r="D119" s="1">
        <v>0</v>
      </c>
      <c r="E119" s="1">
        <v>0</v>
      </c>
      <c r="F119" s="1">
        <f t="shared" si="2"/>
        <v>0</v>
      </c>
      <c r="G119" s="16">
        <f t="shared" si="15"/>
        <v>2.4285714285714284</v>
      </c>
      <c r="H119" s="16">
        <f t="shared" si="16"/>
        <v>111.30024878879141</v>
      </c>
      <c r="I119" s="16">
        <f t="shared" si="17"/>
        <v>113</v>
      </c>
      <c r="J119" s="1"/>
      <c r="P119" s="1">
        <f t="shared" si="6"/>
        <v>47056</v>
      </c>
      <c r="Q119" s="1">
        <v>0</v>
      </c>
      <c r="R119" s="1">
        <f t="shared" ref="R119:R124" si="21">Q119-Q118</f>
        <v>0</v>
      </c>
      <c r="S119" s="16">
        <f t="shared" si="1"/>
        <v>561.42857142857144</v>
      </c>
      <c r="U119" s="1">
        <v>41.35</v>
      </c>
      <c r="V119" s="16">
        <f t="shared" si="0"/>
        <v>45.791428571428575</v>
      </c>
    </row>
    <row r="120" spans="1:22" ht="13" x14ac:dyDescent="0.15">
      <c r="A120" s="15">
        <v>44153</v>
      </c>
      <c r="B120" s="1">
        <v>311</v>
      </c>
      <c r="D120" s="1">
        <v>0</v>
      </c>
      <c r="E120" s="1">
        <v>0</v>
      </c>
      <c r="F120" s="1">
        <f t="shared" si="2"/>
        <v>0</v>
      </c>
      <c r="G120" s="16">
        <f t="shared" si="15"/>
        <v>2.4285714285714284</v>
      </c>
      <c r="H120" s="16">
        <f t="shared" si="16"/>
        <v>111.30024878879141</v>
      </c>
      <c r="I120" s="16">
        <f t="shared" si="17"/>
        <v>113</v>
      </c>
      <c r="J120" s="1"/>
      <c r="P120" s="1">
        <f t="shared" si="6"/>
        <v>47056</v>
      </c>
      <c r="Q120" s="1">
        <v>0</v>
      </c>
      <c r="R120" s="1">
        <f t="shared" si="21"/>
        <v>0</v>
      </c>
      <c r="S120" s="16">
        <f t="shared" si="1"/>
        <v>561.42857142857144</v>
      </c>
      <c r="U120" s="1">
        <v>57.89</v>
      </c>
      <c r="V120" s="16">
        <f t="shared" si="0"/>
        <v>46.972857142857144</v>
      </c>
    </row>
    <row r="121" spans="1:22" ht="13" x14ac:dyDescent="0.15">
      <c r="A121" s="15">
        <v>44154</v>
      </c>
      <c r="B121" s="1">
        <v>312</v>
      </c>
      <c r="D121" s="1">
        <v>6</v>
      </c>
      <c r="E121" s="1">
        <v>2</v>
      </c>
      <c r="F121" s="1">
        <f t="shared" si="2"/>
        <v>8</v>
      </c>
      <c r="G121" s="16">
        <f t="shared" si="15"/>
        <v>2.7142857142857144</v>
      </c>
      <c r="H121" s="16">
        <f t="shared" si="16"/>
        <v>124.39439570511981</v>
      </c>
      <c r="I121" s="16">
        <f t="shared" si="17"/>
        <v>121</v>
      </c>
      <c r="J121" s="1"/>
      <c r="P121" s="1">
        <f t="shared" si="6"/>
        <v>48501</v>
      </c>
      <c r="Q121" s="1">
        <v>1445</v>
      </c>
      <c r="R121" s="1">
        <f t="shared" si="21"/>
        <v>1445</v>
      </c>
      <c r="S121" s="16">
        <f t="shared" si="1"/>
        <v>613.14285714285711</v>
      </c>
      <c r="U121" s="1">
        <v>61.69</v>
      </c>
      <c r="V121" s="16">
        <f t="shared" si="0"/>
        <v>50.931428571428569</v>
      </c>
    </row>
    <row r="122" spans="1:22" ht="13" x14ac:dyDescent="0.15">
      <c r="A122" s="15">
        <v>44155</v>
      </c>
      <c r="B122" s="1">
        <v>313</v>
      </c>
      <c r="C122" s="1" t="s">
        <v>103</v>
      </c>
      <c r="D122" s="1">
        <v>0</v>
      </c>
      <c r="E122" s="1">
        <v>3</v>
      </c>
      <c r="F122" s="1">
        <f t="shared" si="2"/>
        <v>3</v>
      </c>
      <c r="G122" s="16">
        <f t="shared" si="15"/>
        <v>3.1428571428571428</v>
      </c>
      <c r="H122" s="16">
        <f t="shared" si="16"/>
        <v>144.0356160796124</v>
      </c>
      <c r="I122" s="16">
        <f t="shared" si="17"/>
        <v>124</v>
      </c>
      <c r="J122" s="1"/>
      <c r="P122" s="1">
        <f t="shared" si="6"/>
        <v>48984</v>
      </c>
      <c r="Q122" s="1">
        <v>1928</v>
      </c>
      <c r="R122" s="1">
        <f t="shared" si="21"/>
        <v>483</v>
      </c>
      <c r="S122" s="16">
        <f t="shared" si="1"/>
        <v>682.14285714285711</v>
      </c>
      <c r="U122" s="1">
        <v>53.2</v>
      </c>
      <c r="V122" s="16">
        <f t="shared" si="0"/>
        <v>49.478571428571421</v>
      </c>
    </row>
    <row r="123" spans="1:22" ht="13" x14ac:dyDescent="0.15">
      <c r="A123" s="15">
        <v>44156</v>
      </c>
      <c r="B123" s="1">
        <v>314</v>
      </c>
      <c r="D123" s="1">
        <v>0</v>
      </c>
      <c r="E123" s="1">
        <v>0</v>
      </c>
      <c r="F123" s="1">
        <f t="shared" si="2"/>
        <v>0</v>
      </c>
      <c r="G123" s="16">
        <f t="shared" si="15"/>
        <v>2</v>
      </c>
      <c r="H123" s="16">
        <f t="shared" si="16"/>
        <v>91.659028414298803</v>
      </c>
      <c r="I123" s="16">
        <f t="shared" si="17"/>
        <v>124</v>
      </c>
      <c r="J123" s="1"/>
      <c r="P123" s="1">
        <f t="shared" si="6"/>
        <v>48984</v>
      </c>
      <c r="Q123" s="1">
        <v>1928</v>
      </c>
      <c r="R123" s="1">
        <f t="shared" si="21"/>
        <v>0</v>
      </c>
      <c r="S123" s="16">
        <f t="shared" si="1"/>
        <v>479</v>
      </c>
      <c r="U123" s="1">
        <v>0</v>
      </c>
      <c r="V123" s="16">
        <f t="shared" si="0"/>
        <v>49.478571428571421</v>
      </c>
    </row>
    <row r="124" spans="1:22" ht="13" x14ac:dyDescent="0.15">
      <c r="A124" s="15">
        <v>44157</v>
      </c>
      <c r="B124" s="1">
        <v>315</v>
      </c>
      <c r="D124" s="1">
        <v>0</v>
      </c>
      <c r="E124" s="1">
        <v>0</v>
      </c>
      <c r="F124" s="1">
        <f t="shared" si="2"/>
        <v>0</v>
      </c>
      <c r="G124" s="16">
        <f t="shared" si="15"/>
        <v>2</v>
      </c>
      <c r="H124" s="16">
        <f t="shared" si="16"/>
        <v>91.659028414298803</v>
      </c>
      <c r="I124" s="16">
        <f t="shared" si="17"/>
        <v>124</v>
      </c>
      <c r="J124" s="1"/>
      <c r="P124" s="1">
        <f t="shared" si="6"/>
        <v>50339</v>
      </c>
      <c r="Q124" s="1">
        <v>3283</v>
      </c>
      <c r="R124" s="1">
        <f t="shared" si="21"/>
        <v>1355</v>
      </c>
      <c r="S124" s="16">
        <f t="shared" si="1"/>
        <v>469</v>
      </c>
      <c r="U124" s="1">
        <v>0</v>
      </c>
      <c r="V124" s="16">
        <f t="shared" si="0"/>
        <v>49.478571428571421</v>
      </c>
    </row>
    <row r="125" spans="1:22" ht="13" x14ac:dyDescent="0.15">
      <c r="A125" s="15">
        <v>44158</v>
      </c>
      <c r="B125" s="1">
        <v>316</v>
      </c>
      <c r="D125" s="1">
        <v>5</v>
      </c>
      <c r="E125" s="1">
        <v>0</v>
      </c>
      <c r="F125" s="1">
        <f t="shared" si="2"/>
        <v>5</v>
      </c>
      <c r="G125" s="16">
        <f t="shared" si="15"/>
        <v>2.2857142857142856</v>
      </c>
      <c r="H125" s="16">
        <f t="shared" si="16"/>
        <v>104.7531753306272</v>
      </c>
      <c r="I125" s="16">
        <f t="shared" si="17"/>
        <v>129</v>
      </c>
      <c r="J125" s="1"/>
      <c r="P125" s="1">
        <f t="shared" si="6"/>
        <v>50339</v>
      </c>
      <c r="Q125" s="1">
        <v>0</v>
      </c>
      <c r="R125" s="1">
        <v>0</v>
      </c>
      <c r="S125" s="16">
        <f t="shared" si="1"/>
        <v>469</v>
      </c>
      <c r="U125" s="1">
        <v>138.81</v>
      </c>
      <c r="V125" s="16">
        <f t="shared" si="0"/>
        <v>50.42</v>
      </c>
    </row>
    <row r="126" spans="1:22" ht="13" x14ac:dyDescent="0.15">
      <c r="A126" s="15">
        <v>44159</v>
      </c>
      <c r="B126" s="1">
        <v>317</v>
      </c>
      <c r="D126" s="1">
        <v>0</v>
      </c>
      <c r="E126" s="1">
        <v>0</v>
      </c>
      <c r="F126" s="1">
        <f t="shared" si="2"/>
        <v>0</v>
      </c>
      <c r="G126" s="16">
        <f t="shared" si="15"/>
        <v>2.2857142857142856</v>
      </c>
      <c r="H126" s="16">
        <f t="shared" si="16"/>
        <v>104.7531753306272</v>
      </c>
      <c r="I126" s="16">
        <f t="shared" si="17"/>
        <v>129</v>
      </c>
      <c r="J126" s="1"/>
      <c r="P126" s="1">
        <f t="shared" si="6"/>
        <v>50339</v>
      </c>
      <c r="Q126" s="1">
        <v>0</v>
      </c>
      <c r="R126" s="1">
        <f t="shared" ref="R126:R131" si="22">Q126-Q125</f>
        <v>0</v>
      </c>
      <c r="S126" s="16">
        <f t="shared" si="1"/>
        <v>469</v>
      </c>
      <c r="U126" s="1">
        <v>14.64</v>
      </c>
      <c r="V126" s="16">
        <f t="shared" si="0"/>
        <v>46.604285714285716</v>
      </c>
    </row>
    <row r="127" spans="1:22" ht="13" x14ac:dyDescent="0.15">
      <c r="A127" s="15">
        <v>44160</v>
      </c>
      <c r="B127" s="1">
        <v>318</v>
      </c>
      <c r="D127" s="1">
        <v>0</v>
      </c>
      <c r="E127" s="1">
        <v>0</v>
      </c>
      <c r="F127" s="1">
        <f t="shared" si="2"/>
        <v>0</v>
      </c>
      <c r="G127" s="16">
        <f t="shared" si="15"/>
        <v>2.2857142857142856</v>
      </c>
      <c r="H127" s="16">
        <f t="shared" si="16"/>
        <v>104.7531753306272</v>
      </c>
      <c r="I127" s="16">
        <f t="shared" si="17"/>
        <v>129</v>
      </c>
      <c r="J127" s="1"/>
      <c r="P127" s="1">
        <f t="shared" si="6"/>
        <v>50339</v>
      </c>
      <c r="Q127" s="1">
        <v>0</v>
      </c>
      <c r="R127" s="1">
        <f t="shared" si="22"/>
        <v>0</v>
      </c>
      <c r="S127" s="16">
        <f t="shared" si="1"/>
        <v>469</v>
      </c>
      <c r="U127" s="20">
        <v>56.55</v>
      </c>
      <c r="V127" s="16">
        <f t="shared" si="0"/>
        <v>46.412857142857142</v>
      </c>
    </row>
    <row r="128" spans="1:22" ht="13" x14ac:dyDescent="0.15">
      <c r="A128" s="15">
        <v>44161</v>
      </c>
      <c r="B128" s="1">
        <v>319</v>
      </c>
      <c r="D128" s="1">
        <v>0</v>
      </c>
      <c r="E128" s="1">
        <v>4</v>
      </c>
      <c r="F128" s="1">
        <f t="shared" si="2"/>
        <v>4</v>
      </c>
      <c r="G128" s="16">
        <f t="shared" si="15"/>
        <v>1.7142857142857142</v>
      </c>
      <c r="H128" s="16">
        <f t="shared" si="16"/>
        <v>78.564881497970404</v>
      </c>
      <c r="I128" s="16">
        <f t="shared" si="17"/>
        <v>133</v>
      </c>
      <c r="J128" s="1"/>
      <c r="P128" s="1">
        <f t="shared" si="6"/>
        <v>50889</v>
      </c>
      <c r="Q128" s="1">
        <v>550</v>
      </c>
      <c r="R128" s="1">
        <f t="shared" si="22"/>
        <v>550</v>
      </c>
      <c r="S128" s="16">
        <f t="shared" si="1"/>
        <v>341.14285714285717</v>
      </c>
      <c r="U128" s="20">
        <v>0</v>
      </c>
      <c r="V128" s="16">
        <f t="shared" si="0"/>
        <v>37.6</v>
      </c>
    </row>
    <row r="129" spans="1:22" ht="13" x14ac:dyDescent="0.15">
      <c r="A129" s="15">
        <v>44162</v>
      </c>
      <c r="B129" s="1">
        <v>320</v>
      </c>
      <c r="D129" s="1">
        <v>0</v>
      </c>
      <c r="E129" s="1">
        <v>0</v>
      </c>
      <c r="F129" s="1">
        <f t="shared" si="2"/>
        <v>0</v>
      </c>
      <c r="G129" s="16">
        <f t="shared" si="15"/>
        <v>1.2857142857142858</v>
      </c>
      <c r="H129" s="16">
        <f t="shared" si="16"/>
        <v>58.923661123477807</v>
      </c>
      <c r="I129" s="16">
        <f t="shared" si="17"/>
        <v>133</v>
      </c>
      <c r="J129" s="1"/>
      <c r="P129" s="1">
        <f t="shared" si="6"/>
        <v>50889</v>
      </c>
      <c r="Q129" s="1">
        <v>550</v>
      </c>
      <c r="R129" s="1">
        <f t="shared" si="22"/>
        <v>0</v>
      </c>
      <c r="S129" s="16">
        <f t="shared" si="1"/>
        <v>272.14285714285717</v>
      </c>
      <c r="U129" s="20">
        <v>87.51</v>
      </c>
      <c r="V129" s="16">
        <f t="shared" si="0"/>
        <v>42.501428571428569</v>
      </c>
    </row>
    <row r="130" spans="1:22" ht="13" x14ac:dyDescent="0.15">
      <c r="A130" s="15">
        <v>44163</v>
      </c>
      <c r="B130" s="1">
        <v>321</v>
      </c>
      <c r="D130" s="1">
        <v>0</v>
      </c>
      <c r="E130" s="1">
        <v>0</v>
      </c>
      <c r="F130" s="1">
        <f t="shared" si="2"/>
        <v>0</v>
      </c>
      <c r="G130" s="16">
        <f t="shared" si="15"/>
        <v>1.2857142857142858</v>
      </c>
      <c r="H130" s="16">
        <f t="shared" si="16"/>
        <v>58.923661123477807</v>
      </c>
      <c r="I130" s="16">
        <f t="shared" si="17"/>
        <v>133</v>
      </c>
      <c r="J130" s="1"/>
      <c r="P130" s="1">
        <f t="shared" si="6"/>
        <v>50889</v>
      </c>
      <c r="Q130" s="1">
        <v>550</v>
      </c>
      <c r="R130" s="1">
        <f t="shared" si="22"/>
        <v>0</v>
      </c>
      <c r="S130" s="16">
        <f t="shared" si="1"/>
        <v>272.14285714285717</v>
      </c>
      <c r="U130" s="20">
        <v>0</v>
      </c>
      <c r="V130" s="16">
        <f t="shared" si="0"/>
        <v>42.501428571428569</v>
      </c>
    </row>
    <row r="131" spans="1:22" ht="13" x14ac:dyDescent="0.15">
      <c r="A131" s="15">
        <v>44164</v>
      </c>
      <c r="B131" s="1">
        <v>322</v>
      </c>
      <c r="D131" s="1">
        <v>0</v>
      </c>
      <c r="E131" s="1">
        <v>0</v>
      </c>
      <c r="F131" s="1">
        <f t="shared" si="2"/>
        <v>0</v>
      </c>
      <c r="G131" s="16">
        <f t="shared" si="15"/>
        <v>1.2857142857142858</v>
      </c>
      <c r="H131" s="16">
        <f t="shared" si="16"/>
        <v>58.923661123477807</v>
      </c>
      <c r="I131" s="16">
        <f t="shared" si="17"/>
        <v>133</v>
      </c>
      <c r="J131" s="1"/>
      <c r="P131" s="1">
        <f t="shared" si="6"/>
        <v>50889</v>
      </c>
      <c r="Q131" s="1">
        <v>550</v>
      </c>
      <c r="R131" s="1">
        <f t="shared" si="22"/>
        <v>0</v>
      </c>
      <c r="S131" s="16">
        <f t="shared" si="1"/>
        <v>78.571428571428569</v>
      </c>
      <c r="U131" s="20">
        <v>0</v>
      </c>
      <c r="V131" s="16">
        <f t="shared" si="0"/>
        <v>42.501428571428569</v>
      </c>
    </row>
    <row r="132" spans="1:22" ht="13" x14ac:dyDescent="0.15">
      <c r="A132" s="15">
        <v>44165</v>
      </c>
      <c r="B132" s="1">
        <v>323</v>
      </c>
      <c r="D132" s="1">
        <v>0</v>
      </c>
      <c r="E132" s="1">
        <v>0</v>
      </c>
      <c r="F132" s="1">
        <f t="shared" si="2"/>
        <v>0</v>
      </c>
      <c r="G132" s="16">
        <f t="shared" si="15"/>
        <v>0.5714285714285714</v>
      </c>
      <c r="H132" s="16">
        <f t="shared" si="16"/>
        <v>26.1882938326568</v>
      </c>
      <c r="I132" s="16">
        <f t="shared" si="17"/>
        <v>133</v>
      </c>
      <c r="J132" s="1"/>
      <c r="P132" s="1">
        <f t="shared" si="6"/>
        <v>50889</v>
      </c>
      <c r="Q132" s="1">
        <v>0</v>
      </c>
      <c r="R132" s="1">
        <v>0</v>
      </c>
      <c r="S132" s="16">
        <f t="shared" si="1"/>
        <v>78.571428571428569</v>
      </c>
      <c r="U132" s="20">
        <v>117.47</v>
      </c>
      <c r="V132" s="16">
        <f t="shared" si="0"/>
        <v>39.452857142857134</v>
      </c>
    </row>
    <row r="133" spans="1:22" ht="13" x14ac:dyDescent="0.15">
      <c r="A133" s="15">
        <v>44166</v>
      </c>
      <c r="B133" s="1">
        <v>324</v>
      </c>
      <c r="D133" s="1">
        <v>0</v>
      </c>
      <c r="E133" s="1">
        <v>0</v>
      </c>
      <c r="F133" s="1">
        <f t="shared" si="2"/>
        <v>0</v>
      </c>
      <c r="G133" s="16">
        <f t="shared" si="15"/>
        <v>0.5714285714285714</v>
      </c>
      <c r="H133" s="16">
        <f t="shared" si="16"/>
        <v>26.1882938326568</v>
      </c>
      <c r="I133" s="16">
        <f t="shared" si="17"/>
        <v>133</v>
      </c>
      <c r="J133" s="1"/>
      <c r="P133" s="1">
        <f t="shared" si="6"/>
        <v>50889</v>
      </c>
      <c r="Q133" s="1">
        <v>0</v>
      </c>
      <c r="R133" s="1">
        <f t="shared" ref="R133:R138" si="23">Q133-Q132</f>
        <v>0</v>
      </c>
      <c r="S133" s="16">
        <f t="shared" si="1"/>
        <v>78.571428571428569</v>
      </c>
      <c r="U133" s="20">
        <v>17.21</v>
      </c>
      <c r="V133" s="16">
        <f t="shared" si="0"/>
        <v>39.819999999999993</v>
      </c>
    </row>
    <row r="134" spans="1:22" ht="13" x14ac:dyDescent="0.15">
      <c r="A134" s="15">
        <v>44167</v>
      </c>
      <c r="B134" s="1">
        <v>325</v>
      </c>
      <c r="D134" s="1">
        <v>0</v>
      </c>
      <c r="E134" s="1">
        <v>0</v>
      </c>
      <c r="F134" s="1">
        <f t="shared" si="2"/>
        <v>0</v>
      </c>
      <c r="G134" s="16">
        <f t="shared" si="15"/>
        <v>0.5714285714285714</v>
      </c>
      <c r="H134" s="16">
        <f t="shared" si="16"/>
        <v>26.1882938326568</v>
      </c>
      <c r="I134" s="16">
        <f t="shared" si="17"/>
        <v>133</v>
      </c>
      <c r="J134" s="1"/>
      <c r="P134" s="1">
        <f t="shared" si="6"/>
        <v>50889</v>
      </c>
      <c r="Q134" s="1">
        <v>0</v>
      </c>
      <c r="R134" s="1">
        <f t="shared" si="23"/>
        <v>0</v>
      </c>
      <c r="S134" s="16">
        <f t="shared" si="1"/>
        <v>78.571428571428569</v>
      </c>
      <c r="U134" s="20">
        <v>58.79</v>
      </c>
      <c r="V134" s="16">
        <f t="shared" si="0"/>
        <v>40.14</v>
      </c>
    </row>
    <row r="135" spans="1:22" ht="13" x14ac:dyDescent="0.15">
      <c r="A135" s="15">
        <v>44168</v>
      </c>
      <c r="B135" s="1">
        <v>326</v>
      </c>
      <c r="D135" s="1">
        <v>0</v>
      </c>
      <c r="E135" s="1">
        <v>2</v>
      </c>
      <c r="F135" s="1">
        <f t="shared" si="2"/>
        <v>2</v>
      </c>
      <c r="G135" s="16">
        <f t="shared" si="15"/>
        <v>0.2857142857142857</v>
      </c>
      <c r="H135" s="16">
        <f t="shared" si="16"/>
        <v>13.0941469163284</v>
      </c>
      <c r="I135" s="16">
        <f t="shared" si="17"/>
        <v>135</v>
      </c>
      <c r="J135" s="1"/>
      <c r="P135" s="1">
        <f t="shared" si="6"/>
        <v>51449</v>
      </c>
      <c r="Q135" s="1">
        <v>560</v>
      </c>
      <c r="R135" s="1">
        <f t="shared" si="23"/>
        <v>560</v>
      </c>
      <c r="S135" s="16">
        <f t="shared" si="1"/>
        <v>80</v>
      </c>
      <c r="U135" s="1">
        <v>108.86</v>
      </c>
      <c r="V135" s="16">
        <f t="shared" si="0"/>
        <v>55.691428571428574</v>
      </c>
    </row>
    <row r="136" spans="1:22" ht="13" x14ac:dyDescent="0.15">
      <c r="A136" s="15">
        <v>44169</v>
      </c>
      <c r="B136" s="1">
        <v>327</v>
      </c>
      <c r="D136" s="1">
        <v>0</v>
      </c>
      <c r="E136" s="1">
        <v>0</v>
      </c>
      <c r="F136" s="1">
        <f t="shared" si="2"/>
        <v>0</v>
      </c>
      <c r="G136" s="16">
        <f t="shared" si="15"/>
        <v>0.2857142857142857</v>
      </c>
      <c r="H136" s="16">
        <f t="shared" si="16"/>
        <v>13.0941469163284</v>
      </c>
      <c r="I136" s="16">
        <f t="shared" si="17"/>
        <v>135</v>
      </c>
      <c r="J136" s="1"/>
      <c r="P136" s="1">
        <f t="shared" si="6"/>
        <v>51449</v>
      </c>
      <c r="Q136" s="1">
        <v>560</v>
      </c>
      <c r="R136" s="1">
        <f t="shared" si="23"/>
        <v>0</v>
      </c>
      <c r="S136" s="16">
        <f t="shared" si="1"/>
        <v>80</v>
      </c>
      <c r="U136" s="1">
        <v>36.880000000000003</v>
      </c>
      <c r="V136" s="16">
        <f t="shared" si="0"/>
        <v>48.458571428571425</v>
      </c>
    </row>
    <row r="137" spans="1:22" ht="13" x14ac:dyDescent="0.15">
      <c r="A137" s="15">
        <v>44170</v>
      </c>
      <c r="B137" s="1">
        <v>328</v>
      </c>
      <c r="D137" s="1">
        <v>0</v>
      </c>
      <c r="E137" s="1">
        <v>0</v>
      </c>
      <c r="F137" s="1">
        <f t="shared" si="2"/>
        <v>0</v>
      </c>
      <c r="G137" s="16">
        <f t="shared" si="15"/>
        <v>0.2857142857142857</v>
      </c>
      <c r="H137" s="16">
        <f t="shared" si="16"/>
        <v>13.0941469163284</v>
      </c>
      <c r="I137" s="16">
        <f t="shared" si="17"/>
        <v>135</v>
      </c>
      <c r="J137" s="1"/>
      <c r="P137" s="1">
        <f t="shared" si="6"/>
        <v>51449</v>
      </c>
      <c r="Q137" s="1">
        <v>560</v>
      </c>
      <c r="R137" s="1">
        <f t="shared" si="23"/>
        <v>0</v>
      </c>
      <c r="S137" s="16">
        <f t="shared" si="1"/>
        <v>80</v>
      </c>
      <c r="U137" s="20">
        <v>0</v>
      </c>
      <c r="V137" s="16">
        <f t="shared" si="0"/>
        <v>48.458571428571425</v>
      </c>
    </row>
    <row r="138" spans="1:22" ht="13" x14ac:dyDescent="0.15">
      <c r="A138" s="15">
        <v>44171</v>
      </c>
      <c r="B138" s="1">
        <v>329</v>
      </c>
      <c r="D138" s="1">
        <v>0</v>
      </c>
      <c r="E138" s="1">
        <v>0</v>
      </c>
      <c r="F138" s="1">
        <f t="shared" si="2"/>
        <v>0</v>
      </c>
      <c r="G138" s="16">
        <f t="shared" si="15"/>
        <v>0.2857142857142857</v>
      </c>
      <c r="H138" s="16">
        <f t="shared" si="16"/>
        <v>13.0941469163284</v>
      </c>
      <c r="I138" s="16">
        <f t="shared" si="17"/>
        <v>135</v>
      </c>
      <c r="J138" s="1"/>
      <c r="P138" s="1">
        <f t="shared" si="6"/>
        <v>51449</v>
      </c>
      <c r="Q138" s="1">
        <v>560</v>
      </c>
      <c r="R138" s="1">
        <f t="shared" si="23"/>
        <v>0</v>
      </c>
      <c r="S138" s="16">
        <f t="shared" si="1"/>
        <v>80</v>
      </c>
      <c r="U138" s="20">
        <v>0</v>
      </c>
      <c r="V138" s="16">
        <f t="shared" si="0"/>
        <v>48.458571428571425</v>
      </c>
    </row>
    <row r="139" spans="1:22" ht="13" x14ac:dyDescent="0.15">
      <c r="A139" s="15">
        <v>44172</v>
      </c>
      <c r="B139" s="1">
        <v>330</v>
      </c>
      <c r="D139" s="1">
        <v>0</v>
      </c>
      <c r="E139" s="1">
        <v>0</v>
      </c>
      <c r="F139" s="1">
        <f t="shared" si="2"/>
        <v>0</v>
      </c>
      <c r="G139" s="16">
        <f t="shared" si="15"/>
        <v>0.2857142857142857</v>
      </c>
      <c r="H139" s="16">
        <f t="shared" si="16"/>
        <v>13.0941469163284</v>
      </c>
      <c r="I139" s="16">
        <f t="shared" si="17"/>
        <v>135</v>
      </c>
      <c r="J139" s="1"/>
      <c r="P139" s="1">
        <f t="shared" si="6"/>
        <v>51449</v>
      </c>
      <c r="Q139" s="1">
        <v>0</v>
      </c>
      <c r="R139" s="1">
        <v>0</v>
      </c>
      <c r="S139" s="16">
        <f t="shared" si="1"/>
        <v>80</v>
      </c>
      <c r="U139" s="20">
        <v>240.97</v>
      </c>
      <c r="V139" s="16">
        <f t="shared" si="0"/>
        <v>66.101428571428571</v>
      </c>
    </row>
    <row r="140" spans="1:22" ht="13" x14ac:dyDescent="0.15">
      <c r="A140" s="15">
        <v>44173</v>
      </c>
      <c r="B140" s="1">
        <v>331</v>
      </c>
      <c r="D140" s="1">
        <v>0</v>
      </c>
      <c r="E140" s="1">
        <v>0</v>
      </c>
      <c r="F140" s="1">
        <f t="shared" si="2"/>
        <v>0</v>
      </c>
      <c r="G140" s="16">
        <f t="shared" si="15"/>
        <v>0.2857142857142857</v>
      </c>
      <c r="H140" s="16">
        <f t="shared" si="16"/>
        <v>13.0941469163284</v>
      </c>
      <c r="I140" s="16">
        <f t="shared" si="17"/>
        <v>135</v>
      </c>
      <c r="J140" s="1"/>
      <c r="P140" s="1">
        <f t="shared" si="6"/>
        <v>51449</v>
      </c>
      <c r="Q140" s="1">
        <v>0</v>
      </c>
      <c r="R140" s="1">
        <f t="shared" ref="R140:R142" si="24">Q140-Q139</f>
        <v>0</v>
      </c>
      <c r="S140" s="16">
        <f t="shared" si="1"/>
        <v>80</v>
      </c>
      <c r="U140" s="20">
        <v>85.05</v>
      </c>
      <c r="V140" s="16">
        <f t="shared" si="0"/>
        <v>75.79285714285713</v>
      </c>
    </row>
    <row r="141" spans="1:22" ht="13" x14ac:dyDescent="0.15">
      <c r="A141" s="15">
        <v>44174</v>
      </c>
      <c r="B141" s="1">
        <v>332</v>
      </c>
      <c r="D141" s="1">
        <v>0</v>
      </c>
      <c r="E141" s="1">
        <v>0</v>
      </c>
      <c r="F141" s="1">
        <f t="shared" si="2"/>
        <v>0</v>
      </c>
      <c r="G141" s="16">
        <f t="shared" si="15"/>
        <v>0.2857142857142857</v>
      </c>
      <c r="H141" s="16">
        <f t="shared" si="16"/>
        <v>13.0941469163284</v>
      </c>
      <c r="I141" s="16">
        <f t="shared" si="17"/>
        <v>135</v>
      </c>
      <c r="J141" s="1"/>
      <c r="P141" s="1">
        <f t="shared" si="6"/>
        <v>51449</v>
      </c>
      <c r="Q141" s="1">
        <v>0</v>
      </c>
      <c r="R141" s="1">
        <f t="shared" si="24"/>
        <v>0</v>
      </c>
      <c r="S141" s="16">
        <f t="shared" si="1"/>
        <v>80</v>
      </c>
      <c r="U141" s="20">
        <v>80.47</v>
      </c>
      <c r="V141" s="16">
        <f t="shared" si="0"/>
        <v>78.89</v>
      </c>
    </row>
    <row r="142" spans="1:22" ht="13" x14ac:dyDescent="0.15">
      <c r="A142" s="15">
        <v>44175</v>
      </c>
      <c r="B142" s="1">
        <v>333</v>
      </c>
      <c r="D142" s="1">
        <v>0</v>
      </c>
      <c r="E142" s="1">
        <v>3</v>
      </c>
      <c r="F142" s="1">
        <f t="shared" si="2"/>
        <v>3</v>
      </c>
      <c r="G142" s="16">
        <f t="shared" si="15"/>
        <v>0.42857142857142855</v>
      </c>
      <c r="H142" s="16">
        <f t="shared" si="16"/>
        <v>19.641220374492601</v>
      </c>
      <c r="I142" s="16">
        <f t="shared" si="17"/>
        <v>138</v>
      </c>
      <c r="J142" s="1"/>
      <c r="P142" s="1">
        <f t="shared" si="6"/>
        <v>52064</v>
      </c>
      <c r="Q142" s="1">
        <v>615</v>
      </c>
      <c r="R142" s="1">
        <f t="shared" si="24"/>
        <v>615</v>
      </c>
      <c r="S142" s="16">
        <f t="shared" si="1"/>
        <v>87.857142857142861</v>
      </c>
      <c r="U142" s="20">
        <v>81.48</v>
      </c>
      <c r="V142" s="16">
        <f t="shared" si="0"/>
        <v>74.978571428571428</v>
      </c>
    </row>
    <row r="143" spans="1:22" ht="13" x14ac:dyDescent="0.15">
      <c r="A143" s="15">
        <v>44176</v>
      </c>
      <c r="B143" s="1">
        <v>334</v>
      </c>
      <c r="D143" s="1">
        <v>0</v>
      </c>
      <c r="E143" s="1">
        <v>0</v>
      </c>
      <c r="F143" s="1">
        <f t="shared" si="2"/>
        <v>0</v>
      </c>
      <c r="G143" s="16">
        <f t="shared" si="15"/>
        <v>0.42857142857142855</v>
      </c>
      <c r="H143" s="16">
        <f t="shared" si="16"/>
        <v>19.641220374492601</v>
      </c>
      <c r="I143" s="16">
        <f t="shared" si="17"/>
        <v>138</v>
      </c>
      <c r="J143" s="1"/>
      <c r="P143" s="1">
        <f t="shared" si="6"/>
        <v>52064</v>
      </c>
      <c r="Q143" s="1">
        <v>0</v>
      </c>
      <c r="R143" s="1">
        <v>0</v>
      </c>
      <c r="S143" s="16">
        <f t="shared" si="1"/>
        <v>87.857142857142861</v>
      </c>
      <c r="U143" s="20">
        <v>70.75</v>
      </c>
      <c r="V143" s="16">
        <f t="shared" si="0"/>
        <v>79.817142857142855</v>
      </c>
    </row>
    <row r="144" spans="1:22" ht="13" x14ac:dyDescent="0.15">
      <c r="A144" s="15">
        <v>44177</v>
      </c>
      <c r="B144" s="1">
        <v>335</v>
      </c>
      <c r="D144" s="1">
        <v>0</v>
      </c>
      <c r="E144" s="1">
        <v>0</v>
      </c>
      <c r="F144" s="1">
        <f t="shared" si="2"/>
        <v>0</v>
      </c>
      <c r="G144" s="16">
        <f t="shared" si="15"/>
        <v>0.42857142857142855</v>
      </c>
      <c r="H144" s="16">
        <f t="shared" si="16"/>
        <v>19.641220374492601</v>
      </c>
      <c r="I144" s="16">
        <f t="shared" si="17"/>
        <v>138</v>
      </c>
      <c r="J144" s="1"/>
      <c r="P144" s="1">
        <f t="shared" si="6"/>
        <v>52064</v>
      </c>
      <c r="Q144" s="1">
        <v>0</v>
      </c>
      <c r="R144" s="1">
        <v>0</v>
      </c>
      <c r="S144" s="16">
        <f t="shared" si="1"/>
        <v>87.857142857142861</v>
      </c>
      <c r="U144" s="20">
        <v>0</v>
      </c>
      <c r="V144" s="16">
        <f t="shared" si="0"/>
        <v>79.817142857142855</v>
      </c>
    </row>
    <row r="145" spans="1:22" ht="13" x14ac:dyDescent="0.15">
      <c r="A145" s="15">
        <v>44178</v>
      </c>
      <c r="B145" s="1">
        <v>336</v>
      </c>
      <c r="D145" s="1">
        <v>0</v>
      </c>
      <c r="E145" s="1">
        <v>0</v>
      </c>
      <c r="F145" s="1">
        <f t="shared" si="2"/>
        <v>0</v>
      </c>
      <c r="G145" s="16">
        <f t="shared" si="15"/>
        <v>0.42857142857142855</v>
      </c>
      <c r="H145" s="16">
        <f t="shared" si="16"/>
        <v>19.641220374492601</v>
      </c>
      <c r="I145" s="16">
        <f t="shared" si="17"/>
        <v>138</v>
      </c>
      <c r="J145" s="1"/>
      <c r="P145" s="1">
        <f t="shared" si="6"/>
        <v>52064</v>
      </c>
      <c r="Q145" s="1">
        <v>0</v>
      </c>
      <c r="R145" s="1">
        <v>0</v>
      </c>
      <c r="S145" s="16">
        <f t="shared" si="1"/>
        <v>87.857142857142861</v>
      </c>
      <c r="U145" s="20">
        <v>0</v>
      </c>
      <c r="V145" s="16">
        <f t="shared" si="0"/>
        <v>79.817142857142855</v>
      </c>
    </row>
    <row r="146" spans="1:22" ht="13" x14ac:dyDescent="0.15">
      <c r="A146" s="15">
        <v>44179</v>
      </c>
      <c r="B146" s="1">
        <v>337</v>
      </c>
      <c r="D146" s="1">
        <v>0</v>
      </c>
      <c r="E146" s="1">
        <v>0</v>
      </c>
      <c r="F146" s="1">
        <f t="shared" si="2"/>
        <v>0</v>
      </c>
      <c r="G146" s="16">
        <f t="shared" si="15"/>
        <v>0.42857142857142855</v>
      </c>
      <c r="H146" s="16">
        <f t="shared" si="16"/>
        <v>19.641220374492601</v>
      </c>
      <c r="I146" s="16">
        <f t="shared" si="17"/>
        <v>138</v>
      </c>
      <c r="J146" s="1"/>
      <c r="P146" s="1">
        <f t="shared" si="6"/>
        <v>52064</v>
      </c>
      <c r="Q146" s="1">
        <v>0</v>
      </c>
      <c r="R146" s="1">
        <v>0</v>
      </c>
      <c r="S146" s="16">
        <f t="shared" si="1"/>
        <v>87.857142857142861</v>
      </c>
      <c r="U146" s="20">
        <v>241.19</v>
      </c>
      <c r="V146" s="16">
        <f t="shared" si="0"/>
        <v>79.848571428571432</v>
      </c>
    </row>
    <row r="147" spans="1:22" ht="13" x14ac:dyDescent="0.15">
      <c r="A147" s="15">
        <v>44180</v>
      </c>
      <c r="B147" s="1">
        <v>338</v>
      </c>
      <c r="D147" s="1">
        <v>0</v>
      </c>
      <c r="E147" s="1">
        <v>0</v>
      </c>
      <c r="F147" s="1">
        <f t="shared" si="2"/>
        <v>0</v>
      </c>
      <c r="G147" s="16">
        <f t="shared" si="15"/>
        <v>0.42857142857142855</v>
      </c>
      <c r="H147" s="16">
        <f t="shared" si="16"/>
        <v>19.641220374492601</v>
      </c>
      <c r="I147" s="16">
        <f t="shared" si="17"/>
        <v>138</v>
      </c>
      <c r="J147" s="1"/>
      <c r="P147" s="1">
        <f t="shared" si="6"/>
        <v>52064</v>
      </c>
      <c r="Q147" s="1">
        <v>0</v>
      </c>
      <c r="R147" s="1">
        <v>0</v>
      </c>
      <c r="S147" s="16">
        <f t="shared" si="1"/>
        <v>87.857142857142861</v>
      </c>
      <c r="U147" s="20">
        <v>47.05</v>
      </c>
      <c r="V147" s="16">
        <f t="shared" si="0"/>
        <v>74.419999999999987</v>
      </c>
    </row>
    <row r="148" spans="1:22" ht="13" x14ac:dyDescent="0.15">
      <c r="A148" s="15">
        <v>44181</v>
      </c>
      <c r="B148" s="1">
        <v>339</v>
      </c>
      <c r="D148" s="1">
        <v>0</v>
      </c>
      <c r="E148" s="1">
        <v>0</v>
      </c>
      <c r="F148" s="1">
        <f t="shared" si="2"/>
        <v>0</v>
      </c>
      <c r="G148" s="16">
        <f t="shared" si="15"/>
        <v>0.42857142857142855</v>
      </c>
      <c r="H148" s="16">
        <f t="shared" si="16"/>
        <v>19.641220374492601</v>
      </c>
      <c r="I148" s="16">
        <f t="shared" si="17"/>
        <v>138</v>
      </c>
      <c r="J148" s="1"/>
      <c r="P148" s="1">
        <f t="shared" si="6"/>
        <v>52064</v>
      </c>
      <c r="Q148" s="1">
        <v>0</v>
      </c>
      <c r="R148" s="1">
        <v>0</v>
      </c>
      <c r="S148" s="16">
        <f t="shared" si="1"/>
        <v>87.857142857142861</v>
      </c>
      <c r="U148" s="20">
        <v>77.569999999999993</v>
      </c>
      <c r="V148" s="16">
        <f t="shared" si="0"/>
        <v>74.005714285714276</v>
      </c>
    </row>
    <row r="149" spans="1:22" ht="13" x14ac:dyDescent="0.15">
      <c r="A149" s="15">
        <v>44182</v>
      </c>
      <c r="B149" s="1">
        <v>340</v>
      </c>
      <c r="D149" s="1">
        <v>0</v>
      </c>
      <c r="E149" s="1">
        <v>6</v>
      </c>
      <c r="F149" s="1">
        <f t="shared" si="2"/>
        <v>6</v>
      </c>
      <c r="G149" s="16">
        <f t="shared" si="15"/>
        <v>0.8571428571428571</v>
      </c>
      <c r="H149" s="16">
        <f t="shared" si="16"/>
        <v>39.282440748985202</v>
      </c>
      <c r="I149" s="16">
        <f t="shared" si="17"/>
        <v>144</v>
      </c>
      <c r="J149" s="1"/>
      <c r="P149" s="1">
        <f t="shared" si="6"/>
        <v>52631</v>
      </c>
      <c r="Q149" s="1">
        <v>567</v>
      </c>
      <c r="R149" s="1">
        <f t="shared" ref="R149:R152" si="25">Q149-Q148</f>
        <v>567</v>
      </c>
      <c r="S149" s="16">
        <f t="shared" si="1"/>
        <v>81</v>
      </c>
      <c r="U149" s="20">
        <v>71.08</v>
      </c>
      <c r="V149" s="16">
        <f t="shared" si="0"/>
        <v>72.52</v>
      </c>
    </row>
    <row r="150" spans="1:22" ht="13" x14ac:dyDescent="0.15">
      <c r="A150" s="15">
        <v>44183</v>
      </c>
      <c r="B150" s="1">
        <v>341</v>
      </c>
      <c r="D150" s="1">
        <v>0</v>
      </c>
      <c r="E150" s="1">
        <v>0</v>
      </c>
      <c r="F150" s="1">
        <f t="shared" si="2"/>
        <v>0</v>
      </c>
      <c r="G150" s="16">
        <f t="shared" si="15"/>
        <v>0.8571428571428571</v>
      </c>
      <c r="H150" s="16">
        <f t="shared" si="16"/>
        <v>39.282440748985202</v>
      </c>
      <c r="I150" s="16">
        <f t="shared" si="17"/>
        <v>144</v>
      </c>
      <c r="J150" s="1"/>
      <c r="P150" s="1">
        <f t="shared" si="6"/>
        <v>52631</v>
      </c>
      <c r="Q150" s="1">
        <v>567</v>
      </c>
      <c r="R150" s="1">
        <f t="shared" si="25"/>
        <v>0</v>
      </c>
      <c r="S150" s="16">
        <f t="shared" si="1"/>
        <v>81</v>
      </c>
      <c r="U150" s="20">
        <v>92.09</v>
      </c>
      <c r="V150" s="16">
        <f t="shared" si="0"/>
        <v>75.568571428571431</v>
      </c>
    </row>
    <row r="151" spans="1:22" ht="13" x14ac:dyDescent="0.15">
      <c r="A151" s="15">
        <v>44184</v>
      </c>
      <c r="B151" s="1">
        <v>342</v>
      </c>
      <c r="D151" s="1">
        <v>0</v>
      </c>
      <c r="E151" s="1">
        <v>0</v>
      </c>
      <c r="F151" s="1">
        <f t="shared" si="2"/>
        <v>0</v>
      </c>
      <c r="G151" s="16">
        <f t="shared" si="15"/>
        <v>0.8571428571428571</v>
      </c>
      <c r="H151" s="16">
        <f t="shared" si="16"/>
        <v>39.282440748985202</v>
      </c>
      <c r="I151" s="16">
        <f t="shared" si="17"/>
        <v>144</v>
      </c>
      <c r="J151" s="1"/>
      <c r="P151" s="1">
        <f t="shared" si="6"/>
        <v>52631</v>
      </c>
      <c r="Q151" s="1">
        <v>567</v>
      </c>
      <c r="R151" s="1">
        <f t="shared" si="25"/>
        <v>0</v>
      </c>
      <c r="S151" s="16">
        <f t="shared" si="1"/>
        <v>81</v>
      </c>
      <c r="U151" s="20">
        <v>0</v>
      </c>
      <c r="V151" s="16">
        <f t="shared" si="0"/>
        <v>75.568571428571431</v>
      </c>
    </row>
    <row r="152" spans="1:22" ht="13" x14ac:dyDescent="0.15">
      <c r="A152" s="15">
        <v>44185</v>
      </c>
      <c r="B152" s="1">
        <v>343</v>
      </c>
      <c r="D152" s="1">
        <v>0</v>
      </c>
      <c r="E152" s="1">
        <v>0</v>
      </c>
      <c r="F152" s="1">
        <f t="shared" si="2"/>
        <v>0</v>
      </c>
      <c r="G152" s="16">
        <f t="shared" si="15"/>
        <v>0.8571428571428571</v>
      </c>
      <c r="H152" s="16">
        <f t="shared" si="16"/>
        <v>39.282440748985202</v>
      </c>
      <c r="I152" s="16">
        <f t="shared" si="17"/>
        <v>144</v>
      </c>
      <c r="J152" s="1"/>
      <c r="P152" s="1">
        <f t="shared" si="6"/>
        <v>52631</v>
      </c>
      <c r="Q152" s="1">
        <v>567</v>
      </c>
      <c r="R152" s="1">
        <f t="shared" si="25"/>
        <v>0</v>
      </c>
      <c r="S152" s="16">
        <f t="shared" si="1"/>
        <v>81</v>
      </c>
      <c r="U152" s="20">
        <v>0</v>
      </c>
      <c r="V152" s="16">
        <f t="shared" si="0"/>
        <v>75.568571428571431</v>
      </c>
    </row>
    <row r="153" spans="1:22" ht="13" x14ac:dyDescent="0.15">
      <c r="A153" s="15">
        <v>44186</v>
      </c>
      <c r="B153" s="1">
        <v>344</v>
      </c>
      <c r="D153" s="1">
        <v>0</v>
      </c>
      <c r="E153" s="1">
        <v>0</v>
      </c>
      <c r="F153" s="1">
        <f t="shared" si="2"/>
        <v>0</v>
      </c>
      <c r="G153" s="16">
        <f t="shared" si="15"/>
        <v>0.8571428571428571</v>
      </c>
      <c r="H153" s="16">
        <f t="shared" si="16"/>
        <v>39.282440748985202</v>
      </c>
      <c r="I153" s="16">
        <f t="shared" si="17"/>
        <v>144</v>
      </c>
      <c r="J153" s="1"/>
      <c r="P153" s="1">
        <f t="shared" si="6"/>
        <v>52631</v>
      </c>
      <c r="Q153" s="1">
        <v>0</v>
      </c>
      <c r="R153" s="1">
        <v>0</v>
      </c>
      <c r="S153" s="16">
        <f t="shared" si="1"/>
        <v>81</v>
      </c>
      <c r="U153" s="20">
        <v>150.88</v>
      </c>
      <c r="V153" s="16">
        <f t="shared" si="0"/>
        <v>62.667142857142849</v>
      </c>
    </row>
    <row r="154" spans="1:22" ht="13" x14ac:dyDescent="0.15">
      <c r="A154" s="15">
        <v>44187</v>
      </c>
      <c r="B154" s="1">
        <v>345</v>
      </c>
      <c r="D154" s="1">
        <v>0</v>
      </c>
      <c r="E154" s="1">
        <v>0</v>
      </c>
      <c r="F154" s="1">
        <f t="shared" si="2"/>
        <v>0</v>
      </c>
      <c r="G154" s="16">
        <f t="shared" si="15"/>
        <v>0.8571428571428571</v>
      </c>
      <c r="H154" s="16">
        <f t="shared" si="16"/>
        <v>39.282440748985202</v>
      </c>
      <c r="I154" s="16">
        <f t="shared" si="17"/>
        <v>144</v>
      </c>
      <c r="J154" s="1"/>
      <c r="P154" s="1">
        <f t="shared" si="6"/>
        <v>52631</v>
      </c>
      <c r="Q154" s="1">
        <v>0</v>
      </c>
      <c r="R154" s="1">
        <f t="shared" ref="R154:R160" si="26">Q154-Q153</f>
        <v>0</v>
      </c>
      <c r="S154" s="16">
        <f t="shared" si="1"/>
        <v>81</v>
      </c>
      <c r="U154" s="20">
        <v>49.29</v>
      </c>
      <c r="V154" s="16">
        <f t="shared" si="0"/>
        <v>62.987142857142864</v>
      </c>
    </row>
    <row r="155" spans="1:22" ht="13" x14ac:dyDescent="0.15">
      <c r="A155" s="15">
        <v>44188</v>
      </c>
      <c r="B155" s="1">
        <v>346</v>
      </c>
      <c r="D155" s="1">
        <v>0</v>
      </c>
      <c r="E155" s="1">
        <v>0</v>
      </c>
      <c r="F155" s="1">
        <f t="shared" si="2"/>
        <v>0</v>
      </c>
      <c r="G155" s="16">
        <f t="shared" si="15"/>
        <v>0.8571428571428571</v>
      </c>
      <c r="H155" s="16">
        <f t="shared" si="16"/>
        <v>39.282440748985202</v>
      </c>
      <c r="I155" s="16">
        <f t="shared" si="17"/>
        <v>144</v>
      </c>
      <c r="J155" s="1"/>
      <c r="P155" s="1">
        <f t="shared" si="6"/>
        <v>52631</v>
      </c>
      <c r="Q155" s="1">
        <v>0</v>
      </c>
      <c r="R155" s="1">
        <f t="shared" si="26"/>
        <v>0</v>
      </c>
      <c r="S155" s="16">
        <f t="shared" si="1"/>
        <v>81</v>
      </c>
      <c r="U155" s="20">
        <v>42.92</v>
      </c>
      <c r="V155" s="16">
        <f t="shared" si="0"/>
        <v>58.037142857142861</v>
      </c>
    </row>
    <row r="156" spans="1:22" ht="13" x14ac:dyDescent="0.15">
      <c r="A156" s="15">
        <v>44189</v>
      </c>
      <c r="B156" s="1">
        <v>347</v>
      </c>
      <c r="D156" s="1">
        <v>0</v>
      </c>
      <c r="E156" s="1">
        <v>0</v>
      </c>
      <c r="F156" s="1">
        <f t="shared" si="2"/>
        <v>0</v>
      </c>
      <c r="G156" s="16">
        <f t="shared" si="15"/>
        <v>0</v>
      </c>
      <c r="H156" s="16">
        <f t="shared" si="16"/>
        <v>0</v>
      </c>
      <c r="I156" s="16">
        <f t="shared" si="17"/>
        <v>144</v>
      </c>
      <c r="J156" s="1"/>
      <c r="P156" s="1">
        <f t="shared" si="6"/>
        <v>52631</v>
      </c>
      <c r="Q156" s="1">
        <v>0</v>
      </c>
      <c r="R156" s="1">
        <f t="shared" si="26"/>
        <v>0</v>
      </c>
      <c r="S156" s="16">
        <f t="shared" si="1"/>
        <v>0</v>
      </c>
      <c r="U156" s="20">
        <v>52.19</v>
      </c>
      <c r="V156" s="16">
        <f t="shared" si="0"/>
        <v>55.338571428571427</v>
      </c>
    </row>
    <row r="157" spans="1:22" ht="13" x14ac:dyDescent="0.15">
      <c r="A157" s="15">
        <v>44190</v>
      </c>
      <c r="B157" s="1">
        <v>348</v>
      </c>
      <c r="D157" s="1">
        <v>0</v>
      </c>
      <c r="E157" s="1">
        <v>0</v>
      </c>
      <c r="F157" s="1">
        <f t="shared" si="2"/>
        <v>0</v>
      </c>
      <c r="G157" s="16">
        <f t="shared" si="15"/>
        <v>0</v>
      </c>
      <c r="H157" s="16">
        <f t="shared" si="16"/>
        <v>0</v>
      </c>
      <c r="I157" s="16">
        <f t="shared" si="17"/>
        <v>144</v>
      </c>
      <c r="J157" s="1"/>
      <c r="P157" s="1">
        <f t="shared" si="6"/>
        <v>52631</v>
      </c>
      <c r="Q157" s="1">
        <v>0</v>
      </c>
      <c r="R157" s="1">
        <f t="shared" si="26"/>
        <v>0</v>
      </c>
      <c r="S157" s="16">
        <f t="shared" si="1"/>
        <v>0</v>
      </c>
      <c r="U157" s="20">
        <v>0</v>
      </c>
      <c r="V157" s="16">
        <f t="shared" si="0"/>
        <v>42.182857142857138</v>
      </c>
    </row>
    <row r="158" spans="1:22" ht="13" x14ac:dyDescent="0.15">
      <c r="A158" s="15">
        <v>44191</v>
      </c>
      <c r="B158" s="1">
        <v>349</v>
      </c>
      <c r="D158" s="1">
        <v>0</v>
      </c>
      <c r="E158" s="1">
        <v>0</v>
      </c>
      <c r="F158" s="1">
        <f t="shared" si="2"/>
        <v>0</v>
      </c>
      <c r="G158" s="16">
        <f t="shared" si="15"/>
        <v>0</v>
      </c>
      <c r="H158" s="16">
        <f t="shared" si="16"/>
        <v>0</v>
      </c>
      <c r="I158" s="16">
        <f t="shared" si="17"/>
        <v>144</v>
      </c>
      <c r="J158" s="1"/>
      <c r="P158" s="1">
        <f t="shared" si="6"/>
        <v>52631</v>
      </c>
      <c r="Q158" s="1">
        <v>0</v>
      </c>
      <c r="R158" s="1">
        <f t="shared" si="26"/>
        <v>0</v>
      </c>
      <c r="S158" s="16">
        <f t="shared" si="1"/>
        <v>0</v>
      </c>
      <c r="U158" s="20">
        <v>0</v>
      </c>
      <c r="V158" s="16">
        <f t="shared" si="0"/>
        <v>42.182857142857138</v>
      </c>
    </row>
    <row r="159" spans="1:22" ht="13" x14ac:dyDescent="0.15">
      <c r="A159" s="15">
        <v>44192</v>
      </c>
      <c r="B159" s="1">
        <v>350</v>
      </c>
      <c r="D159" s="1">
        <v>0</v>
      </c>
      <c r="E159" s="1">
        <v>0</v>
      </c>
      <c r="F159" s="1">
        <f t="shared" si="2"/>
        <v>0</v>
      </c>
      <c r="G159" s="16">
        <f t="shared" si="15"/>
        <v>0</v>
      </c>
      <c r="H159" s="16">
        <f t="shared" si="16"/>
        <v>0</v>
      </c>
      <c r="I159" s="16">
        <f t="shared" si="17"/>
        <v>144</v>
      </c>
      <c r="J159" s="1"/>
      <c r="P159" s="1">
        <f t="shared" si="6"/>
        <v>52631</v>
      </c>
      <c r="Q159" s="1">
        <v>0</v>
      </c>
      <c r="R159" s="1">
        <f t="shared" si="26"/>
        <v>0</v>
      </c>
      <c r="S159" s="16">
        <f t="shared" si="1"/>
        <v>0</v>
      </c>
      <c r="U159" s="20">
        <v>0</v>
      </c>
      <c r="V159" s="16">
        <f t="shared" si="0"/>
        <v>42.182857142857138</v>
      </c>
    </row>
    <row r="160" spans="1:22" ht="13" x14ac:dyDescent="0.15">
      <c r="A160" s="15">
        <v>44193</v>
      </c>
      <c r="B160" s="1">
        <v>351</v>
      </c>
      <c r="D160" s="1">
        <v>0</v>
      </c>
      <c r="E160" s="1">
        <v>0</v>
      </c>
      <c r="F160" s="1">
        <f t="shared" si="2"/>
        <v>0</v>
      </c>
      <c r="G160" s="16">
        <f t="shared" si="15"/>
        <v>0</v>
      </c>
      <c r="H160" s="16">
        <f t="shared" si="16"/>
        <v>0</v>
      </c>
      <c r="I160" s="16">
        <f t="shared" si="17"/>
        <v>144</v>
      </c>
      <c r="J160" s="1"/>
      <c r="P160" s="1">
        <f t="shared" si="6"/>
        <v>53066</v>
      </c>
      <c r="Q160" s="1">
        <v>435</v>
      </c>
      <c r="R160" s="1">
        <f t="shared" si="26"/>
        <v>435</v>
      </c>
      <c r="S160" s="16">
        <f t="shared" si="1"/>
        <v>62.142857142857146</v>
      </c>
      <c r="U160" s="20">
        <v>261.08</v>
      </c>
      <c r="V160" s="16">
        <f t="shared" si="0"/>
        <v>57.925714285714285</v>
      </c>
    </row>
    <row r="161" spans="1:22" ht="13" x14ac:dyDescent="0.15">
      <c r="A161" s="15">
        <v>44194</v>
      </c>
      <c r="B161" s="1">
        <v>352</v>
      </c>
      <c r="D161" s="1">
        <v>0</v>
      </c>
      <c r="E161" s="1">
        <v>0</v>
      </c>
      <c r="F161" s="1">
        <f t="shared" si="2"/>
        <v>0</v>
      </c>
      <c r="G161" s="16">
        <f t="shared" si="15"/>
        <v>0</v>
      </c>
      <c r="H161" s="16">
        <f t="shared" si="16"/>
        <v>0</v>
      </c>
      <c r="I161" s="16">
        <f t="shared" si="17"/>
        <v>144</v>
      </c>
      <c r="J161" s="1"/>
      <c r="P161" s="1">
        <f t="shared" si="6"/>
        <v>53066</v>
      </c>
      <c r="Q161" s="1">
        <v>0</v>
      </c>
      <c r="R161" s="1">
        <v>0</v>
      </c>
      <c r="S161" s="16">
        <f t="shared" si="1"/>
        <v>62.142857142857146</v>
      </c>
      <c r="U161" s="20">
        <v>17.55</v>
      </c>
      <c r="V161" s="16">
        <f t="shared" si="0"/>
        <v>53.39142857142857</v>
      </c>
    </row>
    <row r="162" spans="1:22" ht="13" x14ac:dyDescent="0.15">
      <c r="A162" s="15">
        <v>44195</v>
      </c>
      <c r="B162" s="1">
        <v>353</v>
      </c>
      <c r="D162" s="1">
        <v>0</v>
      </c>
      <c r="E162" s="1">
        <v>0</v>
      </c>
      <c r="F162" s="1">
        <f t="shared" si="2"/>
        <v>0</v>
      </c>
      <c r="G162" s="16">
        <f t="shared" ref="G162:G225" si="27">AVERAGE(F156:F162)</f>
        <v>0</v>
      </c>
      <c r="H162" s="16">
        <f t="shared" ref="H162:H225" si="28">G162*100000/2182</f>
        <v>0</v>
      </c>
      <c r="I162" s="16">
        <f t="shared" ref="I162:I225" si="29">SUM(F162+I161)</f>
        <v>144</v>
      </c>
      <c r="J162" s="1"/>
      <c r="P162" s="1">
        <f t="shared" si="6"/>
        <v>53066</v>
      </c>
      <c r="Q162" s="1">
        <v>0</v>
      </c>
      <c r="R162" s="1">
        <v>0</v>
      </c>
      <c r="S162" s="16">
        <f t="shared" si="1"/>
        <v>62.142857142857146</v>
      </c>
      <c r="U162" s="20">
        <v>50.85</v>
      </c>
      <c r="V162" s="16">
        <f t="shared" si="0"/>
        <v>54.524285714285718</v>
      </c>
    </row>
    <row r="163" spans="1:22" ht="13" x14ac:dyDescent="0.15">
      <c r="A163" s="15">
        <v>44196</v>
      </c>
      <c r="B163" s="1">
        <v>354</v>
      </c>
      <c r="D163" s="1">
        <v>0</v>
      </c>
      <c r="E163" s="1">
        <v>2</v>
      </c>
      <c r="F163" s="1">
        <f t="shared" si="2"/>
        <v>2</v>
      </c>
      <c r="G163" s="16">
        <f t="shared" si="27"/>
        <v>0.2857142857142857</v>
      </c>
      <c r="H163" s="16">
        <f t="shared" si="28"/>
        <v>13.0941469163284</v>
      </c>
      <c r="I163" s="16">
        <f t="shared" si="29"/>
        <v>146</v>
      </c>
      <c r="J163" s="1"/>
      <c r="P163" s="1">
        <f t="shared" si="6"/>
        <v>53066</v>
      </c>
      <c r="Q163" s="1">
        <v>0</v>
      </c>
      <c r="R163" s="1">
        <v>0</v>
      </c>
      <c r="S163" s="16">
        <f t="shared" si="1"/>
        <v>62.142857142857146</v>
      </c>
      <c r="U163" s="20">
        <v>53.54</v>
      </c>
      <c r="V163" s="16">
        <f t="shared" si="0"/>
        <v>54.717142857142861</v>
      </c>
    </row>
    <row r="164" spans="1:22" ht="13" x14ac:dyDescent="0.15">
      <c r="A164" s="15">
        <v>44197</v>
      </c>
      <c r="B164" s="1">
        <f t="shared" ref="B164:B314" si="30">B163+1</f>
        <v>355</v>
      </c>
      <c r="D164" s="1">
        <v>0</v>
      </c>
      <c r="E164" s="1">
        <v>0</v>
      </c>
      <c r="F164" s="1">
        <f t="shared" si="2"/>
        <v>0</v>
      </c>
      <c r="G164" s="16">
        <f t="shared" si="27"/>
        <v>0.2857142857142857</v>
      </c>
      <c r="H164" s="16">
        <f t="shared" si="28"/>
        <v>13.0941469163284</v>
      </c>
      <c r="I164" s="16">
        <f t="shared" si="29"/>
        <v>146</v>
      </c>
      <c r="J164" s="16">
        <f>F164</f>
        <v>0</v>
      </c>
      <c r="P164" s="1">
        <f t="shared" si="6"/>
        <v>53066</v>
      </c>
      <c r="Q164" s="1">
        <v>0</v>
      </c>
      <c r="R164" s="1">
        <v>0</v>
      </c>
      <c r="S164" s="16">
        <f t="shared" si="1"/>
        <v>62.142857142857146</v>
      </c>
      <c r="U164" s="20">
        <v>0</v>
      </c>
      <c r="V164" s="16">
        <f t="shared" si="0"/>
        <v>54.717142857142861</v>
      </c>
    </row>
    <row r="165" spans="1:22" ht="13" x14ac:dyDescent="0.15">
      <c r="A165" s="15">
        <v>44198</v>
      </c>
      <c r="B165" s="1">
        <f t="shared" si="30"/>
        <v>356</v>
      </c>
      <c r="D165" s="1">
        <v>0</v>
      </c>
      <c r="E165" s="1">
        <v>0</v>
      </c>
      <c r="F165" s="1">
        <f t="shared" si="2"/>
        <v>0</v>
      </c>
      <c r="G165" s="16">
        <f t="shared" si="27"/>
        <v>0.2857142857142857</v>
      </c>
      <c r="H165" s="16">
        <f t="shared" si="28"/>
        <v>13.0941469163284</v>
      </c>
      <c r="I165" s="16">
        <f t="shared" si="29"/>
        <v>146</v>
      </c>
      <c r="J165" s="22">
        <f t="shared" ref="J165:J196" si="31">F165+J164</f>
        <v>0</v>
      </c>
      <c r="P165" s="1">
        <f t="shared" si="6"/>
        <v>53066</v>
      </c>
      <c r="Q165" s="1">
        <v>0</v>
      </c>
      <c r="R165" s="1">
        <v>0</v>
      </c>
      <c r="S165" s="16">
        <f t="shared" si="1"/>
        <v>62.142857142857146</v>
      </c>
      <c r="U165" s="20">
        <v>116.91</v>
      </c>
      <c r="V165" s="16">
        <f t="shared" si="0"/>
        <v>71.41857142857144</v>
      </c>
    </row>
    <row r="166" spans="1:22" ht="13" x14ac:dyDescent="0.15">
      <c r="A166" s="15">
        <v>44199</v>
      </c>
      <c r="B166" s="1">
        <f t="shared" si="30"/>
        <v>357</v>
      </c>
      <c r="D166" s="1">
        <v>0</v>
      </c>
      <c r="E166" s="1">
        <v>0</v>
      </c>
      <c r="F166" s="1">
        <f t="shared" si="2"/>
        <v>0</v>
      </c>
      <c r="G166" s="16">
        <f t="shared" si="27"/>
        <v>0.2857142857142857</v>
      </c>
      <c r="H166" s="16">
        <f t="shared" si="28"/>
        <v>13.0941469163284</v>
      </c>
      <c r="I166" s="16">
        <f t="shared" si="29"/>
        <v>146</v>
      </c>
      <c r="J166" s="22">
        <f t="shared" si="31"/>
        <v>0</v>
      </c>
      <c r="P166" s="1">
        <f t="shared" si="6"/>
        <v>53066</v>
      </c>
      <c r="Q166" s="1">
        <v>0</v>
      </c>
      <c r="R166" s="1">
        <v>0</v>
      </c>
      <c r="S166" s="16">
        <f t="shared" si="1"/>
        <v>62.142857142857146</v>
      </c>
      <c r="U166" s="20">
        <v>0</v>
      </c>
      <c r="V166" s="16">
        <f t="shared" si="0"/>
        <v>71.41857142857144</v>
      </c>
    </row>
    <row r="167" spans="1:22" ht="13" x14ac:dyDescent="0.15">
      <c r="A167" s="15">
        <v>44200</v>
      </c>
      <c r="B167" s="1">
        <f t="shared" si="30"/>
        <v>358</v>
      </c>
      <c r="D167" s="1">
        <v>0</v>
      </c>
      <c r="E167" s="1">
        <v>0</v>
      </c>
      <c r="F167" s="1">
        <f t="shared" si="2"/>
        <v>0</v>
      </c>
      <c r="G167" s="16">
        <f t="shared" si="27"/>
        <v>0.2857142857142857</v>
      </c>
      <c r="H167" s="16">
        <f t="shared" si="28"/>
        <v>13.0941469163284</v>
      </c>
      <c r="I167" s="16">
        <f t="shared" si="29"/>
        <v>146</v>
      </c>
      <c r="J167" s="22">
        <f t="shared" si="31"/>
        <v>0</v>
      </c>
      <c r="P167" s="1">
        <f t="shared" si="6"/>
        <v>53476</v>
      </c>
      <c r="Q167" s="1">
        <v>410</v>
      </c>
      <c r="R167" s="1">
        <f>Q167-Q166</f>
        <v>410</v>
      </c>
      <c r="S167" s="16">
        <f t="shared" si="1"/>
        <v>58.571428571428569</v>
      </c>
      <c r="U167" s="20">
        <v>132.66999999999999</v>
      </c>
      <c r="V167" s="16">
        <f t="shared" si="0"/>
        <v>53.074285714285715</v>
      </c>
    </row>
    <row r="168" spans="1:22" ht="13" x14ac:dyDescent="0.15">
      <c r="A168" s="15">
        <v>44201</v>
      </c>
      <c r="B168" s="1">
        <f t="shared" si="30"/>
        <v>359</v>
      </c>
      <c r="D168" s="1">
        <v>0</v>
      </c>
      <c r="E168" s="1">
        <v>0</v>
      </c>
      <c r="F168" s="1">
        <f t="shared" si="2"/>
        <v>0</v>
      </c>
      <c r="G168" s="16">
        <f t="shared" si="27"/>
        <v>0.2857142857142857</v>
      </c>
      <c r="H168" s="16">
        <f t="shared" si="28"/>
        <v>13.0941469163284</v>
      </c>
      <c r="I168" s="16">
        <f t="shared" si="29"/>
        <v>146</v>
      </c>
      <c r="J168" s="22">
        <f t="shared" si="31"/>
        <v>0</v>
      </c>
      <c r="P168" s="1">
        <f t="shared" si="6"/>
        <v>53476</v>
      </c>
      <c r="Q168" s="1">
        <v>0</v>
      </c>
      <c r="R168" s="1">
        <v>0</v>
      </c>
      <c r="S168" s="16">
        <f t="shared" si="1"/>
        <v>58.571428571428569</v>
      </c>
      <c r="U168" s="20">
        <v>72.31</v>
      </c>
      <c r="V168" s="16">
        <f t="shared" si="0"/>
        <v>60.89714285714286</v>
      </c>
    </row>
    <row r="169" spans="1:22" ht="13" x14ac:dyDescent="0.15">
      <c r="A169" s="15">
        <v>44202</v>
      </c>
      <c r="B169" s="1">
        <f t="shared" si="30"/>
        <v>360</v>
      </c>
      <c r="D169" s="1">
        <v>0</v>
      </c>
      <c r="E169" s="1">
        <v>0</v>
      </c>
      <c r="F169" s="1">
        <f t="shared" si="2"/>
        <v>0</v>
      </c>
      <c r="G169" s="16">
        <f t="shared" si="27"/>
        <v>0.2857142857142857</v>
      </c>
      <c r="H169" s="16">
        <f t="shared" si="28"/>
        <v>13.0941469163284</v>
      </c>
      <c r="I169" s="16">
        <f t="shared" si="29"/>
        <v>146</v>
      </c>
      <c r="J169" s="22">
        <f t="shared" si="31"/>
        <v>0</v>
      </c>
      <c r="P169" s="1">
        <f t="shared" si="6"/>
        <v>53476</v>
      </c>
      <c r="Q169" s="1">
        <v>0</v>
      </c>
      <c r="R169" s="1">
        <f t="shared" ref="R169:R173" si="32">Q169-Q168</f>
        <v>0</v>
      </c>
      <c r="S169" s="16">
        <f t="shared" si="1"/>
        <v>58.571428571428569</v>
      </c>
      <c r="U169" s="20">
        <v>74.099999999999994</v>
      </c>
      <c r="V169" s="16">
        <f t="shared" si="0"/>
        <v>64.218571428571423</v>
      </c>
    </row>
    <row r="170" spans="1:22" ht="13" x14ac:dyDescent="0.15">
      <c r="A170" s="15">
        <v>44203</v>
      </c>
      <c r="B170" s="1">
        <f t="shared" si="30"/>
        <v>361</v>
      </c>
      <c r="D170" s="1">
        <v>1</v>
      </c>
      <c r="E170" s="1">
        <v>5</v>
      </c>
      <c r="F170" s="1">
        <f t="shared" si="2"/>
        <v>6</v>
      </c>
      <c r="G170" s="16">
        <f t="shared" si="27"/>
        <v>0.8571428571428571</v>
      </c>
      <c r="H170" s="16">
        <f t="shared" si="28"/>
        <v>39.282440748985202</v>
      </c>
      <c r="I170" s="16">
        <f t="shared" si="29"/>
        <v>152</v>
      </c>
      <c r="J170" s="22">
        <f t="shared" si="31"/>
        <v>6</v>
      </c>
      <c r="P170" s="1">
        <f t="shared" si="6"/>
        <v>53995</v>
      </c>
      <c r="Q170" s="1">
        <v>519</v>
      </c>
      <c r="R170" s="1">
        <f t="shared" si="32"/>
        <v>519</v>
      </c>
      <c r="S170" s="16">
        <f t="shared" si="1"/>
        <v>132.71428571428572</v>
      </c>
      <c r="U170" s="20">
        <v>92.43</v>
      </c>
      <c r="V170" s="16">
        <f t="shared" si="0"/>
        <v>69.77428571428571</v>
      </c>
    </row>
    <row r="171" spans="1:22" ht="13" x14ac:dyDescent="0.15">
      <c r="A171" s="15">
        <v>44204</v>
      </c>
      <c r="B171" s="1">
        <f t="shared" si="30"/>
        <v>362</v>
      </c>
      <c r="D171" s="1">
        <v>0</v>
      </c>
      <c r="E171" s="1">
        <v>0</v>
      </c>
      <c r="F171" s="1">
        <f t="shared" si="2"/>
        <v>0</v>
      </c>
      <c r="G171" s="16">
        <f t="shared" si="27"/>
        <v>0.8571428571428571</v>
      </c>
      <c r="H171" s="16">
        <f t="shared" si="28"/>
        <v>39.282440748985202</v>
      </c>
      <c r="I171" s="16">
        <f t="shared" si="29"/>
        <v>152</v>
      </c>
      <c r="J171" s="22">
        <f t="shared" si="31"/>
        <v>6</v>
      </c>
      <c r="P171" s="1">
        <f t="shared" si="6"/>
        <v>53995</v>
      </c>
      <c r="Q171" s="1">
        <v>519</v>
      </c>
      <c r="R171" s="1">
        <f t="shared" si="32"/>
        <v>0</v>
      </c>
      <c r="S171" s="16">
        <f t="shared" si="1"/>
        <v>132.71428571428572</v>
      </c>
      <c r="U171" s="20">
        <v>93.88</v>
      </c>
      <c r="V171" s="16">
        <f t="shared" si="0"/>
        <v>83.185714285714283</v>
      </c>
    </row>
    <row r="172" spans="1:22" ht="13" x14ac:dyDescent="0.15">
      <c r="A172" s="15">
        <v>44205</v>
      </c>
      <c r="B172" s="1">
        <f t="shared" si="30"/>
        <v>363</v>
      </c>
      <c r="D172" s="1">
        <v>0</v>
      </c>
      <c r="E172" s="1">
        <v>0</v>
      </c>
      <c r="F172" s="1">
        <f t="shared" si="2"/>
        <v>0</v>
      </c>
      <c r="G172" s="16">
        <f t="shared" si="27"/>
        <v>0.8571428571428571</v>
      </c>
      <c r="H172" s="16">
        <f t="shared" si="28"/>
        <v>39.282440748985202</v>
      </c>
      <c r="I172" s="16">
        <f t="shared" si="29"/>
        <v>152</v>
      </c>
      <c r="J172" s="22">
        <f t="shared" si="31"/>
        <v>6</v>
      </c>
      <c r="P172" s="1">
        <f t="shared" si="6"/>
        <v>53995</v>
      </c>
      <c r="Q172" s="1">
        <v>519</v>
      </c>
      <c r="R172" s="1">
        <f t="shared" si="32"/>
        <v>0</v>
      </c>
      <c r="S172" s="16">
        <f t="shared" si="1"/>
        <v>132.71428571428572</v>
      </c>
      <c r="U172" s="20">
        <v>0</v>
      </c>
      <c r="V172" s="16">
        <f t="shared" si="0"/>
        <v>66.484285714285718</v>
      </c>
    </row>
    <row r="173" spans="1:22" ht="13" x14ac:dyDescent="0.15">
      <c r="A173" s="15">
        <v>44206</v>
      </c>
      <c r="B173" s="1">
        <f t="shared" si="30"/>
        <v>364</v>
      </c>
      <c r="D173" s="1">
        <v>0</v>
      </c>
      <c r="E173" s="1">
        <v>0</v>
      </c>
      <c r="F173" s="1">
        <f t="shared" si="2"/>
        <v>0</v>
      </c>
      <c r="G173" s="16">
        <f t="shared" si="27"/>
        <v>0.8571428571428571</v>
      </c>
      <c r="H173" s="16">
        <f t="shared" si="28"/>
        <v>39.282440748985202</v>
      </c>
      <c r="I173" s="16">
        <f t="shared" si="29"/>
        <v>152</v>
      </c>
      <c r="J173" s="22">
        <f t="shared" si="31"/>
        <v>6</v>
      </c>
      <c r="P173" s="1">
        <f t="shared" si="6"/>
        <v>53996</v>
      </c>
      <c r="Q173" s="1">
        <v>520</v>
      </c>
      <c r="R173" s="1">
        <f t="shared" si="32"/>
        <v>1</v>
      </c>
      <c r="S173" s="16">
        <f t="shared" si="1"/>
        <v>132.85714285714286</v>
      </c>
      <c r="U173" s="20">
        <v>0</v>
      </c>
      <c r="V173" s="16">
        <f t="shared" si="0"/>
        <v>66.484285714285718</v>
      </c>
    </row>
    <row r="174" spans="1:22" ht="13" x14ac:dyDescent="0.15">
      <c r="A174" s="15">
        <v>44207</v>
      </c>
      <c r="B174" s="1">
        <f t="shared" si="30"/>
        <v>365</v>
      </c>
      <c r="D174" s="1">
        <v>0</v>
      </c>
      <c r="E174" s="1">
        <v>0</v>
      </c>
      <c r="F174" s="1">
        <f t="shared" si="2"/>
        <v>0</v>
      </c>
      <c r="G174" s="16">
        <f t="shared" si="27"/>
        <v>0.8571428571428571</v>
      </c>
      <c r="H174" s="16">
        <f t="shared" si="28"/>
        <v>39.282440748985202</v>
      </c>
      <c r="I174" s="16">
        <f t="shared" si="29"/>
        <v>152</v>
      </c>
      <c r="J174" s="22">
        <f t="shared" si="31"/>
        <v>6</v>
      </c>
      <c r="P174" s="1">
        <f t="shared" si="6"/>
        <v>53996</v>
      </c>
      <c r="Q174" s="1">
        <v>0</v>
      </c>
      <c r="R174" s="1">
        <v>0</v>
      </c>
      <c r="S174" s="16">
        <f t="shared" si="1"/>
        <v>74.285714285714292</v>
      </c>
      <c r="U174" s="20">
        <v>223.75</v>
      </c>
      <c r="V174" s="16">
        <f t="shared" si="0"/>
        <v>79.495714285714286</v>
      </c>
    </row>
    <row r="175" spans="1:22" ht="13" x14ac:dyDescent="0.15">
      <c r="A175" s="15">
        <v>44208</v>
      </c>
      <c r="B175" s="1">
        <f t="shared" si="30"/>
        <v>366</v>
      </c>
      <c r="D175" s="1">
        <v>0</v>
      </c>
      <c r="E175" s="1">
        <v>0</v>
      </c>
      <c r="F175" s="1">
        <f t="shared" si="2"/>
        <v>0</v>
      </c>
      <c r="G175" s="16">
        <f t="shared" si="27"/>
        <v>0.8571428571428571</v>
      </c>
      <c r="H175" s="16">
        <f t="shared" si="28"/>
        <v>39.282440748985202</v>
      </c>
      <c r="I175" s="16">
        <f t="shared" si="29"/>
        <v>152</v>
      </c>
      <c r="J175" s="22">
        <f t="shared" si="31"/>
        <v>6</v>
      </c>
      <c r="P175" s="1">
        <f t="shared" si="6"/>
        <v>53996</v>
      </c>
      <c r="Q175" s="1">
        <v>0</v>
      </c>
      <c r="R175" s="1">
        <f t="shared" ref="R175:R180" si="33">Q175-Q174</f>
        <v>0</v>
      </c>
      <c r="S175" s="16">
        <f t="shared" si="1"/>
        <v>74.285714285714292</v>
      </c>
      <c r="U175" s="20">
        <v>112.66</v>
      </c>
      <c r="V175" s="16">
        <f t="shared" si="0"/>
        <v>85.259999999999991</v>
      </c>
    </row>
    <row r="176" spans="1:22" ht="13" x14ac:dyDescent="0.15">
      <c r="A176" s="15">
        <v>44209</v>
      </c>
      <c r="B176" s="1">
        <f t="shared" si="30"/>
        <v>367</v>
      </c>
      <c r="D176" s="1">
        <v>0</v>
      </c>
      <c r="E176" s="1">
        <v>0</v>
      </c>
      <c r="F176" s="1">
        <f t="shared" si="2"/>
        <v>0</v>
      </c>
      <c r="G176" s="16">
        <f t="shared" si="27"/>
        <v>0.8571428571428571</v>
      </c>
      <c r="H176" s="16">
        <f t="shared" si="28"/>
        <v>39.282440748985202</v>
      </c>
      <c r="I176" s="16">
        <f t="shared" si="29"/>
        <v>152</v>
      </c>
      <c r="J176" s="22">
        <f t="shared" si="31"/>
        <v>6</v>
      </c>
      <c r="P176" s="1">
        <f t="shared" si="6"/>
        <v>53996</v>
      </c>
      <c r="Q176" s="1">
        <v>0</v>
      </c>
      <c r="R176" s="1">
        <f t="shared" si="33"/>
        <v>0</v>
      </c>
      <c r="S176" s="16">
        <f t="shared" si="1"/>
        <v>74.285714285714292</v>
      </c>
      <c r="U176" s="20">
        <v>90.53</v>
      </c>
      <c r="V176" s="16">
        <f t="shared" si="0"/>
        <v>87.607142857142861</v>
      </c>
    </row>
    <row r="177" spans="1:22" ht="13" x14ac:dyDescent="0.15">
      <c r="A177" s="15">
        <v>44210</v>
      </c>
      <c r="B177" s="1">
        <f t="shared" si="30"/>
        <v>368</v>
      </c>
      <c r="D177" s="21">
        <v>0</v>
      </c>
      <c r="E177" s="19">
        <v>1</v>
      </c>
      <c r="F177" s="21">
        <f t="shared" si="2"/>
        <v>1</v>
      </c>
      <c r="G177" s="21">
        <f t="shared" si="27"/>
        <v>0.14285714285714285</v>
      </c>
      <c r="H177" s="16">
        <f t="shared" si="28"/>
        <v>6.5470734581642001</v>
      </c>
      <c r="I177" s="21">
        <f t="shared" si="29"/>
        <v>153</v>
      </c>
      <c r="J177" s="22">
        <f t="shared" si="31"/>
        <v>7</v>
      </c>
      <c r="K177" s="21"/>
      <c r="L177" s="21"/>
      <c r="M177" s="19"/>
      <c r="N177" s="22"/>
      <c r="O177" s="22"/>
      <c r="P177" s="21">
        <f t="shared" si="6"/>
        <v>54504</v>
      </c>
      <c r="Q177" s="19">
        <v>508</v>
      </c>
      <c r="R177" s="1">
        <f t="shared" si="33"/>
        <v>508</v>
      </c>
      <c r="S177" s="21">
        <f t="shared" si="1"/>
        <v>72.714285714285708</v>
      </c>
      <c r="T177" s="21"/>
      <c r="U177" s="20">
        <v>24.14</v>
      </c>
      <c r="V177" s="16">
        <f t="shared" si="0"/>
        <v>77.851428571428556</v>
      </c>
    </row>
    <row r="178" spans="1:22" ht="13" x14ac:dyDescent="0.15">
      <c r="A178" s="15">
        <v>44211</v>
      </c>
      <c r="B178" s="1">
        <f t="shared" si="30"/>
        <v>369</v>
      </c>
      <c r="D178" s="21">
        <v>0</v>
      </c>
      <c r="E178" s="19">
        <v>0</v>
      </c>
      <c r="F178" s="21">
        <f t="shared" si="2"/>
        <v>0</v>
      </c>
      <c r="G178" s="21">
        <f t="shared" si="27"/>
        <v>0.14285714285714285</v>
      </c>
      <c r="H178" s="16">
        <f t="shared" si="28"/>
        <v>6.5470734581642001</v>
      </c>
      <c r="I178" s="21">
        <f t="shared" si="29"/>
        <v>153</v>
      </c>
      <c r="J178" s="22">
        <f t="shared" si="31"/>
        <v>7</v>
      </c>
      <c r="K178" s="21"/>
      <c r="L178" s="21"/>
      <c r="M178" s="19"/>
      <c r="N178" s="22"/>
      <c r="O178" s="22"/>
      <c r="P178" s="21">
        <f t="shared" si="6"/>
        <v>54504</v>
      </c>
      <c r="Q178" s="19">
        <v>508</v>
      </c>
      <c r="R178" s="1">
        <f t="shared" si="33"/>
        <v>0</v>
      </c>
      <c r="S178" s="21">
        <f t="shared" si="1"/>
        <v>72.714285714285708</v>
      </c>
      <c r="T178" s="21"/>
      <c r="U178" s="20">
        <v>40.909999999999997</v>
      </c>
      <c r="V178" s="16">
        <f t="shared" si="0"/>
        <v>70.284285714285701</v>
      </c>
    </row>
    <row r="179" spans="1:22" ht="13" x14ac:dyDescent="0.15">
      <c r="A179" s="15">
        <v>44212</v>
      </c>
      <c r="B179" s="1">
        <f t="shared" si="30"/>
        <v>370</v>
      </c>
      <c r="D179" s="21">
        <v>0</v>
      </c>
      <c r="E179" s="19">
        <v>0</v>
      </c>
      <c r="F179" s="21">
        <f t="shared" si="2"/>
        <v>0</v>
      </c>
      <c r="G179" s="21">
        <f t="shared" si="27"/>
        <v>0.14285714285714285</v>
      </c>
      <c r="H179" s="16">
        <f t="shared" si="28"/>
        <v>6.5470734581642001</v>
      </c>
      <c r="I179" s="21">
        <f t="shared" si="29"/>
        <v>153</v>
      </c>
      <c r="J179" s="22">
        <f t="shared" si="31"/>
        <v>7</v>
      </c>
      <c r="K179" s="21"/>
      <c r="L179" s="21"/>
      <c r="M179" s="19"/>
      <c r="N179" s="22"/>
      <c r="O179" s="22"/>
      <c r="P179" s="21">
        <f t="shared" si="6"/>
        <v>54504</v>
      </c>
      <c r="Q179" s="19">
        <v>508</v>
      </c>
      <c r="R179" s="1">
        <f t="shared" si="33"/>
        <v>0</v>
      </c>
      <c r="S179" s="21">
        <f t="shared" si="1"/>
        <v>72.714285714285708</v>
      </c>
      <c r="T179" s="21"/>
      <c r="U179" s="20">
        <v>0</v>
      </c>
      <c r="V179" s="16">
        <f t="shared" si="0"/>
        <v>70.284285714285701</v>
      </c>
    </row>
    <row r="180" spans="1:22" ht="13" x14ac:dyDescent="0.15">
      <c r="A180" s="15">
        <v>44213</v>
      </c>
      <c r="B180" s="1">
        <f t="shared" si="30"/>
        <v>371</v>
      </c>
      <c r="D180" s="21">
        <v>0</v>
      </c>
      <c r="E180" s="19">
        <v>0</v>
      </c>
      <c r="F180" s="21">
        <f t="shared" si="2"/>
        <v>0</v>
      </c>
      <c r="G180" s="21">
        <f t="shared" si="27"/>
        <v>0.14285714285714285</v>
      </c>
      <c r="H180" s="16">
        <f t="shared" si="28"/>
        <v>6.5470734581642001</v>
      </c>
      <c r="I180" s="21">
        <f t="shared" si="29"/>
        <v>153</v>
      </c>
      <c r="J180" s="22">
        <f t="shared" si="31"/>
        <v>7</v>
      </c>
      <c r="K180" s="21"/>
      <c r="L180" s="21"/>
      <c r="M180" s="19"/>
      <c r="N180" s="22"/>
      <c r="O180" s="22"/>
      <c r="P180" s="21">
        <f t="shared" si="6"/>
        <v>54504</v>
      </c>
      <c r="Q180" s="19">
        <v>508</v>
      </c>
      <c r="R180" s="1">
        <f t="shared" si="33"/>
        <v>0</v>
      </c>
      <c r="S180" s="21">
        <f t="shared" si="1"/>
        <v>72.571428571428569</v>
      </c>
      <c r="T180" s="21"/>
      <c r="U180" s="20">
        <v>0</v>
      </c>
      <c r="V180" s="16">
        <f t="shared" si="0"/>
        <v>70.284285714285701</v>
      </c>
    </row>
    <row r="181" spans="1:22" ht="13" x14ac:dyDescent="0.15">
      <c r="A181" s="15">
        <v>44214</v>
      </c>
      <c r="B181" s="1">
        <f t="shared" si="30"/>
        <v>372</v>
      </c>
      <c r="D181" s="21">
        <v>0</v>
      </c>
      <c r="E181" s="19">
        <v>0</v>
      </c>
      <c r="F181" s="21">
        <f t="shared" si="2"/>
        <v>0</v>
      </c>
      <c r="G181" s="21">
        <f t="shared" si="27"/>
        <v>0.14285714285714285</v>
      </c>
      <c r="H181" s="16">
        <f t="shared" si="28"/>
        <v>6.5470734581642001</v>
      </c>
      <c r="I181" s="21">
        <f t="shared" si="29"/>
        <v>153</v>
      </c>
      <c r="J181" s="22">
        <f t="shared" si="31"/>
        <v>7</v>
      </c>
      <c r="K181" s="21"/>
      <c r="L181" s="21"/>
      <c r="M181" s="19"/>
      <c r="N181" s="22"/>
      <c r="O181" s="22"/>
      <c r="P181" s="21">
        <f t="shared" si="6"/>
        <v>54504</v>
      </c>
      <c r="Q181" s="19">
        <v>0</v>
      </c>
      <c r="R181" s="1">
        <v>0</v>
      </c>
      <c r="S181" s="21">
        <f t="shared" si="1"/>
        <v>72.571428571428569</v>
      </c>
      <c r="T181" s="21"/>
      <c r="U181" s="20">
        <v>205.87</v>
      </c>
      <c r="V181" s="16">
        <f t="shared" si="0"/>
        <v>67.73</v>
      </c>
    </row>
    <row r="182" spans="1:22" ht="13" x14ac:dyDescent="0.15">
      <c r="A182" s="15">
        <v>44215</v>
      </c>
      <c r="B182" s="1">
        <f t="shared" si="30"/>
        <v>373</v>
      </c>
      <c r="D182" s="21">
        <v>0</v>
      </c>
      <c r="E182" s="19">
        <v>0</v>
      </c>
      <c r="F182" s="21">
        <f t="shared" si="2"/>
        <v>0</v>
      </c>
      <c r="G182" s="21">
        <f t="shared" si="27"/>
        <v>0.14285714285714285</v>
      </c>
      <c r="H182" s="16">
        <f t="shared" si="28"/>
        <v>6.5470734581642001</v>
      </c>
      <c r="I182" s="21">
        <f t="shared" si="29"/>
        <v>153</v>
      </c>
      <c r="J182" s="22">
        <f t="shared" si="31"/>
        <v>7</v>
      </c>
      <c r="K182" s="21"/>
      <c r="L182" s="21"/>
      <c r="M182" s="19"/>
      <c r="N182" s="22"/>
      <c r="O182" s="22"/>
      <c r="P182" s="21">
        <f t="shared" si="6"/>
        <v>54504</v>
      </c>
      <c r="Q182" s="19">
        <v>0</v>
      </c>
      <c r="R182" s="1">
        <f t="shared" ref="R182:R187" si="34">Q182-Q181</f>
        <v>0</v>
      </c>
      <c r="S182" s="21">
        <f t="shared" si="1"/>
        <v>72.571428571428569</v>
      </c>
      <c r="T182" s="21"/>
      <c r="U182" s="20">
        <v>63.82</v>
      </c>
      <c r="V182" s="16">
        <f t="shared" si="0"/>
        <v>60.752857142857138</v>
      </c>
    </row>
    <row r="183" spans="1:22" ht="13" x14ac:dyDescent="0.15">
      <c r="A183" s="15">
        <v>44216</v>
      </c>
      <c r="B183" s="1">
        <f t="shared" si="30"/>
        <v>374</v>
      </c>
      <c r="D183" s="21">
        <v>0</v>
      </c>
      <c r="E183" s="19">
        <v>0</v>
      </c>
      <c r="F183" s="21">
        <f t="shared" si="2"/>
        <v>0</v>
      </c>
      <c r="G183" s="21">
        <f t="shared" si="27"/>
        <v>0.14285714285714285</v>
      </c>
      <c r="H183" s="16">
        <f t="shared" si="28"/>
        <v>6.5470734581642001</v>
      </c>
      <c r="I183" s="21">
        <f t="shared" si="29"/>
        <v>153</v>
      </c>
      <c r="J183" s="22">
        <f t="shared" si="31"/>
        <v>7</v>
      </c>
      <c r="K183" s="21"/>
      <c r="L183" s="21"/>
      <c r="M183" s="19"/>
      <c r="N183" s="22"/>
      <c r="O183" s="22"/>
      <c r="P183" s="21">
        <f t="shared" si="6"/>
        <v>54504</v>
      </c>
      <c r="Q183" s="19">
        <v>0</v>
      </c>
      <c r="R183" s="1">
        <f t="shared" si="34"/>
        <v>0</v>
      </c>
      <c r="S183" s="21">
        <f t="shared" si="1"/>
        <v>72.571428571428569</v>
      </c>
      <c r="T183" s="21"/>
      <c r="U183" s="20">
        <v>49.4</v>
      </c>
      <c r="V183" s="16">
        <f t="shared" si="0"/>
        <v>54.877142857142857</v>
      </c>
    </row>
    <row r="184" spans="1:22" ht="13" x14ac:dyDescent="0.15">
      <c r="A184" s="15">
        <v>44217</v>
      </c>
      <c r="B184" s="1">
        <f t="shared" si="30"/>
        <v>375</v>
      </c>
      <c r="D184" s="21">
        <v>0</v>
      </c>
      <c r="E184" s="19">
        <v>3</v>
      </c>
      <c r="F184" s="21">
        <f t="shared" si="2"/>
        <v>3</v>
      </c>
      <c r="G184" s="21">
        <f t="shared" si="27"/>
        <v>0.42857142857142855</v>
      </c>
      <c r="H184" s="16">
        <f t="shared" si="28"/>
        <v>19.641220374492601</v>
      </c>
      <c r="I184" s="21">
        <f t="shared" si="29"/>
        <v>156</v>
      </c>
      <c r="J184" s="22">
        <f t="shared" si="31"/>
        <v>10</v>
      </c>
      <c r="K184" s="21"/>
      <c r="L184" s="21"/>
      <c r="M184" s="19"/>
      <c r="N184" s="22"/>
      <c r="O184" s="22"/>
      <c r="P184" s="21">
        <f t="shared" si="6"/>
        <v>55012</v>
      </c>
      <c r="Q184" s="19">
        <v>508</v>
      </c>
      <c r="R184" s="1">
        <f t="shared" si="34"/>
        <v>508</v>
      </c>
      <c r="S184" s="21">
        <f t="shared" si="1"/>
        <v>72.571428571428569</v>
      </c>
      <c r="T184" s="21"/>
      <c r="U184" s="20">
        <v>47.61</v>
      </c>
      <c r="V184" s="16">
        <f t="shared" si="0"/>
        <v>58.230000000000004</v>
      </c>
    </row>
    <row r="185" spans="1:22" ht="13" x14ac:dyDescent="0.15">
      <c r="A185" s="15">
        <v>44218</v>
      </c>
      <c r="B185" s="1">
        <f t="shared" si="30"/>
        <v>376</v>
      </c>
      <c r="D185" s="21">
        <v>0</v>
      </c>
      <c r="E185" s="19">
        <v>0</v>
      </c>
      <c r="F185" s="21">
        <f t="shared" si="2"/>
        <v>0</v>
      </c>
      <c r="G185" s="21">
        <f t="shared" si="27"/>
        <v>0.42857142857142855</v>
      </c>
      <c r="H185" s="16">
        <f t="shared" si="28"/>
        <v>19.641220374492601</v>
      </c>
      <c r="I185" s="21">
        <f t="shared" si="29"/>
        <v>156</v>
      </c>
      <c r="J185" s="22">
        <f t="shared" si="31"/>
        <v>10</v>
      </c>
      <c r="K185" s="21"/>
      <c r="L185" s="21"/>
      <c r="M185" s="19"/>
      <c r="N185" s="22"/>
      <c r="O185" s="22"/>
      <c r="P185" s="21">
        <f t="shared" si="6"/>
        <v>55012</v>
      </c>
      <c r="Q185" s="19">
        <v>508</v>
      </c>
      <c r="R185" s="1">
        <f t="shared" si="34"/>
        <v>0</v>
      </c>
      <c r="S185" s="21">
        <f t="shared" si="1"/>
        <v>72.571428571428569</v>
      </c>
      <c r="T185" s="21"/>
      <c r="U185" s="20">
        <v>50.74</v>
      </c>
      <c r="V185" s="16">
        <f t="shared" si="0"/>
        <v>59.634285714285717</v>
      </c>
    </row>
    <row r="186" spans="1:22" ht="13" x14ac:dyDescent="0.15">
      <c r="A186" s="15">
        <v>44219</v>
      </c>
      <c r="B186" s="1">
        <f t="shared" si="30"/>
        <v>377</v>
      </c>
      <c r="D186" s="21">
        <v>0</v>
      </c>
      <c r="E186" s="19">
        <v>0</v>
      </c>
      <c r="F186" s="21">
        <f t="shared" si="2"/>
        <v>0</v>
      </c>
      <c r="G186" s="21">
        <f t="shared" si="27"/>
        <v>0.42857142857142855</v>
      </c>
      <c r="H186" s="16">
        <f t="shared" si="28"/>
        <v>19.641220374492601</v>
      </c>
      <c r="I186" s="21">
        <f t="shared" si="29"/>
        <v>156</v>
      </c>
      <c r="J186" s="22">
        <f t="shared" si="31"/>
        <v>10</v>
      </c>
      <c r="K186" s="21"/>
      <c r="L186" s="21"/>
      <c r="M186" s="19"/>
      <c r="N186" s="22"/>
      <c r="O186" s="22"/>
      <c r="P186" s="21">
        <f t="shared" si="6"/>
        <v>55012</v>
      </c>
      <c r="Q186" s="19">
        <v>508</v>
      </c>
      <c r="R186" s="1">
        <f t="shared" si="34"/>
        <v>0</v>
      </c>
      <c r="S186" s="21">
        <f t="shared" si="1"/>
        <v>72.571428571428569</v>
      </c>
      <c r="T186" s="21"/>
      <c r="U186" s="20">
        <v>0</v>
      </c>
      <c r="V186" s="16">
        <f t="shared" si="0"/>
        <v>59.634285714285717</v>
      </c>
    </row>
    <row r="187" spans="1:22" ht="13" x14ac:dyDescent="0.15">
      <c r="A187" s="15">
        <v>44220</v>
      </c>
      <c r="B187" s="1">
        <f t="shared" si="30"/>
        <v>378</v>
      </c>
      <c r="D187" s="21">
        <v>0</v>
      </c>
      <c r="E187" s="19">
        <v>0</v>
      </c>
      <c r="F187" s="21">
        <f t="shared" si="2"/>
        <v>0</v>
      </c>
      <c r="G187" s="21">
        <f t="shared" si="27"/>
        <v>0.42857142857142855</v>
      </c>
      <c r="H187" s="16">
        <f t="shared" si="28"/>
        <v>19.641220374492601</v>
      </c>
      <c r="I187" s="21">
        <f t="shared" si="29"/>
        <v>156</v>
      </c>
      <c r="J187" s="22">
        <f t="shared" si="31"/>
        <v>10</v>
      </c>
      <c r="K187" s="21"/>
      <c r="L187" s="21"/>
      <c r="M187" s="19"/>
      <c r="N187" s="22"/>
      <c r="O187" s="22"/>
      <c r="P187" s="21">
        <f t="shared" si="6"/>
        <v>55012</v>
      </c>
      <c r="Q187" s="19">
        <v>508</v>
      </c>
      <c r="R187" s="1">
        <f t="shared" si="34"/>
        <v>0</v>
      </c>
      <c r="S187" s="21">
        <f t="shared" si="1"/>
        <v>72.571428571428569</v>
      </c>
      <c r="T187" s="21"/>
      <c r="U187" s="20">
        <v>0</v>
      </c>
      <c r="V187" s="16">
        <f t="shared" si="0"/>
        <v>59.634285714285717</v>
      </c>
    </row>
    <row r="188" spans="1:22" ht="13" x14ac:dyDescent="0.15">
      <c r="A188" s="15">
        <v>44221</v>
      </c>
      <c r="B188" s="1">
        <f t="shared" si="30"/>
        <v>379</v>
      </c>
      <c r="D188" s="21">
        <v>0</v>
      </c>
      <c r="E188" s="19">
        <v>0</v>
      </c>
      <c r="F188" s="21">
        <f t="shared" si="2"/>
        <v>0</v>
      </c>
      <c r="G188" s="21">
        <f t="shared" si="27"/>
        <v>0.42857142857142855</v>
      </c>
      <c r="H188" s="16">
        <f t="shared" si="28"/>
        <v>19.641220374492601</v>
      </c>
      <c r="I188" s="21">
        <f t="shared" si="29"/>
        <v>156</v>
      </c>
      <c r="J188" s="22">
        <f t="shared" si="31"/>
        <v>10</v>
      </c>
      <c r="K188" s="21"/>
      <c r="L188" s="21"/>
      <c r="M188" s="19"/>
      <c r="N188" s="22"/>
      <c r="O188" s="22"/>
      <c r="P188" s="21">
        <f t="shared" si="6"/>
        <v>55012</v>
      </c>
      <c r="Q188" s="19">
        <v>0</v>
      </c>
      <c r="R188" s="1">
        <v>0</v>
      </c>
      <c r="S188" s="21">
        <f t="shared" si="1"/>
        <v>72.571428571428569</v>
      </c>
      <c r="T188" s="21"/>
      <c r="U188" s="1">
        <v>176.48</v>
      </c>
      <c r="V188" s="16">
        <f t="shared" si="0"/>
        <v>55.435714285714276</v>
      </c>
    </row>
    <row r="189" spans="1:22" ht="13" x14ac:dyDescent="0.15">
      <c r="A189" s="15">
        <v>44222</v>
      </c>
      <c r="B189" s="1">
        <f t="shared" si="30"/>
        <v>380</v>
      </c>
      <c r="D189" s="21">
        <v>0</v>
      </c>
      <c r="E189" s="19">
        <v>0</v>
      </c>
      <c r="F189" s="21">
        <f t="shared" si="2"/>
        <v>0</v>
      </c>
      <c r="G189" s="21">
        <f t="shared" si="27"/>
        <v>0.42857142857142855</v>
      </c>
      <c r="H189" s="16">
        <f t="shared" si="28"/>
        <v>19.641220374492601</v>
      </c>
      <c r="I189" s="21">
        <f t="shared" si="29"/>
        <v>156</v>
      </c>
      <c r="J189" s="22">
        <f t="shared" si="31"/>
        <v>10</v>
      </c>
      <c r="K189" s="21"/>
      <c r="L189" s="21"/>
      <c r="M189" s="19"/>
      <c r="N189" s="22"/>
      <c r="O189" s="22"/>
      <c r="P189" s="21">
        <f t="shared" si="6"/>
        <v>55012</v>
      </c>
      <c r="Q189" s="19">
        <v>0</v>
      </c>
      <c r="R189" s="1">
        <f t="shared" ref="R189:R194" si="35">Q189-Q188</f>
        <v>0</v>
      </c>
      <c r="S189" s="21">
        <f t="shared" si="1"/>
        <v>72.571428571428569</v>
      </c>
      <c r="T189" s="21"/>
      <c r="U189" s="1">
        <v>33.31</v>
      </c>
      <c r="V189" s="16">
        <f t="shared" si="0"/>
        <v>51.07714285714286</v>
      </c>
    </row>
    <row r="190" spans="1:22" ht="13" x14ac:dyDescent="0.15">
      <c r="A190" s="15">
        <v>44223</v>
      </c>
      <c r="B190" s="1">
        <f t="shared" si="30"/>
        <v>381</v>
      </c>
      <c r="D190" s="21">
        <v>0</v>
      </c>
      <c r="E190" s="19">
        <v>0</v>
      </c>
      <c r="F190" s="21">
        <f t="shared" si="2"/>
        <v>0</v>
      </c>
      <c r="G190" s="21">
        <f t="shared" si="27"/>
        <v>0.42857142857142855</v>
      </c>
      <c r="H190" s="16">
        <f t="shared" si="28"/>
        <v>19.641220374492601</v>
      </c>
      <c r="I190" s="21">
        <f t="shared" si="29"/>
        <v>156</v>
      </c>
      <c r="J190" s="22">
        <f t="shared" si="31"/>
        <v>10</v>
      </c>
      <c r="K190" s="21"/>
      <c r="L190" s="21"/>
      <c r="M190" s="19"/>
      <c r="N190" s="22"/>
      <c r="O190" s="22"/>
      <c r="P190" s="21">
        <f t="shared" si="6"/>
        <v>55012</v>
      </c>
      <c r="Q190" s="19">
        <v>0</v>
      </c>
      <c r="R190" s="1">
        <f t="shared" si="35"/>
        <v>0</v>
      </c>
      <c r="S190" s="21">
        <f t="shared" si="1"/>
        <v>72.571428571428569</v>
      </c>
      <c r="T190" s="21"/>
      <c r="U190" s="1">
        <v>68.849999999999994</v>
      </c>
      <c r="V190" s="16">
        <f t="shared" si="0"/>
        <v>53.855714285714285</v>
      </c>
    </row>
    <row r="191" spans="1:22" ht="13" x14ac:dyDescent="0.15">
      <c r="A191" s="15">
        <v>44224</v>
      </c>
      <c r="B191" s="1">
        <f t="shared" si="30"/>
        <v>382</v>
      </c>
      <c r="D191" s="21">
        <v>0</v>
      </c>
      <c r="E191" s="19">
        <v>0</v>
      </c>
      <c r="F191" s="21">
        <f t="shared" si="2"/>
        <v>0</v>
      </c>
      <c r="G191" s="21">
        <f t="shared" si="27"/>
        <v>0</v>
      </c>
      <c r="H191" s="16">
        <f t="shared" si="28"/>
        <v>0</v>
      </c>
      <c r="I191" s="21">
        <f t="shared" si="29"/>
        <v>156</v>
      </c>
      <c r="J191" s="22">
        <f t="shared" si="31"/>
        <v>10</v>
      </c>
      <c r="K191" s="21"/>
      <c r="L191" s="21"/>
      <c r="M191" s="19"/>
      <c r="N191" s="22"/>
      <c r="O191" s="22"/>
      <c r="P191" s="21">
        <f t="shared" si="6"/>
        <v>55012</v>
      </c>
      <c r="Q191" s="19">
        <v>0</v>
      </c>
      <c r="R191" s="1">
        <f t="shared" si="35"/>
        <v>0</v>
      </c>
      <c r="S191" s="21">
        <f t="shared" si="1"/>
        <v>0</v>
      </c>
      <c r="T191" s="21"/>
      <c r="U191" s="1">
        <v>43.92</v>
      </c>
      <c r="V191" s="16">
        <f t="shared" si="0"/>
        <v>53.328571428571429</v>
      </c>
    </row>
    <row r="192" spans="1:22" ht="13" x14ac:dyDescent="0.15">
      <c r="A192" s="15">
        <v>44225</v>
      </c>
      <c r="B192" s="1">
        <f t="shared" si="30"/>
        <v>383</v>
      </c>
      <c r="D192" s="21">
        <v>0</v>
      </c>
      <c r="E192" s="19">
        <v>1</v>
      </c>
      <c r="F192" s="21">
        <f t="shared" si="2"/>
        <v>1</v>
      </c>
      <c r="G192" s="21">
        <f t="shared" si="27"/>
        <v>0.14285714285714285</v>
      </c>
      <c r="H192" s="16">
        <f t="shared" si="28"/>
        <v>6.5470734581642001</v>
      </c>
      <c r="I192" s="21">
        <f t="shared" si="29"/>
        <v>157</v>
      </c>
      <c r="J192" s="22">
        <f t="shared" si="31"/>
        <v>11</v>
      </c>
      <c r="K192" s="21"/>
      <c r="L192" s="21"/>
      <c r="M192" s="19"/>
      <c r="N192" s="22"/>
      <c r="O192" s="22"/>
      <c r="P192" s="21">
        <f t="shared" si="6"/>
        <v>55520</v>
      </c>
      <c r="Q192" s="19">
        <v>508</v>
      </c>
      <c r="R192" s="1">
        <f t="shared" si="35"/>
        <v>508</v>
      </c>
      <c r="S192" s="21">
        <f t="shared" si="1"/>
        <v>72.571428571428569</v>
      </c>
      <c r="T192" s="21"/>
      <c r="U192" s="1">
        <v>33.31</v>
      </c>
      <c r="V192" s="16">
        <f t="shared" si="0"/>
        <v>50.838571428571427</v>
      </c>
    </row>
    <row r="193" spans="1:22" ht="13" x14ac:dyDescent="0.15">
      <c r="A193" s="15">
        <v>44226</v>
      </c>
      <c r="B193" s="1">
        <f t="shared" si="30"/>
        <v>384</v>
      </c>
      <c r="D193" s="21">
        <v>0</v>
      </c>
      <c r="E193" s="19">
        <v>0</v>
      </c>
      <c r="F193" s="21">
        <f t="shared" si="2"/>
        <v>0</v>
      </c>
      <c r="G193" s="21">
        <f t="shared" si="27"/>
        <v>0.14285714285714285</v>
      </c>
      <c r="H193" s="16">
        <f t="shared" si="28"/>
        <v>6.5470734581642001</v>
      </c>
      <c r="I193" s="21">
        <f t="shared" si="29"/>
        <v>157</v>
      </c>
      <c r="J193" s="22">
        <f t="shared" si="31"/>
        <v>11</v>
      </c>
      <c r="K193" s="21"/>
      <c r="L193" s="21"/>
      <c r="M193" s="19"/>
      <c r="N193" s="22"/>
      <c r="O193" s="22"/>
      <c r="P193" s="21">
        <f t="shared" si="6"/>
        <v>55520</v>
      </c>
      <c r="Q193" s="19">
        <v>508</v>
      </c>
      <c r="R193" s="1">
        <f t="shared" si="35"/>
        <v>0</v>
      </c>
      <c r="S193" s="21">
        <f t="shared" si="1"/>
        <v>72.571428571428569</v>
      </c>
      <c r="T193" s="21"/>
      <c r="U193" s="1">
        <v>0</v>
      </c>
      <c r="V193" s="16">
        <f t="shared" si="0"/>
        <v>50.838571428571427</v>
      </c>
    </row>
    <row r="194" spans="1:22" ht="13" x14ac:dyDescent="0.15">
      <c r="A194" s="15">
        <v>44227</v>
      </c>
      <c r="B194" s="1">
        <f t="shared" si="30"/>
        <v>385</v>
      </c>
      <c r="D194" s="21">
        <v>0</v>
      </c>
      <c r="E194" s="19">
        <v>0</v>
      </c>
      <c r="F194" s="21">
        <f t="shared" si="2"/>
        <v>0</v>
      </c>
      <c r="G194" s="21">
        <f t="shared" si="27"/>
        <v>0.14285714285714285</v>
      </c>
      <c r="H194" s="16">
        <f t="shared" si="28"/>
        <v>6.5470734581642001</v>
      </c>
      <c r="I194" s="21">
        <f t="shared" si="29"/>
        <v>157</v>
      </c>
      <c r="J194" s="22">
        <f t="shared" si="31"/>
        <v>11</v>
      </c>
      <c r="K194" s="21"/>
      <c r="L194" s="21"/>
      <c r="M194" s="19"/>
      <c r="N194" s="22"/>
      <c r="O194" s="22"/>
      <c r="P194" s="21">
        <f t="shared" si="6"/>
        <v>55520</v>
      </c>
      <c r="Q194" s="19">
        <v>508</v>
      </c>
      <c r="R194" s="1">
        <f t="shared" si="35"/>
        <v>0</v>
      </c>
      <c r="S194" s="21">
        <f t="shared" si="1"/>
        <v>72.571428571428569</v>
      </c>
      <c r="T194" s="21"/>
      <c r="U194" s="1">
        <v>0</v>
      </c>
      <c r="V194" s="16">
        <f t="shared" si="0"/>
        <v>50.838571428571427</v>
      </c>
    </row>
    <row r="195" spans="1:22" ht="13" x14ac:dyDescent="0.15">
      <c r="A195" s="15">
        <v>44228</v>
      </c>
      <c r="B195" s="1">
        <f t="shared" si="30"/>
        <v>386</v>
      </c>
      <c r="D195" s="21">
        <v>0</v>
      </c>
      <c r="E195" s="19">
        <v>0</v>
      </c>
      <c r="F195" s="21">
        <f t="shared" si="2"/>
        <v>0</v>
      </c>
      <c r="G195" s="21">
        <f t="shared" si="27"/>
        <v>0.14285714285714285</v>
      </c>
      <c r="H195" s="16">
        <f t="shared" si="28"/>
        <v>6.5470734581642001</v>
      </c>
      <c r="I195" s="21">
        <f t="shared" si="29"/>
        <v>157</v>
      </c>
      <c r="J195" s="22">
        <f t="shared" si="31"/>
        <v>11</v>
      </c>
      <c r="K195" s="21"/>
      <c r="L195" s="21"/>
      <c r="M195" s="19"/>
      <c r="N195" s="22"/>
      <c r="O195" s="22"/>
      <c r="P195" s="21">
        <f t="shared" si="6"/>
        <v>55520</v>
      </c>
      <c r="Q195" s="19">
        <v>0</v>
      </c>
      <c r="R195" s="1">
        <v>0</v>
      </c>
      <c r="S195" s="21">
        <f t="shared" si="1"/>
        <v>72.571428571428569</v>
      </c>
      <c r="T195" s="21"/>
      <c r="U195" s="1">
        <v>117.8</v>
      </c>
      <c r="V195" s="16">
        <f t="shared" si="0"/>
        <v>42.455714285714286</v>
      </c>
    </row>
    <row r="196" spans="1:22" ht="13" x14ac:dyDescent="0.15">
      <c r="A196" s="15">
        <v>44229</v>
      </c>
      <c r="B196" s="1">
        <f t="shared" si="30"/>
        <v>387</v>
      </c>
      <c r="D196" s="21">
        <v>0</v>
      </c>
      <c r="E196" s="19">
        <v>0</v>
      </c>
      <c r="F196" s="21">
        <f t="shared" si="2"/>
        <v>0</v>
      </c>
      <c r="G196" s="21">
        <f t="shared" si="27"/>
        <v>0.14285714285714285</v>
      </c>
      <c r="H196" s="16">
        <f t="shared" si="28"/>
        <v>6.5470734581642001</v>
      </c>
      <c r="I196" s="21">
        <f t="shared" si="29"/>
        <v>157</v>
      </c>
      <c r="J196" s="22">
        <f t="shared" si="31"/>
        <v>11</v>
      </c>
      <c r="K196" s="21"/>
      <c r="L196" s="21"/>
      <c r="M196" s="19"/>
      <c r="N196" s="22"/>
      <c r="O196" s="22"/>
      <c r="P196" s="21">
        <f t="shared" si="6"/>
        <v>55520</v>
      </c>
      <c r="Q196" s="19">
        <v>0</v>
      </c>
      <c r="R196" s="1">
        <f t="shared" ref="R196:R201" si="36">Q196-Q195</f>
        <v>0</v>
      </c>
      <c r="S196" s="21">
        <f t="shared" si="1"/>
        <v>72.571428571428569</v>
      </c>
      <c r="T196" s="21"/>
      <c r="U196" s="1">
        <v>61.81</v>
      </c>
      <c r="V196" s="16">
        <f t="shared" si="0"/>
        <v>46.527142857142856</v>
      </c>
    </row>
    <row r="197" spans="1:22" ht="13" x14ac:dyDescent="0.15">
      <c r="A197" s="15">
        <v>44230</v>
      </c>
      <c r="B197" s="1">
        <f t="shared" si="30"/>
        <v>388</v>
      </c>
      <c r="D197" s="21">
        <v>0</v>
      </c>
      <c r="E197" s="19">
        <v>1</v>
      </c>
      <c r="F197" s="21">
        <f t="shared" si="2"/>
        <v>1</v>
      </c>
      <c r="G197" s="21">
        <f t="shared" si="27"/>
        <v>0.2857142857142857</v>
      </c>
      <c r="H197" s="16">
        <f t="shared" si="28"/>
        <v>13.0941469163284</v>
      </c>
      <c r="I197" s="21">
        <f t="shared" si="29"/>
        <v>158</v>
      </c>
      <c r="J197" s="22">
        <f t="shared" ref="J197:J228" si="37">F197+J196</f>
        <v>12</v>
      </c>
      <c r="K197" s="21"/>
      <c r="L197" s="21"/>
      <c r="M197" s="19"/>
      <c r="N197" s="22"/>
      <c r="O197" s="22"/>
      <c r="P197" s="21">
        <f t="shared" si="6"/>
        <v>55922</v>
      </c>
      <c r="Q197" s="19">
        <v>402</v>
      </c>
      <c r="R197" s="1">
        <f t="shared" si="36"/>
        <v>402</v>
      </c>
      <c r="S197" s="21">
        <f t="shared" si="1"/>
        <v>130</v>
      </c>
      <c r="T197" s="21"/>
      <c r="U197" s="1">
        <v>11.85</v>
      </c>
      <c r="V197" s="16">
        <f t="shared" si="0"/>
        <v>38.384285714285724</v>
      </c>
    </row>
    <row r="198" spans="1:22" ht="13" x14ac:dyDescent="0.15">
      <c r="A198" s="15">
        <v>44231</v>
      </c>
      <c r="B198" s="1">
        <f t="shared" si="30"/>
        <v>389</v>
      </c>
      <c r="D198" s="21">
        <v>0</v>
      </c>
      <c r="E198" s="19">
        <v>0</v>
      </c>
      <c r="F198" s="21">
        <f t="shared" si="2"/>
        <v>0</v>
      </c>
      <c r="G198" s="21">
        <f t="shared" si="27"/>
        <v>0.2857142857142857</v>
      </c>
      <c r="H198" s="16">
        <f t="shared" si="28"/>
        <v>13.0941469163284</v>
      </c>
      <c r="I198" s="21">
        <f t="shared" si="29"/>
        <v>158</v>
      </c>
      <c r="J198" s="22">
        <f t="shared" si="37"/>
        <v>12</v>
      </c>
      <c r="K198" s="21"/>
      <c r="L198" s="21"/>
      <c r="M198" s="19"/>
      <c r="N198" s="22"/>
      <c r="O198" s="22"/>
      <c r="P198" s="21">
        <f t="shared" si="6"/>
        <v>55922</v>
      </c>
      <c r="Q198" s="19">
        <v>402</v>
      </c>
      <c r="R198" s="1">
        <f t="shared" si="36"/>
        <v>0</v>
      </c>
      <c r="S198" s="21">
        <f t="shared" si="1"/>
        <v>130</v>
      </c>
      <c r="T198" s="21"/>
      <c r="U198" s="1">
        <v>27.72</v>
      </c>
      <c r="V198" s="16">
        <f t="shared" si="0"/>
        <v>36.07</v>
      </c>
    </row>
    <row r="199" spans="1:22" ht="13" x14ac:dyDescent="0.15">
      <c r="A199" s="15">
        <v>44232</v>
      </c>
      <c r="B199" s="1">
        <f t="shared" si="30"/>
        <v>390</v>
      </c>
      <c r="D199" s="21">
        <v>0</v>
      </c>
      <c r="E199" s="19">
        <v>0</v>
      </c>
      <c r="F199" s="21">
        <f t="shared" si="2"/>
        <v>0</v>
      </c>
      <c r="G199" s="21">
        <f t="shared" si="27"/>
        <v>0.14285714285714285</v>
      </c>
      <c r="H199" s="16">
        <f t="shared" si="28"/>
        <v>6.5470734581642001</v>
      </c>
      <c r="I199" s="21">
        <f t="shared" si="29"/>
        <v>158</v>
      </c>
      <c r="J199" s="22">
        <f t="shared" si="37"/>
        <v>12</v>
      </c>
      <c r="K199" s="21"/>
      <c r="L199" s="21"/>
      <c r="M199" s="19"/>
      <c r="N199" s="22"/>
      <c r="O199" s="22"/>
      <c r="P199" s="21">
        <f t="shared" si="6"/>
        <v>55922</v>
      </c>
      <c r="Q199" s="19">
        <v>402</v>
      </c>
      <c r="R199" s="1">
        <f t="shared" si="36"/>
        <v>0</v>
      </c>
      <c r="S199" s="21">
        <f t="shared" si="1"/>
        <v>57.428571428571431</v>
      </c>
      <c r="T199" s="21"/>
      <c r="U199" s="1">
        <v>36.21</v>
      </c>
      <c r="V199" s="16">
        <f t="shared" si="0"/>
        <v>36.484285714285718</v>
      </c>
    </row>
    <row r="200" spans="1:22" ht="13" x14ac:dyDescent="0.15">
      <c r="A200" s="15">
        <v>44233</v>
      </c>
      <c r="B200" s="1">
        <f t="shared" si="30"/>
        <v>391</v>
      </c>
      <c r="D200" s="21">
        <v>0</v>
      </c>
      <c r="E200" s="19">
        <v>0</v>
      </c>
      <c r="F200" s="21">
        <f t="shared" si="2"/>
        <v>0</v>
      </c>
      <c r="G200" s="21">
        <f t="shared" si="27"/>
        <v>0.14285714285714285</v>
      </c>
      <c r="H200" s="16">
        <f t="shared" si="28"/>
        <v>6.5470734581642001</v>
      </c>
      <c r="I200" s="21">
        <f t="shared" si="29"/>
        <v>158</v>
      </c>
      <c r="J200" s="22">
        <f t="shared" si="37"/>
        <v>12</v>
      </c>
      <c r="K200" s="21"/>
      <c r="L200" s="21"/>
      <c r="M200" s="19"/>
      <c r="N200" s="22"/>
      <c r="O200" s="22"/>
      <c r="P200" s="21">
        <f t="shared" si="6"/>
        <v>55922</v>
      </c>
      <c r="Q200" s="19">
        <v>402</v>
      </c>
      <c r="R200" s="1">
        <f t="shared" si="36"/>
        <v>0</v>
      </c>
      <c r="S200" s="21">
        <f t="shared" si="1"/>
        <v>57.428571428571431</v>
      </c>
      <c r="T200" s="21"/>
      <c r="U200" s="1">
        <v>0</v>
      </c>
      <c r="V200" s="16">
        <f t="shared" si="0"/>
        <v>36.484285714285718</v>
      </c>
    </row>
    <row r="201" spans="1:22" ht="13" x14ac:dyDescent="0.15">
      <c r="A201" s="15">
        <v>44234</v>
      </c>
      <c r="B201" s="1">
        <f t="shared" si="30"/>
        <v>392</v>
      </c>
      <c r="D201" s="21">
        <v>0</v>
      </c>
      <c r="E201" s="19">
        <v>0</v>
      </c>
      <c r="F201" s="21">
        <f t="shared" si="2"/>
        <v>0</v>
      </c>
      <c r="G201" s="21">
        <f t="shared" si="27"/>
        <v>0.14285714285714285</v>
      </c>
      <c r="H201" s="16">
        <f t="shared" si="28"/>
        <v>6.5470734581642001</v>
      </c>
      <c r="I201" s="21">
        <f t="shared" si="29"/>
        <v>158</v>
      </c>
      <c r="J201" s="22">
        <f t="shared" si="37"/>
        <v>12</v>
      </c>
      <c r="K201" s="21"/>
      <c r="L201" s="21"/>
      <c r="M201" s="19"/>
      <c r="N201" s="22"/>
      <c r="O201" s="22"/>
      <c r="P201" s="21">
        <f t="shared" si="6"/>
        <v>55922</v>
      </c>
      <c r="Q201" s="25">
        <v>402</v>
      </c>
      <c r="R201" s="1">
        <f t="shared" si="36"/>
        <v>0</v>
      </c>
      <c r="S201" s="21">
        <f t="shared" si="1"/>
        <v>57.428571428571431</v>
      </c>
      <c r="T201" s="21"/>
      <c r="U201" s="1">
        <v>0</v>
      </c>
      <c r="V201" s="16">
        <f t="shared" si="0"/>
        <v>36.484285714285718</v>
      </c>
    </row>
    <row r="202" spans="1:22" ht="13" x14ac:dyDescent="0.15">
      <c r="A202" s="15">
        <v>44235</v>
      </c>
      <c r="B202" s="1">
        <f t="shared" si="30"/>
        <v>393</v>
      </c>
      <c r="D202" s="21">
        <v>0</v>
      </c>
      <c r="E202" s="19">
        <v>0</v>
      </c>
      <c r="F202" s="21">
        <f t="shared" si="2"/>
        <v>0</v>
      </c>
      <c r="G202" s="21">
        <f t="shared" si="27"/>
        <v>0.14285714285714285</v>
      </c>
      <c r="H202" s="16">
        <f t="shared" si="28"/>
        <v>6.5470734581642001</v>
      </c>
      <c r="I202" s="21">
        <f t="shared" si="29"/>
        <v>158</v>
      </c>
      <c r="J202" s="22">
        <f t="shared" si="37"/>
        <v>12</v>
      </c>
      <c r="K202" s="21"/>
      <c r="L202" s="21"/>
      <c r="M202" s="19"/>
      <c r="N202" s="22"/>
      <c r="O202" s="22"/>
      <c r="P202" s="21">
        <f t="shared" si="6"/>
        <v>55922</v>
      </c>
      <c r="Q202" s="19">
        <v>0</v>
      </c>
      <c r="R202" s="1">
        <v>0</v>
      </c>
      <c r="S202" s="21">
        <f t="shared" si="1"/>
        <v>57.428571428571431</v>
      </c>
      <c r="T202" s="21"/>
      <c r="U202" s="1">
        <v>119.03</v>
      </c>
      <c r="V202" s="16">
        <f t="shared" si="0"/>
        <v>36.660000000000004</v>
      </c>
    </row>
    <row r="203" spans="1:22" ht="13" x14ac:dyDescent="0.15">
      <c r="A203" s="15">
        <v>44236</v>
      </c>
      <c r="B203" s="1">
        <f t="shared" si="30"/>
        <v>394</v>
      </c>
      <c r="D203" s="21">
        <v>0</v>
      </c>
      <c r="E203" s="19">
        <v>0</v>
      </c>
      <c r="F203" s="21">
        <f t="shared" si="2"/>
        <v>0</v>
      </c>
      <c r="G203" s="21">
        <f t="shared" si="27"/>
        <v>0.14285714285714285</v>
      </c>
      <c r="H203" s="16">
        <f t="shared" si="28"/>
        <v>6.5470734581642001</v>
      </c>
      <c r="I203" s="21">
        <f t="shared" si="29"/>
        <v>158</v>
      </c>
      <c r="J203" s="22">
        <f t="shared" si="37"/>
        <v>12</v>
      </c>
      <c r="K203" s="21"/>
      <c r="L203" s="21"/>
      <c r="M203" s="19"/>
      <c r="N203" s="22"/>
      <c r="O203" s="22"/>
      <c r="P203" s="21">
        <f t="shared" si="6"/>
        <v>55922</v>
      </c>
      <c r="Q203" s="19">
        <v>0</v>
      </c>
      <c r="R203" s="1">
        <f t="shared" ref="R203:R208" si="38">Q203-Q202</f>
        <v>0</v>
      </c>
      <c r="S203" s="21">
        <f t="shared" si="1"/>
        <v>57.428571428571431</v>
      </c>
      <c r="T203" s="21"/>
      <c r="U203" s="1">
        <v>22.35</v>
      </c>
      <c r="V203" s="16">
        <f t="shared" si="0"/>
        <v>31.022857142857141</v>
      </c>
    </row>
    <row r="204" spans="1:22" ht="13" x14ac:dyDescent="0.15">
      <c r="A204" s="15">
        <v>44237</v>
      </c>
      <c r="B204" s="1">
        <f t="shared" si="30"/>
        <v>395</v>
      </c>
      <c r="D204" s="21">
        <v>0</v>
      </c>
      <c r="E204" s="19">
        <v>0</v>
      </c>
      <c r="F204" s="21">
        <f t="shared" si="2"/>
        <v>0</v>
      </c>
      <c r="G204" s="21">
        <f t="shared" si="27"/>
        <v>0</v>
      </c>
      <c r="H204" s="16">
        <f t="shared" si="28"/>
        <v>0</v>
      </c>
      <c r="I204" s="21">
        <f t="shared" si="29"/>
        <v>158</v>
      </c>
      <c r="J204" s="22">
        <f t="shared" si="37"/>
        <v>12</v>
      </c>
      <c r="K204" s="21"/>
      <c r="L204" s="21"/>
      <c r="M204" s="19"/>
      <c r="N204" s="22"/>
      <c r="O204" s="22"/>
      <c r="P204" s="21">
        <f t="shared" si="6"/>
        <v>55922</v>
      </c>
      <c r="Q204" s="19">
        <v>0</v>
      </c>
      <c r="R204" s="1">
        <f t="shared" si="38"/>
        <v>0</v>
      </c>
      <c r="S204" s="21">
        <f t="shared" si="1"/>
        <v>0</v>
      </c>
      <c r="T204" s="21"/>
      <c r="U204" s="1">
        <v>20.56</v>
      </c>
      <c r="V204" s="16">
        <f t="shared" si="0"/>
        <v>32.267142857142858</v>
      </c>
    </row>
    <row r="205" spans="1:22" ht="13" x14ac:dyDescent="0.15">
      <c r="A205" s="15">
        <v>44238</v>
      </c>
      <c r="B205" s="1">
        <f t="shared" si="30"/>
        <v>396</v>
      </c>
      <c r="D205" s="21">
        <v>0</v>
      </c>
      <c r="E205" s="19">
        <v>0</v>
      </c>
      <c r="F205" s="21">
        <f t="shared" si="2"/>
        <v>0</v>
      </c>
      <c r="G205" s="21">
        <f t="shared" si="27"/>
        <v>0</v>
      </c>
      <c r="H205" s="16">
        <f t="shared" si="28"/>
        <v>0</v>
      </c>
      <c r="I205" s="21">
        <f t="shared" si="29"/>
        <v>158</v>
      </c>
      <c r="J205" s="22">
        <f t="shared" si="37"/>
        <v>12</v>
      </c>
      <c r="K205" s="21"/>
      <c r="L205" s="21"/>
      <c r="M205" s="19"/>
      <c r="N205" s="22"/>
      <c r="O205" s="22"/>
      <c r="P205" s="21">
        <f t="shared" si="6"/>
        <v>56400</v>
      </c>
      <c r="Q205" s="19">
        <v>478</v>
      </c>
      <c r="R205" s="1">
        <f t="shared" si="38"/>
        <v>478</v>
      </c>
      <c r="S205" s="21">
        <f t="shared" si="1"/>
        <v>68.285714285714292</v>
      </c>
      <c r="T205" s="21"/>
      <c r="U205" s="1">
        <v>22.02</v>
      </c>
      <c r="V205" s="16">
        <f t="shared" si="0"/>
        <v>31.452857142857145</v>
      </c>
    </row>
    <row r="206" spans="1:22" ht="13" x14ac:dyDescent="0.15">
      <c r="A206" s="15">
        <v>44239</v>
      </c>
      <c r="B206" s="1">
        <f t="shared" si="30"/>
        <v>397</v>
      </c>
      <c r="D206" s="21">
        <v>0</v>
      </c>
      <c r="E206" s="19">
        <v>0</v>
      </c>
      <c r="F206" s="21">
        <f t="shared" si="2"/>
        <v>0</v>
      </c>
      <c r="G206" s="21">
        <f t="shared" si="27"/>
        <v>0</v>
      </c>
      <c r="H206" s="16">
        <f t="shared" si="28"/>
        <v>0</v>
      </c>
      <c r="I206" s="21">
        <f t="shared" si="29"/>
        <v>158</v>
      </c>
      <c r="J206" s="22">
        <f t="shared" si="37"/>
        <v>12</v>
      </c>
      <c r="K206" s="21"/>
      <c r="L206" s="21"/>
      <c r="M206" s="19"/>
      <c r="N206" s="22"/>
      <c r="O206" s="22"/>
      <c r="P206" s="21">
        <f t="shared" si="6"/>
        <v>56400</v>
      </c>
      <c r="Q206" s="19">
        <v>478</v>
      </c>
      <c r="R206" s="1">
        <f t="shared" si="38"/>
        <v>0</v>
      </c>
      <c r="S206" s="21">
        <f t="shared" si="1"/>
        <v>68.285714285714292</v>
      </c>
      <c r="T206" s="21"/>
      <c r="U206" s="1">
        <v>20.79</v>
      </c>
      <c r="V206" s="16">
        <f t="shared" si="0"/>
        <v>29.25</v>
      </c>
    </row>
    <row r="207" spans="1:22" ht="13" x14ac:dyDescent="0.15">
      <c r="A207" s="15">
        <v>44240</v>
      </c>
      <c r="B207" s="1">
        <f t="shared" si="30"/>
        <v>398</v>
      </c>
      <c r="D207" s="21">
        <v>0</v>
      </c>
      <c r="E207" s="19">
        <v>0</v>
      </c>
      <c r="F207" s="21">
        <f t="shared" si="2"/>
        <v>0</v>
      </c>
      <c r="G207" s="21">
        <f t="shared" si="27"/>
        <v>0</v>
      </c>
      <c r="H207" s="16">
        <f t="shared" si="28"/>
        <v>0</v>
      </c>
      <c r="I207" s="21">
        <f t="shared" si="29"/>
        <v>158</v>
      </c>
      <c r="J207" s="22">
        <f t="shared" si="37"/>
        <v>12</v>
      </c>
      <c r="K207" s="21"/>
      <c r="L207" s="21"/>
      <c r="M207" s="19"/>
      <c r="N207" s="22"/>
      <c r="O207" s="22"/>
      <c r="P207" s="21">
        <f t="shared" si="6"/>
        <v>56400</v>
      </c>
      <c r="Q207" s="19">
        <v>478</v>
      </c>
      <c r="R207" s="1">
        <f t="shared" si="38"/>
        <v>0</v>
      </c>
      <c r="S207" s="21">
        <f t="shared" si="1"/>
        <v>68.285714285714292</v>
      </c>
      <c r="T207" s="21"/>
      <c r="U207" s="1">
        <v>0</v>
      </c>
      <c r="V207" s="16">
        <f t="shared" si="0"/>
        <v>29.25</v>
      </c>
    </row>
    <row r="208" spans="1:22" ht="13" x14ac:dyDescent="0.15">
      <c r="A208" s="15">
        <v>44241</v>
      </c>
      <c r="B208" s="1">
        <f t="shared" si="30"/>
        <v>399</v>
      </c>
      <c r="D208" s="21">
        <v>0</v>
      </c>
      <c r="E208" s="19">
        <v>0</v>
      </c>
      <c r="F208" s="21">
        <f t="shared" si="2"/>
        <v>0</v>
      </c>
      <c r="G208" s="21">
        <f t="shared" si="27"/>
        <v>0</v>
      </c>
      <c r="H208" s="16">
        <f t="shared" si="28"/>
        <v>0</v>
      </c>
      <c r="I208" s="21">
        <f t="shared" si="29"/>
        <v>158</v>
      </c>
      <c r="J208" s="22">
        <f t="shared" si="37"/>
        <v>12</v>
      </c>
      <c r="K208" s="21"/>
      <c r="L208" s="21"/>
      <c r="M208" s="19"/>
      <c r="N208" s="22"/>
      <c r="O208" s="22"/>
      <c r="P208" s="21">
        <f t="shared" si="6"/>
        <v>56400</v>
      </c>
      <c r="Q208" s="25">
        <v>478</v>
      </c>
      <c r="R208" s="1">
        <f t="shared" si="38"/>
        <v>0</v>
      </c>
      <c r="S208" s="21">
        <f t="shared" si="1"/>
        <v>68.285714285714292</v>
      </c>
      <c r="T208" s="21"/>
      <c r="U208" s="1">
        <v>0</v>
      </c>
      <c r="V208" s="16">
        <f t="shared" si="0"/>
        <v>29.25</v>
      </c>
    </row>
    <row r="209" spans="1:22" ht="13" x14ac:dyDescent="0.15">
      <c r="A209" s="15">
        <v>44242</v>
      </c>
      <c r="B209" s="1">
        <f t="shared" si="30"/>
        <v>400</v>
      </c>
      <c r="D209" s="21">
        <v>0</v>
      </c>
      <c r="E209" s="19">
        <v>0</v>
      </c>
      <c r="F209" s="21">
        <f t="shared" si="2"/>
        <v>0</v>
      </c>
      <c r="G209" s="21">
        <f t="shared" si="27"/>
        <v>0</v>
      </c>
      <c r="H209" s="16">
        <f t="shared" si="28"/>
        <v>0</v>
      </c>
      <c r="I209" s="21">
        <f t="shared" si="29"/>
        <v>158</v>
      </c>
      <c r="J209" s="22">
        <f t="shared" si="37"/>
        <v>12</v>
      </c>
      <c r="K209" s="21"/>
      <c r="L209" s="21"/>
      <c r="M209" s="19"/>
      <c r="N209" s="22"/>
      <c r="O209" s="22"/>
      <c r="P209" s="21">
        <f t="shared" si="6"/>
        <v>56400</v>
      </c>
      <c r="Q209" s="19">
        <v>0</v>
      </c>
      <c r="R209" s="1">
        <v>0</v>
      </c>
      <c r="S209" s="21">
        <f t="shared" si="1"/>
        <v>68.285714285714292</v>
      </c>
      <c r="T209" s="21"/>
      <c r="U209" s="1">
        <v>74.44</v>
      </c>
      <c r="V209" s="16">
        <f t="shared" si="0"/>
        <v>22.88</v>
      </c>
    </row>
    <row r="210" spans="1:22" ht="13" x14ac:dyDescent="0.15">
      <c r="A210" s="15">
        <v>44243</v>
      </c>
      <c r="B210" s="1">
        <f t="shared" si="30"/>
        <v>401</v>
      </c>
      <c r="D210" s="1">
        <v>0</v>
      </c>
      <c r="E210" s="19">
        <v>0</v>
      </c>
      <c r="F210" s="21">
        <f t="shared" si="2"/>
        <v>0</v>
      </c>
      <c r="G210" s="21">
        <f t="shared" si="27"/>
        <v>0</v>
      </c>
      <c r="H210" s="16">
        <f t="shared" si="28"/>
        <v>0</v>
      </c>
      <c r="I210" s="21">
        <f t="shared" si="29"/>
        <v>158</v>
      </c>
      <c r="J210" s="22">
        <f t="shared" si="37"/>
        <v>12</v>
      </c>
      <c r="K210" s="21"/>
      <c r="L210" s="21"/>
      <c r="M210" s="19"/>
      <c r="N210" s="22"/>
      <c r="O210" s="22"/>
      <c r="P210" s="21">
        <f t="shared" si="6"/>
        <v>56400</v>
      </c>
      <c r="Q210" s="19">
        <v>0</v>
      </c>
      <c r="R210" s="1">
        <f t="shared" ref="R210:R215" si="39">Q210-Q209</f>
        <v>0</v>
      </c>
      <c r="S210" s="21">
        <f t="shared" si="1"/>
        <v>68.285714285714292</v>
      </c>
      <c r="T210" s="21"/>
      <c r="U210" s="1">
        <v>6.82</v>
      </c>
      <c r="V210" s="16">
        <f t="shared" si="0"/>
        <v>20.661428571428569</v>
      </c>
    </row>
    <row r="211" spans="1:22" ht="13" x14ac:dyDescent="0.15">
      <c r="A211" s="15">
        <v>44244</v>
      </c>
      <c r="B211" s="1">
        <f t="shared" si="30"/>
        <v>402</v>
      </c>
      <c r="D211" s="1">
        <v>0</v>
      </c>
      <c r="E211" s="19">
        <v>0</v>
      </c>
      <c r="F211" s="21">
        <f t="shared" si="2"/>
        <v>0</v>
      </c>
      <c r="G211" s="21">
        <f t="shared" si="27"/>
        <v>0</v>
      </c>
      <c r="H211" s="16">
        <f t="shared" si="28"/>
        <v>0</v>
      </c>
      <c r="I211" s="21">
        <f t="shared" si="29"/>
        <v>158</v>
      </c>
      <c r="J211" s="22">
        <f t="shared" si="37"/>
        <v>12</v>
      </c>
      <c r="K211" s="21"/>
      <c r="L211" s="21"/>
      <c r="M211" s="19"/>
      <c r="N211" s="22"/>
      <c r="O211" s="22"/>
      <c r="P211" s="21">
        <f t="shared" si="6"/>
        <v>56400</v>
      </c>
      <c r="Q211" s="19">
        <v>0</v>
      </c>
      <c r="R211" s="1">
        <f t="shared" si="39"/>
        <v>0</v>
      </c>
      <c r="S211" s="21">
        <f t="shared" si="1"/>
        <v>68.285714285714292</v>
      </c>
      <c r="T211" s="21"/>
      <c r="U211" s="1">
        <v>11.62</v>
      </c>
      <c r="V211" s="16">
        <f t="shared" si="0"/>
        <v>19.384285714285713</v>
      </c>
    </row>
    <row r="212" spans="1:22" ht="13" x14ac:dyDescent="0.15">
      <c r="A212" s="15">
        <v>44245</v>
      </c>
      <c r="B212" s="1">
        <f t="shared" si="30"/>
        <v>403</v>
      </c>
      <c r="C212" s="1" t="s">
        <v>102</v>
      </c>
      <c r="D212" s="1">
        <v>0</v>
      </c>
      <c r="E212" s="19">
        <v>0</v>
      </c>
      <c r="F212" s="21">
        <f t="shared" si="2"/>
        <v>0</v>
      </c>
      <c r="G212" s="21">
        <f t="shared" si="27"/>
        <v>0</v>
      </c>
      <c r="H212" s="16">
        <f t="shared" si="28"/>
        <v>0</v>
      </c>
      <c r="I212" s="21">
        <f t="shared" si="29"/>
        <v>158</v>
      </c>
      <c r="J212" s="22">
        <f t="shared" si="37"/>
        <v>12</v>
      </c>
      <c r="K212" s="21"/>
      <c r="L212" s="21"/>
      <c r="M212" s="19"/>
      <c r="N212" s="22"/>
      <c r="O212" s="22"/>
      <c r="P212" s="21">
        <f t="shared" si="6"/>
        <v>56400</v>
      </c>
      <c r="Q212" s="19">
        <v>0</v>
      </c>
      <c r="R212" s="1">
        <f t="shared" si="39"/>
        <v>0</v>
      </c>
      <c r="S212" s="21">
        <f t="shared" si="1"/>
        <v>0</v>
      </c>
      <c r="T212" s="21"/>
      <c r="U212" s="1">
        <v>13.19</v>
      </c>
      <c r="V212" s="16">
        <f t="shared" si="0"/>
        <v>18.122857142857139</v>
      </c>
    </row>
    <row r="213" spans="1:22" ht="13" x14ac:dyDescent="0.15">
      <c r="A213" s="15">
        <v>44246</v>
      </c>
      <c r="B213" s="1">
        <f t="shared" si="30"/>
        <v>404</v>
      </c>
      <c r="D213" s="1">
        <v>0</v>
      </c>
      <c r="E213" s="19">
        <v>0</v>
      </c>
      <c r="F213" s="21">
        <f t="shared" si="2"/>
        <v>0</v>
      </c>
      <c r="G213" s="21">
        <f t="shared" si="27"/>
        <v>0</v>
      </c>
      <c r="H213" s="16">
        <f t="shared" si="28"/>
        <v>0</v>
      </c>
      <c r="I213" s="21">
        <f t="shared" si="29"/>
        <v>158</v>
      </c>
      <c r="J213" s="22">
        <f t="shared" si="37"/>
        <v>12</v>
      </c>
      <c r="K213" s="21"/>
      <c r="L213" s="21"/>
      <c r="M213" s="19"/>
      <c r="N213" s="22"/>
      <c r="O213" s="22"/>
      <c r="P213" s="21">
        <f t="shared" si="6"/>
        <v>56400</v>
      </c>
      <c r="Q213" s="19">
        <v>0</v>
      </c>
      <c r="R213" s="1">
        <f t="shared" si="39"/>
        <v>0</v>
      </c>
      <c r="S213" s="21">
        <f t="shared" si="1"/>
        <v>0</v>
      </c>
      <c r="T213" s="21"/>
      <c r="U213" s="1">
        <v>27.94</v>
      </c>
      <c r="V213" s="16">
        <f t="shared" si="0"/>
        <v>19.144285714285711</v>
      </c>
    </row>
    <row r="214" spans="1:22" ht="13" x14ac:dyDescent="0.15">
      <c r="A214" s="15">
        <v>44247</v>
      </c>
      <c r="B214" s="1">
        <f t="shared" si="30"/>
        <v>405</v>
      </c>
      <c r="D214" s="1">
        <v>0</v>
      </c>
      <c r="E214" s="19">
        <v>0</v>
      </c>
      <c r="F214" s="21">
        <f t="shared" si="2"/>
        <v>0</v>
      </c>
      <c r="G214" s="21">
        <f t="shared" si="27"/>
        <v>0</v>
      </c>
      <c r="H214" s="16">
        <f t="shared" si="28"/>
        <v>0</v>
      </c>
      <c r="I214" s="21">
        <f t="shared" si="29"/>
        <v>158</v>
      </c>
      <c r="J214" s="22">
        <f t="shared" si="37"/>
        <v>12</v>
      </c>
      <c r="K214" s="21"/>
      <c r="L214" s="21"/>
      <c r="M214" s="19"/>
      <c r="N214" s="22"/>
      <c r="O214" s="22"/>
      <c r="P214" s="21">
        <f t="shared" si="6"/>
        <v>57235</v>
      </c>
      <c r="Q214" s="19">
        <v>835</v>
      </c>
      <c r="R214" s="1">
        <f t="shared" si="39"/>
        <v>835</v>
      </c>
      <c r="S214" s="21">
        <f t="shared" si="1"/>
        <v>119.28571428571429</v>
      </c>
      <c r="T214" s="21"/>
      <c r="U214" s="1">
        <v>0</v>
      </c>
      <c r="V214" s="16">
        <f t="shared" si="0"/>
        <v>19.144285714285711</v>
      </c>
    </row>
    <row r="215" spans="1:22" ht="13" x14ac:dyDescent="0.15">
      <c r="A215" s="15">
        <v>44248</v>
      </c>
      <c r="B215" s="1">
        <f t="shared" si="30"/>
        <v>406</v>
      </c>
      <c r="D215" s="1">
        <v>0</v>
      </c>
      <c r="E215" s="19">
        <v>0</v>
      </c>
      <c r="F215" s="21">
        <f t="shared" si="2"/>
        <v>0</v>
      </c>
      <c r="G215" s="21">
        <f t="shared" si="27"/>
        <v>0</v>
      </c>
      <c r="H215" s="16">
        <f t="shared" si="28"/>
        <v>0</v>
      </c>
      <c r="I215" s="21">
        <f t="shared" si="29"/>
        <v>158</v>
      </c>
      <c r="J215" s="22">
        <f t="shared" si="37"/>
        <v>12</v>
      </c>
      <c r="K215" s="21"/>
      <c r="L215" s="21"/>
      <c r="M215" s="19"/>
      <c r="N215" s="22"/>
      <c r="O215" s="22"/>
      <c r="P215" s="21">
        <f t="shared" si="6"/>
        <v>57896</v>
      </c>
      <c r="Q215" s="25">
        <v>1496</v>
      </c>
      <c r="R215" s="1">
        <f t="shared" si="39"/>
        <v>661</v>
      </c>
      <c r="S215" s="21">
        <f t="shared" si="1"/>
        <v>213.71428571428572</v>
      </c>
      <c r="T215" s="21"/>
      <c r="U215" s="1">
        <v>0</v>
      </c>
      <c r="V215" s="16">
        <f t="shared" si="0"/>
        <v>19.144285714285711</v>
      </c>
    </row>
    <row r="216" spans="1:22" ht="13" x14ac:dyDescent="0.15">
      <c r="A216" s="15">
        <v>44249</v>
      </c>
      <c r="B216" s="1">
        <f t="shared" si="30"/>
        <v>407</v>
      </c>
      <c r="D216" s="1">
        <v>2</v>
      </c>
      <c r="E216" s="19">
        <v>0</v>
      </c>
      <c r="F216" s="21">
        <f t="shared" si="2"/>
        <v>2</v>
      </c>
      <c r="G216" s="21">
        <f t="shared" si="27"/>
        <v>0.2857142857142857</v>
      </c>
      <c r="H216" s="16">
        <f t="shared" si="28"/>
        <v>13.0941469163284</v>
      </c>
      <c r="I216" s="21">
        <f t="shared" si="29"/>
        <v>160</v>
      </c>
      <c r="J216" s="22">
        <f t="shared" si="37"/>
        <v>14</v>
      </c>
      <c r="K216" s="21"/>
      <c r="L216" s="21"/>
      <c r="M216" s="19"/>
      <c r="N216" s="22"/>
      <c r="O216" s="22"/>
      <c r="P216" s="21">
        <f t="shared" si="6"/>
        <v>58333</v>
      </c>
      <c r="Q216" s="19">
        <v>437</v>
      </c>
      <c r="R216" s="1">
        <v>437</v>
      </c>
      <c r="S216" s="21">
        <f t="shared" si="1"/>
        <v>276.14285714285717</v>
      </c>
      <c r="T216" s="21"/>
      <c r="U216" s="1">
        <v>61.58</v>
      </c>
      <c r="V216" s="16">
        <f t="shared" si="0"/>
        <v>17.307142857142857</v>
      </c>
    </row>
    <row r="217" spans="1:22" ht="13" x14ac:dyDescent="0.15">
      <c r="A217" s="15">
        <v>44250</v>
      </c>
      <c r="B217" s="1">
        <f t="shared" si="30"/>
        <v>408</v>
      </c>
      <c r="D217" s="1">
        <v>0</v>
      </c>
      <c r="E217" s="19">
        <v>0</v>
      </c>
      <c r="F217" s="21">
        <f t="shared" si="2"/>
        <v>0</v>
      </c>
      <c r="G217" s="21">
        <f t="shared" si="27"/>
        <v>0.2857142857142857</v>
      </c>
      <c r="H217" s="16">
        <f t="shared" si="28"/>
        <v>13.0941469163284</v>
      </c>
      <c r="I217" s="21">
        <f t="shared" si="29"/>
        <v>160</v>
      </c>
      <c r="J217" s="22">
        <f t="shared" si="37"/>
        <v>14</v>
      </c>
      <c r="K217" s="21"/>
      <c r="L217" s="21"/>
      <c r="M217" s="19"/>
      <c r="N217" s="22"/>
      <c r="O217" s="22"/>
      <c r="P217" s="21">
        <f t="shared" si="6"/>
        <v>58333</v>
      </c>
      <c r="Q217" s="19">
        <v>437</v>
      </c>
      <c r="R217" s="1">
        <f t="shared" ref="R217:R222" si="40">Q217-Q216</f>
        <v>0</v>
      </c>
      <c r="S217" s="21">
        <f t="shared" si="1"/>
        <v>276.14285714285717</v>
      </c>
      <c r="T217" s="21"/>
      <c r="U217" s="1">
        <v>36.770000000000003</v>
      </c>
      <c r="V217" s="16">
        <f t="shared" si="0"/>
        <v>21.585714285714285</v>
      </c>
    </row>
    <row r="218" spans="1:22" ht="13" x14ac:dyDescent="0.15">
      <c r="A218" s="15">
        <v>44251</v>
      </c>
      <c r="B218" s="1">
        <f t="shared" si="30"/>
        <v>409</v>
      </c>
      <c r="D218" s="1">
        <v>0</v>
      </c>
      <c r="E218" s="19">
        <v>0</v>
      </c>
      <c r="F218" s="21">
        <f t="shared" si="2"/>
        <v>0</v>
      </c>
      <c r="G218" s="21">
        <f t="shared" si="27"/>
        <v>0.2857142857142857</v>
      </c>
      <c r="H218" s="16">
        <f t="shared" si="28"/>
        <v>13.0941469163284</v>
      </c>
      <c r="I218" s="21">
        <f t="shared" si="29"/>
        <v>160</v>
      </c>
      <c r="J218" s="22">
        <f t="shared" si="37"/>
        <v>14</v>
      </c>
      <c r="K218" s="19"/>
      <c r="L218" s="19"/>
      <c r="M218" s="19"/>
      <c r="N218" s="22"/>
      <c r="O218" s="22"/>
      <c r="P218" s="21">
        <f t="shared" si="6"/>
        <v>58333</v>
      </c>
      <c r="Q218" s="19">
        <v>437</v>
      </c>
      <c r="R218" s="1">
        <f t="shared" si="40"/>
        <v>0</v>
      </c>
      <c r="S218" s="21">
        <f t="shared" si="1"/>
        <v>276.14285714285717</v>
      </c>
      <c r="T218" s="21"/>
      <c r="U218" s="1">
        <v>29.84</v>
      </c>
      <c r="V218" s="16">
        <f t="shared" si="0"/>
        <v>24.188571428571432</v>
      </c>
    </row>
    <row r="219" spans="1:22" ht="13" x14ac:dyDescent="0.15">
      <c r="A219" s="15">
        <v>44252</v>
      </c>
      <c r="B219" s="1">
        <f t="shared" si="30"/>
        <v>410</v>
      </c>
      <c r="D219" s="1">
        <v>3</v>
      </c>
      <c r="E219" s="19">
        <v>0</v>
      </c>
      <c r="F219" s="21">
        <f t="shared" si="2"/>
        <v>3</v>
      </c>
      <c r="G219" s="21">
        <f t="shared" si="27"/>
        <v>0.7142857142857143</v>
      </c>
      <c r="H219" s="16">
        <f t="shared" si="28"/>
        <v>32.735367290821003</v>
      </c>
      <c r="I219" s="21">
        <f t="shared" si="29"/>
        <v>163</v>
      </c>
      <c r="J219" s="22">
        <f t="shared" si="37"/>
        <v>17</v>
      </c>
      <c r="K219" s="19"/>
      <c r="L219" s="19"/>
      <c r="M219" s="19"/>
      <c r="N219" s="22"/>
      <c r="O219" s="22"/>
      <c r="P219" s="21">
        <f t="shared" si="6"/>
        <v>60229</v>
      </c>
      <c r="Q219" s="19">
        <v>2333</v>
      </c>
      <c r="R219" s="1">
        <f t="shared" si="40"/>
        <v>1896</v>
      </c>
      <c r="S219" s="21">
        <f t="shared" si="1"/>
        <v>547</v>
      </c>
      <c r="T219" s="21"/>
      <c r="U219" s="1">
        <v>20.45</v>
      </c>
      <c r="V219" s="16">
        <f t="shared" si="0"/>
        <v>25.225714285714282</v>
      </c>
    </row>
    <row r="220" spans="1:22" ht="13" x14ac:dyDescent="0.15">
      <c r="A220" s="15">
        <v>44253</v>
      </c>
      <c r="B220" s="1">
        <f t="shared" si="30"/>
        <v>411</v>
      </c>
      <c r="D220" s="1">
        <v>0</v>
      </c>
      <c r="E220" s="19">
        <v>0</v>
      </c>
      <c r="F220" s="21">
        <f t="shared" si="2"/>
        <v>0</v>
      </c>
      <c r="G220" s="21">
        <f t="shared" si="27"/>
        <v>0.7142857142857143</v>
      </c>
      <c r="H220" s="16">
        <f t="shared" si="28"/>
        <v>32.735367290821003</v>
      </c>
      <c r="I220" s="21">
        <f t="shared" si="29"/>
        <v>163</v>
      </c>
      <c r="J220" s="22">
        <f t="shared" si="37"/>
        <v>17</v>
      </c>
      <c r="K220" s="19"/>
      <c r="L220" s="19"/>
      <c r="M220" s="19"/>
      <c r="N220" s="22"/>
      <c r="O220" s="22"/>
      <c r="P220" s="21">
        <f t="shared" si="6"/>
        <v>60229</v>
      </c>
      <c r="Q220" s="19">
        <v>2333</v>
      </c>
      <c r="R220" s="1">
        <f t="shared" si="40"/>
        <v>0</v>
      </c>
      <c r="S220" s="21">
        <f t="shared" si="1"/>
        <v>547</v>
      </c>
      <c r="T220" s="21"/>
      <c r="U220" s="1">
        <v>13.97</v>
      </c>
      <c r="V220" s="16">
        <f t="shared" si="0"/>
        <v>23.229999999999997</v>
      </c>
    </row>
    <row r="221" spans="1:22" ht="13" x14ac:dyDescent="0.15">
      <c r="A221" s="15">
        <v>44254</v>
      </c>
      <c r="B221" s="1">
        <f t="shared" si="30"/>
        <v>412</v>
      </c>
      <c r="D221" s="1">
        <v>0</v>
      </c>
      <c r="E221" s="19">
        <v>0</v>
      </c>
      <c r="F221" s="21">
        <f t="shared" si="2"/>
        <v>0</v>
      </c>
      <c r="G221" s="21">
        <f t="shared" si="27"/>
        <v>0.7142857142857143</v>
      </c>
      <c r="H221" s="16">
        <f t="shared" si="28"/>
        <v>32.735367290821003</v>
      </c>
      <c r="I221" s="21">
        <f t="shared" si="29"/>
        <v>163</v>
      </c>
      <c r="J221" s="22">
        <f t="shared" si="37"/>
        <v>17</v>
      </c>
      <c r="K221" s="19"/>
      <c r="L221" s="19"/>
      <c r="M221" s="19"/>
      <c r="N221" s="22"/>
      <c r="O221" s="22"/>
      <c r="P221" s="21">
        <f t="shared" si="6"/>
        <v>60229</v>
      </c>
      <c r="Q221" s="19">
        <v>2333</v>
      </c>
      <c r="R221" s="1">
        <f t="shared" si="40"/>
        <v>0</v>
      </c>
      <c r="S221" s="21">
        <f t="shared" si="1"/>
        <v>427.71428571428572</v>
      </c>
      <c r="T221" s="21"/>
      <c r="U221" s="1">
        <v>0</v>
      </c>
      <c r="V221" s="16">
        <f t="shared" si="0"/>
        <v>23.229999999999997</v>
      </c>
    </row>
    <row r="222" spans="1:22" ht="13" x14ac:dyDescent="0.15">
      <c r="A222" s="15">
        <v>44255</v>
      </c>
      <c r="B222" s="1">
        <f t="shared" si="30"/>
        <v>413</v>
      </c>
      <c r="D222" s="1">
        <v>0</v>
      </c>
      <c r="E222" s="19">
        <v>0</v>
      </c>
      <c r="F222" s="21">
        <f t="shared" si="2"/>
        <v>0</v>
      </c>
      <c r="G222" s="21">
        <f t="shared" si="27"/>
        <v>0.7142857142857143</v>
      </c>
      <c r="H222" s="16">
        <f t="shared" si="28"/>
        <v>32.735367290821003</v>
      </c>
      <c r="I222" s="21">
        <f t="shared" si="29"/>
        <v>163</v>
      </c>
      <c r="J222" s="22">
        <f t="shared" si="37"/>
        <v>17</v>
      </c>
      <c r="K222" s="19"/>
      <c r="L222" s="19"/>
      <c r="M222" s="19"/>
      <c r="N222" s="22"/>
      <c r="O222" s="22"/>
      <c r="P222" s="21">
        <f t="shared" si="6"/>
        <v>62614</v>
      </c>
      <c r="Q222" s="19">
        <v>4718</v>
      </c>
      <c r="R222" s="1">
        <f t="shared" si="40"/>
        <v>2385</v>
      </c>
      <c r="S222" s="21">
        <f t="shared" si="1"/>
        <v>674</v>
      </c>
      <c r="T222" s="21"/>
      <c r="U222" s="1">
        <v>0</v>
      </c>
      <c r="V222" s="16">
        <f t="shared" si="0"/>
        <v>23.229999999999997</v>
      </c>
    </row>
    <row r="223" spans="1:22" ht="13" x14ac:dyDescent="0.15">
      <c r="A223" s="15">
        <v>44256</v>
      </c>
      <c r="B223" s="1">
        <f t="shared" si="30"/>
        <v>414</v>
      </c>
      <c r="D223" s="1">
        <v>0</v>
      </c>
      <c r="E223" s="19">
        <v>0</v>
      </c>
      <c r="F223" s="21">
        <f t="shared" si="2"/>
        <v>0</v>
      </c>
      <c r="G223" s="21">
        <f t="shared" si="27"/>
        <v>0.42857142857142855</v>
      </c>
      <c r="H223" s="16">
        <f t="shared" si="28"/>
        <v>19.641220374492601</v>
      </c>
      <c r="I223" s="21">
        <f t="shared" si="29"/>
        <v>163</v>
      </c>
      <c r="J223" s="22">
        <f t="shared" si="37"/>
        <v>17</v>
      </c>
      <c r="K223" s="19"/>
      <c r="L223" s="19"/>
      <c r="M223" s="19"/>
      <c r="N223" s="22"/>
      <c r="O223" s="22"/>
      <c r="P223" s="21">
        <f t="shared" si="6"/>
        <v>62614</v>
      </c>
      <c r="Q223" s="19">
        <v>0</v>
      </c>
      <c r="R223" s="1">
        <v>0</v>
      </c>
      <c r="S223" s="21">
        <f t="shared" si="1"/>
        <v>611.57142857142856</v>
      </c>
      <c r="T223" s="21"/>
      <c r="U223" s="1">
        <v>62.7</v>
      </c>
      <c r="V223" s="16">
        <f t="shared" si="0"/>
        <v>23.390000000000004</v>
      </c>
    </row>
    <row r="224" spans="1:22" ht="13" x14ac:dyDescent="0.15">
      <c r="A224" s="15">
        <v>44257</v>
      </c>
      <c r="B224" s="1">
        <f t="shared" si="30"/>
        <v>415</v>
      </c>
      <c r="D224" s="1">
        <v>3</v>
      </c>
      <c r="E224" s="19">
        <v>0</v>
      </c>
      <c r="F224" s="21">
        <f t="shared" si="2"/>
        <v>3</v>
      </c>
      <c r="G224" s="21">
        <f t="shared" si="27"/>
        <v>0.8571428571428571</v>
      </c>
      <c r="H224" s="16">
        <f t="shared" si="28"/>
        <v>39.282440748985202</v>
      </c>
      <c r="I224" s="21">
        <f t="shared" si="29"/>
        <v>166</v>
      </c>
      <c r="J224" s="22">
        <f t="shared" si="37"/>
        <v>20</v>
      </c>
      <c r="K224" s="19"/>
      <c r="L224" s="19"/>
      <c r="M224" s="19"/>
      <c r="N224" s="22"/>
      <c r="O224" s="22"/>
      <c r="P224" s="21">
        <f t="shared" si="6"/>
        <v>62614</v>
      </c>
      <c r="Q224" s="19">
        <v>0</v>
      </c>
      <c r="R224" s="1">
        <f t="shared" ref="R224:R229" si="41">Q224-Q223</f>
        <v>0</v>
      </c>
      <c r="S224" s="21">
        <f t="shared" si="1"/>
        <v>611.57142857142856</v>
      </c>
      <c r="T224" s="21"/>
      <c r="U224" s="1">
        <v>10.51</v>
      </c>
      <c r="V224" s="16">
        <f t="shared" si="0"/>
        <v>19.638571428571428</v>
      </c>
    </row>
    <row r="225" spans="1:22" ht="13" x14ac:dyDescent="0.15">
      <c r="A225" s="15">
        <v>44258</v>
      </c>
      <c r="B225" s="1">
        <f t="shared" si="30"/>
        <v>416</v>
      </c>
      <c r="D225" s="1">
        <v>0</v>
      </c>
      <c r="E225" s="19">
        <v>0</v>
      </c>
      <c r="F225" s="21">
        <f t="shared" si="2"/>
        <v>0</v>
      </c>
      <c r="G225" s="21">
        <f t="shared" si="27"/>
        <v>0.8571428571428571</v>
      </c>
      <c r="H225" s="16">
        <f t="shared" si="28"/>
        <v>39.282440748985202</v>
      </c>
      <c r="I225" s="21">
        <f t="shared" si="29"/>
        <v>166</v>
      </c>
      <c r="J225" s="22">
        <f t="shared" si="37"/>
        <v>20</v>
      </c>
      <c r="K225" s="19"/>
      <c r="L225" s="19"/>
      <c r="M225" s="19"/>
      <c r="N225" s="22"/>
      <c r="O225" s="22"/>
      <c r="P225" s="21">
        <f t="shared" si="6"/>
        <v>62614</v>
      </c>
      <c r="Q225" s="19">
        <v>0</v>
      </c>
      <c r="R225" s="1">
        <f t="shared" si="41"/>
        <v>0</v>
      </c>
      <c r="S225" s="21">
        <f t="shared" si="1"/>
        <v>611.57142857142856</v>
      </c>
      <c r="T225" s="21"/>
      <c r="U225" s="1">
        <v>7.38</v>
      </c>
      <c r="V225" s="16">
        <f t="shared" si="0"/>
        <v>16.43</v>
      </c>
    </row>
    <row r="226" spans="1:22" ht="13" x14ac:dyDescent="0.15">
      <c r="A226" s="15">
        <v>44259</v>
      </c>
      <c r="B226" s="1">
        <f t="shared" si="30"/>
        <v>417</v>
      </c>
      <c r="D226" s="1">
        <v>0</v>
      </c>
      <c r="E226" s="19">
        <v>0</v>
      </c>
      <c r="F226" s="21">
        <f t="shared" si="2"/>
        <v>0</v>
      </c>
      <c r="G226" s="21">
        <f t="shared" ref="G226:G289" si="42">AVERAGE(F220:F226)</f>
        <v>0.42857142857142855</v>
      </c>
      <c r="H226" s="16">
        <f t="shared" ref="H226:H289" si="43">G226*100000/2182</f>
        <v>19.641220374492601</v>
      </c>
      <c r="I226" s="21">
        <f t="shared" ref="I226:I289" si="44">SUM(F226+I225)</f>
        <v>166</v>
      </c>
      <c r="J226" s="22">
        <f t="shared" si="37"/>
        <v>20</v>
      </c>
      <c r="K226" s="19"/>
      <c r="L226" s="19"/>
      <c r="M226" s="19"/>
      <c r="N226" s="22"/>
      <c r="O226" s="22"/>
      <c r="P226" s="21">
        <f t="shared" si="6"/>
        <v>64814</v>
      </c>
      <c r="Q226" s="19">
        <v>2200</v>
      </c>
      <c r="R226" s="1">
        <f t="shared" si="41"/>
        <v>2200</v>
      </c>
      <c r="S226" s="21">
        <f t="shared" si="1"/>
        <v>655</v>
      </c>
      <c r="T226" s="21"/>
      <c r="U226" s="1">
        <v>19.559999999999999</v>
      </c>
      <c r="V226" s="16">
        <f t="shared" si="0"/>
        <v>16.302857142857142</v>
      </c>
    </row>
    <row r="227" spans="1:22" ht="13" x14ac:dyDescent="0.15">
      <c r="A227" s="15">
        <v>44260</v>
      </c>
      <c r="B227" s="1">
        <f t="shared" si="30"/>
        <v>418</v>
      </c>
      <c r="D227" s="1">
        <v>0</v>
      </c>
      <c r="E227" s="19">
        <v>0</v>
      </c>
      <c r="F227" s="21">
        <f t="shared" si="2"/>
        <v>0</v>
      </c>
      <c r="G227" s="21">
        <f t="shared" si="42"/>
        <v>0.42857142857142855</v>
      </c>
      <c r="H227" s="16">
        <f t="shared" si="43"/>
        <v>19.641220374492601</v>
      </c>
      <c r="I227" s="21">
        <f t="shared" si="44"/>
        <v>166</v>
      </c>
      <c r="J227" s="22">
        <f t="shared" si="37"/>
        <v>20</v>
      </c>
      <c r="K227" s="19"/>
      <c r="L227" s="19"/>
      <c r="M227" s="19"/>
      <c r="N227" s="22"/>
      <c r="O227" s="22"/>
      <c r="P227" s="21">
        <f t="shared" si="6"/>
        <v>64814</v>
      </c>
      <c r="Q227" s="19">
        <v>2200</v>
      </c>
      <c r="R227" s="1">
        <f t="shared" si="41"/>
        <v>0</v>
      </c>
      <c r="S227" s="21">
        <f t="shared" si="1"/>
        <v>655</v>
      </c>
      <c r="T227" s="21"/>
      <c r="U227" s="1">
        <v>15.87</v>
      </c>
      <c r="V227" s="16">
        <f t="shared" si="0"/>
        <v>16.574285714285715</v>
      </c>
    </row>
    <row r="228" spans="1:22" ht="13" x14ac:dyDescent="0.15">
      <c r="A228" s="15">
        <v>44261</v>
      </c>
      <c r="B228" s="1">
        <f t="shared" si="30"/>
        <v>419</v>
      </c>
      <c r="D228" s="1">
        <v>0</v>
      </c>
      <c r="E228" s="19">
        <v>0</v>
      </c>
      <c r="F228" s="21">
        <f t="shared" si="2"/>
        <v>0</v>
      </c>
      <c r="G228" s="21">
        <f t="shared" si="42"/>
        <v>0.42857142857142855</v>
      </c>
      <c r="H228" s="16">
        <f t="shared" si="43"/>
        <v>19.641220374492601</v>
      </c>
      <c r="I228" s="21">
        <f t="shared" si="44"/>
        <v>166</v>
      </c>
      <c r="J228" s="22">
        <f t="shared" si="37"/>
        <v>20</v>
      </c>
      <c r="K228" s="19"/>
      <c r="L228" s="19"/>
      <c r="M228" s="19"/>
      <c r="N228" s="22"/>
      <c r="O228" s="22"/>
      <c r="P228" s="21">
        <f t="shared" si="6"/>
        <v>64814</v>
      </c>
      <c r="Q228" s="19">
        <v>2200</v>
      </c>
      <c r="R228" s="1">
        <f t="shared" si="41"/>
        <v>0</v>
      </c>
      <c r="S228" s="21">
        <f t="shared" si="1"/>
        <v>655</v>
      </c>
      <c r="T228" s="21"/>
      <c r="U228" s="1">
        <v>0</v>
      </c>
      <c r="V228" s="16">
        <f t="shared" si="0"/>
        <v>16.574285714285715</v>
      </c>
    </row>
    <row r="229" spans="1:22" ht="13" x14ac:dyDescent="0.15">
      <c r="A229" s="15">
        <v>44262</v>
      </c>
      <c r="B229" s="1">
        <f t="shared" si="30"/>
        <v>420</v>
      </c>
      <c r="D229" s="1">
        <v>0</v>
      </c>
      <c r="E229" s="19">
        <v>0</v>
      </c>
      <c r="F229" s="21">
        <f t="shared" si="2"/>
        <v>0</v>
      </c>
      <c r="G229" s="21">
        <f t="shared" si="42"/>
        <v>0.42857142857142855</v>
      </c>
      <c r="H229" s="16">
        <f t="shared" si="43"/>
        <v>19.641220374492601</v>
      </c>
      <c r="I229" s="21">
        <f t="shared" si="44"/>
        <v>166</v>
      </c>
      <c r="J229" s="22">
        <f t="shared" ref="J229:J260" si="45">F229+J228</f>
        <v>20</v>
      </c>
      <c r="K229" s="19"/>
      <c r="L229" s="19"/>
      <c r="M229" s="19"/>
      <c r="N229" s="22"/>
      <c r="O229" s="22"/>
      <c r="P229" s="21">
        <f t="shared" si="6"/>
        <v>66930</v>
      </c>
      <c r="Q229" s="25">
        <v>4316</v>
      </c>
      <c r="R229" s="1">
        <f t="shared" si="41"/>
        <v>2116</v>
      </c>
      <c r="S229" s="21">
        <f t="shared" si="1"/>
        <v>616.57142857142856</v>
      </c>
      <c r="T229" s="21"/>
      <c r="U229" s="1">
        <v>0</v>
      </c>
      <c r="V229" s="16">
        <f t="shared" si="0"/>
        <v>16.574285714285715</v>
      </c>
    </row>
    <row r="230" spans="1:22" ht="13" x14ac:dyDescent="0.15">
      <c r="A230" s="15">
        <v>44263</v>
      </c>
      <c r="B230" s="1">
        <f t="shared" si="30"/>
        <v>421</v>
      </c>
      <c r="D230" s="1">
        <v>0</v>
      </c>
      <c r="E230" s="19">
        <v>0</v>
      </c>
      <c r="F230" s="21">
        <f t="shared" si="2"/>
        <v>0</v>
      </c>
      <c r="G230" s="21">
        <f t="shared" si="42"/>
        <v>0.42857142857142855</v>
      </c>
      <c r="H230" s="16">
        <f t="shared" si="43"/>
        <v>19.641220374492601</v>
      </c>
      <c r="I230" s="21">
        <f t="shared" si="44"/>
        <v>166</v>
      </c>
      <c r="J230" s="22">
        <f t="shared" si="45"/>
        <v>20</v>
      </c>
      <c r="K230" s="19"/>
      <c r="L230" s="19"/>
      <c r="M230" s="19"/>
      <c r="N230" s="22"/>
      <c r="O230" s="22"/>
      <c r="P230" s="21">
        <f t="shared" si="6"/>
        <v>66930</v>
      </c>
      <c r="Q230" s="19">
        <v>0</v>
      </c>
      <c r="R230" s="1">
        <v>0</v>
      </c>
      <c r="S230" s="21">
        <f t="shared" si="1"/>
        <v>616.57142857142856</v>
      </c>
      <c r="T230" s="21"/>
      <c r="U230" s="1">
        <v>41.13</v>
      </c>
      <c r="V230" s="16">
        <f t="shared" si="0"/>
        <v>13.492857142857144</v>
      </c>
    </row>
    <row r="231" spans="1:22" ht="13" x14ac:dyDescent="0.15">
      <c r="A231" s="15">
        <v>44264</v>
      </c>
      <c r="B231" s="1">
        <f t="shared" si="30"/>
        <v>422</v>
      </c>
      <c r="D231" s="1">
        <v>1</v>
      </c>
      <c r="E231" s="19">
        <v>0</v>
      </c>
      <c r="F231" s="21">
        <f t="shared" si="2"/>
        <v>1</v>
      </c>
      <c r="G231" s="21">
        <f t="shared" si="42"/>
        <v>0.14285714285714285</v>
      </c>
      <c r="H231" s="16">
        <f t="shared" si="43"/>
        <v>6.5470734581642001</v>
      </c>
      <c r="I231" s="21">
        <f t="shared" si="44"/>
        <v>167</v>
      </c>
      <c r="J231" s="22">
        <f t="shared" si="45"/>
        <v>21</v>
      </c>
      <c r="K231" s="19"/>
      <c r="L231" s="19"/>
      <c r="M231" s="19"/>
      <c r="N231" s="22"/>
      <c r="O231" s="22"/>
      <c r="P231" s="21">
        <f t="shared" si="6"/>
        <v>66930</v>
      </c>
      <c r="Q231" s="19">
        <v>0</v>
      </c>
      <c r="R231" s="1">
        <f t="shared" ref="R231:R236" si="46">Q231-Q230</f>
        <v>0</v>
      </c>
      <c r="S231" s="21">
        <f t="shared" si="1"/>
        <v>616.57142857142856</v>
      </c>
      <c r="T231" s="21"/>
      <c r="U231" s="1">
        <v>14.19</v>
      </c>
      <c r="V231" s="16">
        <f t="shared" si="0"/>
        <v>14.018571428571429</v>
      </c>
    </row>
    <row r="232" spans="1:22" ht="13" x14ac:dyDescent="0.15">
      <c r="A232" s="15">
        <v>44265</v>
      </c>
      <c r="B232" s="1">
        <f t="shared" si="30"/>
        <v>423</v>
      </c>
      <c r="D232" s="1">
        <v>0</v>
      </c>
      <c r="E232" s="19">
        <v>0</v>
      </c>
      <c r="F232" s="21">
        <f t="shared" si="2"/>
        <v>0</v>
      </c>
      <c r="G232" s="21">
        <f t="shared" si="42"/>
        <v>0.14285714285714285</v>
      </c>
      <c r="H232" s="16">
        <f t="shared" si="43"/>
        <v>6.5470734581642001</v>
      </c>
      <c r="I232" s="21">
        <f t="shared" si="44"/>
        <v>167</v>
      </c>
      <c r="J232" s="22">
        <f t="shared" si="45"/>
        <v>21</v>
      </c>
      <c r="K232" s="19"/>
      <c r="L232" s="19"/>
      <c r="M232" s="19"/>
      <c r="N232" s="22"/>
      <c r="O232" s="22"/>
      <c r="P232" s="21">
        <f t="shared" si="6"/>
        <v>66930</v>
      </c>
      <c r="Q232" s="19">
        <v>0</v>
      </c>
      <c r="R232" s="1">
        <f t="shared" si="46"/>
        <v>0</v>
      </c>
      <c r="S232" s="21">
        <f t="shared" si="1"/>
        <v>616.57142857142856</v>
      </c>
      <c r="T232" s="21"/>
      <c r="U232" s="1">
        <v>7.38</v>
      </c>
      <c r="V232" s="16">
        <f t="shared" si="0"/>
        <v>14.018571428571429</v>
      </c>
    </row>
    <row r="233" spans="1:22" ht="13" x14ac:dyDescent="0.15">
      <c r="A233" s="15">
        <v>44266</v>
      </c>
      <c r="B233" s="1">
        <f t="shared" si="30"/>
        <v>424</v>
      </c>
      <c r="D233" s="1">
        <v>2</v>
      </c>
      <c r="E233" s="19">
        <v>0</v>
      </c>
      <c r="F233" s="21">
        <f t="shared" si="2"/>
        <v>2</v>
      </c>
      <c r="G233" s="21">
        <f t="shared" si="42"/>
        <v>0.42857142857142855</v>
      </c>
      <c r="H233" s="16">
        <f t="shared" si="43"/>
        <v>19.641220374492601</v>
      </c>
      <c r="I233" s="21">
        <f t="shared" si="44"/>
        <v>169</v>
      </c>
      <c r="J233" s="22">
        <f t="shared" si="45"/>
        <v>23</v>
      </c>
      <c r="K233" s="19"/>
      <c r="L233" s="19"/>
      <c r="M233" s="19"/>
      <c r="N233" s="22"/>
      <c r="O233" s="22"/>
      <c r="P233" s="21">
        <f t="shared" si="6"/>
        <v>69060</v>
      </c>
      <c r="Q233" s="19">
        <v>2130</v>
      </c>
      <c r="R233" s="1">
        <f t="shared" si="46"/>
        <v>2130</v>
      </c>
      <c r="S233" s="21">
        <f t="shared" si="1"/>
        <v>606.57142857142856</v>
      </c>
      <c r="T233" s="21"/>
      <c r="U233" s="1">
        <v>15.76</v>
      </c>
      <c r="V233" s="16">
        <f t="shared" si="0"/>
        <v>13.475714285714286</v>
      </c>
    </row>
    <row r="234" spans="1:22" ht="13" x14ac:dyDescent="0.15">
      <c r="A234" s="15">
        <v>44267</v>
      </c>
      <c r="B234" s="1">
        <f t="shared" si="30"/>
        <v>425</v>
      </c>
      <c r="D234" s="1">
        <v>0</v>
      </c>
      <c r="E234" s="19">
        <v>0</v>
      </c>
      <c r="F234" s="21">
        <f t="shared" si="2"/>
        <v>0</v>
      </c>
      <c r="G234" s="21">
        <f t="shared" si="42"/>
        <v>0.42857142857142855</v>
      </c>
      <c r="H234" s="16">
        <f t="shared" si="43"/>
        <v>19.641220374492601</v>
      </c>
      <c r="I234" s="21">
        <f t="shared" si="44"/>
        <v>169</v>
      </c>
      <c r="J234" s="22">
        <f t="shared" si="45"/>
        <v>23</v>
      </c>
      <c r="K234" s="19"/>
      <c r="L234" s="19"/>
      <c r="M234" s="19"/>
      <c r="N234" s="22"/>
      <c r="O234" s="22"/>
      <c r="P234" s="21">
        <f t="shared" si="6"/>
        <v>69060</v>
      </c>
      <c r="Q234" s="19">
        <v>2130</v>
      </c>
      <c r="R234" s="1">
        <f t="shared" si="46"/>
        <v>0</v>
      </c>
      <c r="S234" s="21">
        <f t="shared" si="1"/>
        <v>606.57142857142856</v>
      </c>
      <c r="T234" s="21"/>
      <c r="U234" s="1">
        <v>22.69</v>
      </c>
      <c r="V234" s="16">
        <f t="shared" si="0"/>
        <v>14.450000000000001</v>
      </c>
    </row>
    <row r="235" spans="1:22" ht="13" x14ac:dyDescent="0.15">
      <c r="A235" s="15">
        <v>44268</v>
      </c>
      <c r="B235" s="1">
        <f t="shared" si="30"/>
        <v>426</v>
      </c>
      <c r="D235" s="1">
        <v>0</v>
      </c>
      <c r="E235" s="19">
        <v>0</v>
      </c>
      <c r="F235" s="21">
        <f t="shared" si="2"/>
        <v>0</v>
      </c>
      <c r="G235" s="21">
        <f t="shared" si="42"/>
        <v>0.42857142857142855</v>
      </c>
      <c r="H235" s="16">
        <f t="shared" si="43"/>
        <v>19.641220374492601</v>
      </c>
      <c r="I235" s="21">
        <f t="shared" si="44"/>
        <v>169</v>
      </c>
      <c r="J235" s="22">
        <f t="shared" si="45"/>
        <v>23</v>
      </c>
      <c r="K235" s="19"/>
      <c r="L235" s="19"/>
      <c r="M235" s="19"/>
      <c r="N235" s="22"/>
      <c r="O235" s="22"/>
      <c r="P235" s="21">
        <f t="shared" si="6"/>
        <v>69060</v>
      </c>
      <c r="Q235" s="19">
        <v>2130</v>
      </c>
      <c r="R235" s="1">
        <f t="shared" si="46"/>
        <v>0</v>
      </c>
      <c r="S235" s="21">
        <f t="shared" si="1"/>
        <v>606.57142857142856</v>
      </c>
      <c r="T235" s="21"/>
      <c r="U235" s="1">
        <v>0</v>
      </c>
      <c r="V235" s="16">
        <f t="shared" si="0"/>
        <v>14.450000000000001</v>
      </c>
    </row>
    <row r="236" spans="1:22" ht="13" x14ac:dyDescent="0.15">
      <c r="A236" s="15">
        <v>44269</v>
      </c>
      <c r="B236" s="1">
        <f t="shared" si="30"/>
        <v>427</v>
      </c>
      <c r="D236" s="1">
        <v>0</v>
      </c>
      <c r="E236" s="19">
        <v>0</v>
      </c>
      <c r="F236" s="21">
        <f t="shared" si="2"/>
        <v>0</v>
      </c>
      <c r="G236" s="21">
        <f t="shared" si="42"/>
        <v>0.42857142857142855</v>
      </c>
      <c r="H236" s="16">
        <f t="shared" si="43"/>
        <v>19.641220374492601</v>
      </c>
      <c r="I236" s="21">
        <f t="shared" si="44"/>
        <v>169</v>
      </c>
      <c r="J236" s="22">
        <f t="shared" si="45"/>
        <v>23</v>
      </c>
      <c r="K236" s="19"/>
      <c r="L236" s="19"/>
      <c r="M236" s="19"/>
      <c r="N236" s="22"/>
      <c r="O236" s="22"/>
      <c r="P236" s="21">
        <f t="shared" si="6"/>
        <v>71166</v>
      </c>
      <c r="Q236" s="25">
        <v>4236</v>
      </c>
      <c r="R236" s="1">
        <f t="shared" si="46"/>
        <v>2106</v>
      </c>
      <c r="S236" s="21">
        <f t="shared" si="1"/>
        <v>605.14285714285711</v>
      </c>
      <c r="T236" s="21"/>
      <c r="U236" s="1">
        <v>0</v>
      </c>
      <c r="V236" s="16">
        <f t="shared" si="0"/>
        <v>14.450000000000001</v>
      </c>
    </row>
    <row r="237" spans="1:22" ht="13" x14ac:dyDescent="0.15">
      <c r="A237" s="15">
        <v>44270</v>
      </c>
      <c r="B237" s="1">
        <f t="shared" si="30"/>
        <v>428</v>
      </c>
      <c r="D237" s="1">
        <v>1</v>
      </c>
      <c r="E237" s="19">
        <v>0</v>
      </c>
      <c r="F237" s="21">
        <f t="shared" si="2"/>
        <v>1</v>
      </c>
      <c r="G237" s="21">
        <f t="shared" si="42"/>
        <v>0.5714285714285714</v>
      </c>
      <c r="H237" s="16">
        <f t="shared" si="43"/>
        <v>26.1882938326568</v>
      </c>
      <c r="I237" s="21">
        <f t="shared" si="44"/>
        <v>170</v>
      </c>
      <c r="J237" s="22">
        <f t="shared" si="45"/>
        <v>24</v>
      </c>
      <c r="K237" s="19"/>
      <c r="L237" s="19"/>
      <c r="M237" s="19"/>
      <c r="N237" s="22"/>
      <c r="O237" s="22"/>
      <c r="P237" s="21">
        <f t="shared" si="6"/>
        <v>71166</v>
      </c>
      <c r="Q237" s="19">
        <v>0</v>
      </c>
      <c r="R237" s="1">
        <v>0</v>
      </c>
      <c r="S237" s="21">
        <f t="shared" si="1"/>
        <v>605.14285714285711</v>
      </c>
      <c r="T237" s="21"/>
      <c r="U237" s="1">
        <v>58.23</v>
      </c>
      <c r="V237" s="16">
        <f t="shared" si="0"/>
        <v>16.892857142857142</v>
      </c>
    </row>
    <row r="238" spans="1:22" ht="13" x14ac:dyDescent="0.15">
      <c r="A238" s="15">
        <v>44271</v>
      </c>
      <c r="B238" s="1">
        <f t="shared" si="30"/>
        <v>429</v>
      </c>
      <c r="D238" s="1">
        <v>0</v>
      </c>
      <c r="E238" s="19">
        <v>0</v>
      </c>
      <c r="F238" s="21">
        <f t="shared" si="2"/>
        <v>0</v>
      </c>
      <c r="G238" s="21">
        <f t="shared" si="42"/>
        <v>0.42857142857142855</v>
      </c>
      <c r="H238" s="16">
        <f t="shared" si="43"/>
        <v>19.641220374492601</v>
      </c>
      <c r="I238" s="21">
        <f t="shared" si="44"/>
        <v>170</v>
      </c>
      <c r="J238" s="22">
        <f t="shared" si="45"/>
        <v>24</v>
      </c>
      <c r="K238" s="19"/>
      <c r="L238" s="19"/>
      <c r="M238" s="19"/>
      <c r="N238" s="22"/>
      <c r="O238" s="22"/>
      <c r="P238" s="21">
        <f t="shared" si="6"/>
        <v>71166</v>
      </c>
      <c r="Q238" s="19">
        <v>0</v>
      </c>
      <c r="R238" s="1">
        <v>0</v>
      </c>
      <c r="S238" s="21">
        <f t="shared" si="1"/>
        <v>605.14285714285711</v>
      </c>
      <c r="T238" s="21"/>
      <c r="U238" s="1">
        <v>13.19</v>
      </c>
      <c r="V238" s="16">
        <f t="shared" si="0"/>
        <v>16.75</v>
      </c>
    </row>
    <row r="239" spans="1:22" ht="13" x14ac:dyDescent="0.15">
      <c r="A239" s="15">
        <v>44272</v>
      </c>
      <c r="B239" s="1">
        <f t="shared" si="30"/>
        <v>430</v>
      </c>
      <c r="D239" s="1">
        <v>0</v>
      </c>
      <c r="E239" s="19">
        <v>0</v>
      </c>
      <c r="F239" s="21">
        <f t="shared" si="2"/>
        <v>0</v>
      </c>
      <c r="G239" s="21">
        <f t="shared" si="42"/>
        <v>0.42857142857142855</v>
      </c>
      <c r="H239" s="16">
        <f t="shared" si="43"/>
        <v>19.641220374492601</v>
      </c>
      <c r="I239" s="21">
        <f t="shared" si="44"/>
        <v>170</v>
      </c>
      <c r="J239" s="22">
        <f t="shared" si="45"/>
        <v>24</v>
      </c>
      <c r="K239" s="19"/>
      <c r="L239" s="19"/>
      <c r="M239" s="19"/>
      <c r="N239" s="22"/>
      <c r="O239" s="22"/>
      <c r="P239" s="21">
        <f t="shared" si="6"/>
        <v>71166</v>
      </c>
      <c r="Q239" s="19">
        <v>0</v>
      </c>
      <c r="R239" s="1">
        <f t="shared" ref="R239:R243" si="47">Q239-Q238</f>
        <v>0</v>
      </c>
      <c r="S239" s="21">
        <f t="shared" si="1"/>
        <v>605.14285714285711</v>
      </c>
      <c r="T239" s="21"/>
      <c r="U239" s="1">
        <v>8.0500000000000007</v>
      </c>
      <c r="V239" s="16">
        <f t="shared" si="0"/>
        <v>16.845714285714287</v>
      </c>
    </row>
    <row r="240" spans="1:22" ht="13" x14ac:dyDescent="0.15">
      <c r="A240" s="15">
        <v>44273</v>
      </c>
      <c r="B240" s="1">
        <f t="shared" si="30"/>
        <v>431</v>
      </c>
      <c r="D240" s="1">
        <v>0</v>
      </c>
      <c r="E240" s="19">
        <v>2</v>
      </c>
      <c r="F240" s="21">
        <f t="shared" si="2"/>
        <v>2</v>
      </c>
      <c r="G240" s="21">
        <f t="shared" si="42"/>
        <v>0.42857142857142855</v>
      </c>
      <c r="H240" s="16">
        <f t="shared" si="43"/>
        <v>19.641220374492601</v>
      </c>
      <c r="I240" s="21">
        <f t="shared" si="44"/>
        <v>172</v>
      </c>
      <c r="J240" s="22">
        <f t="shared" si="45"/>
        <v>26</v>
      </c>
      <c r="K240" s="19"/>
      <c r="L240" s="19"/>
      <c r="M240" s="19"/>
      <c r="N240" s="22"/>
      <c r="O240" s="22"/>
      <c r="P240" s="21">
        <f t="shared" si="6"/>
        <v>73553</v>
      </c>
      <c r="Q240" s="19">
        <v>2387</v>
      </c>
      <c r="R240" s="1">
        <f t="shared" si="47"/>
        <v>2387</v>
      </c>
      <c r="S240" s="21">
        <f t="shared" si="1"/>
        <v>641.85714285714289</v>
      </c>
      <c r="T240" s="21"/>
      <c r="U240" s="1">
        <v>26.49</v>
      </c>
      <c r="V240" s="16">
        <f t="shared" si="0"/>
        <v>18.37857142857143</v>
      </c>
    </row>
    <row r="241" spans="1:22" ht="13" x14ac:dyDescent="0.15">
      <c r="A241" s="15">
        <v>44274</v>
      </c>
      <c r="B241" s="1">
        <f t="shared" si="30"/>
        <v>432</v>
      </c>
      <c r="D241" s="1">
        <v>0</v>
      </c>
      <c r="E241" s="19">
        <v>0</v>
      </c>
      <c r="F241" s="21">
        <f t="shared" si="2"/>
        <v>0</v>
      </c>
      <c r="G241" s="21">
        <f t="shared" si="42"/>
        <v>0.42857142857142855</v>
      </c>
      <c r="H241" s="16">
        <f t="shared" si="43"/>
        <v>19.641220374492601</v>
      </c>
      <c r="I241" s="21">
        <f t="shared" si="44"/>
        <v>172</v>
      </c>
      <c r="J241" s="22">
        <f t="shared" si="45"/>
        <v>26</v>
      </c>
      <c r="K241" s="19"/>
      <c r="L241" s="19"/>
      <c r="M241" s="19"/>
      <c r="N241" s="22"/>
      <c r="O241" s="22"/>
      <c r="P241" s="21">
        <f t="shared" si="6"/>
        <v>73553</v>
      </c>
      <c r="Q241" s="19">
        <v>2387</v>
      </c>
      <c r="R241" s="1">
        <f t="shared" si="47"/>
        <v>0</v>
      </c>
      <c r="S241" s="21">
        <f t="shared" si="1"/>
        <v>641.85714285714289</v>
      </c>
      <c r="T241" s="21"/>
      <c r="U241" s="1">
        <v>24.48</v>
      </c>
      <c r="V241" s="16">
        <f t="shared" si="0"/>
        <v>18.634285714285713</v>
      </c>
    </row>
    <row r="242" spans="1:22" ht="13" x14ac:dyDescent="0.15">
      <c r="A242" s="15">
        <v>44275</v>
      </c>
      <c r="B242" s="1">
        <f t="shared" si="30"/>
        <v>433</v>
      </c>
      <c r="D242" s="1">
        <v>0</v>
      </c>
      <c r="E242" s="19">
        <v>0</v>
      </c>
      <c r="F242" s="21">
        <f t="shared" si="2"/>
        <v>0</v>
      </c>
      <c r="G242" s="21">
        <f t="shared" si="42"/>
        <v>0.42857142857142855</v>
      </c>
      <c r="H242" s="16">
        <f t="shared" si="43"/>
        <v>19.641220374492601</v>
      </c>
      <c r="I242" s="21">
        <f t="shared" si="44"/>
        <v>172</v>
      </c>
      <c r="J242" s="22">
        <f t="shared" si="45"/>
        <v>26</v>
      </c>
      <c r="K242" s="19"/>
      <c r="L242" s="19"/>
      <c r="M242" s="19"/>
      <c r="N242" s="22"/>
      <c r="O242" s="22"/>
      <c r="P242" s="21">
        <f t="shared" si="6"/>
        <v>73553</v>
      </c>
      <c r="Q242" s="19">
        <v>2387</v>
      </c>
      <c r="R242" s="1">
        <f t="shared" si="47"/>
        <v>0</v>
      </c>
      <c r="S242" s="21">
        <f t="shared" si="1"/>
        <v>641.85714285714289</v>
      </c>
      <c r="T242" s="21"/>
      <c r="U242" s="1">
        <v>0</v>
      </c>
      <c r="V242" s="16">
        <f t="shared" si="0"/>
        <v>18.634285714285713</v>
      </c>
    </row>
    <row r="243" spans="1:22" ht="13" x14ac:dyDescent="0.15">
      <c r="A243" s="15">
        <v>44276</v>
      </c>
      <c r="B243" s="1">
        <f t="shared" si="30"/>
        <v>434</v>
      </c>
      <c r="D243" s="1">
        <v>0</v>
      </c>
      <c r="E243" s="19">
        <v>0</v>
      </c>
      <c r="F243" s="21">
        <f t="shared" si="2"/>
        <v>0</v>
      </c>
      <c r="G243" s="21">
        <f t="shared" si="42"/>
        <v>0.42857142857142855</v>
      </c>
      <c r="H243" s="16">
        <f t="shared" si="43"/>
        <v>19.641220374492601</v>
      </c>
      <c r="I243" s="21">
        <f t="shared" si="44"/>
        <v>172</v>
      </c>
      <c r="J243" s="22">
        <f t="shared" si="45"/>
        <v>26</v>
      </c>
      <c r="K243" s="19"/>
      <c r="L243" s="19"/>
      <c r="M243" s="19"/>
      <c r="N243" s="22"/>
      <c r="O243" s="22"/>
      <c r="P243" s="21">
        <f t="shared" si="6"/>
        <v>75492</v>
      </c>
      <c r="Q243" s="25">
        <v>4326</v>
      </c>
      <c r="R243" s="1">
        <f t="shared" si="47"/>
        <v>1939</v>
      </c>
      <c r="S243" s="21">
        <f t="shared" si="1"/>
        <v>618</v>
      </c>
      <c r="T243" s="21"/>
      <c r="U243" s="1">
        <v>0</v>
      </c>
      <c r="V243" s="16">
        <f t="shared" si="0"/>
        <v>18.634285714285713</v>
      </c>
    </row>
    <row r="244" spans="1:22" ht="13" x14ac:dyDescent="0.15">
      <c r="A244" s="15">
        <v>44277</v>
      </c>
      <c r="B244" s="1">
        <f t="shared" si="30"/>
        <v>435</v>
      </c>
      <c r="D244" s="1">
        <v>0</v>
      </c>
      <c r="E244" s="19">
        <v>0</v>
      </c>
      <c r="F244" s="21">
        <f t="shared" si="2"/>
        <v>0</v>
      </c>
      <c r="G244" s="21">
        <f t="shared" si="42"/>
        <v>0.2857142857142857</v>
      </c>
      <c r="H244" s="16">
        <f t="shared" si="43"/>
        <v>13.0941469163284</v>
      </c>
      <c r="I244" s="21">
        <f t="shared" si="44"/>
        <v>172</v>
      </c>
      <c r="J244" s="22">
        <f t="shared" si="45"/>
        <v>26</v>
      </c>
      <c r="K244" s="19"/>
      <c r="L244" s="19"/>
      <c r="M244" s="19"/>
      <c r="N244" s="22"/>
      <c r="O244" s="22"/>
      <c r="P244" s="21">
        <f t="shared" si="6"/>
        <v>75492</v>
      </c>
      <c r="Q244" s="19">
        <v>0</v>
      </c>
      <c r="R244" s="1">
        <v>0</v>
      </c>
      <c r="S244" s="21">
        <f t="shared" si="1"/>
        <v>618</v>
      </c>
      <c r="T244" s="21"/>
      <c r="U244" s="1">
        <v>66.05</v>
      </c>
      <c r="V244" s="16">
        <f t="shared" si="0"/>
        <v>19.751428571428569</v>
      </c>
    </row>
    <row r="245" spans="1:22" ht="13" x14ac:dyDescent="0.15">
      <c r="A245" s="15">
        <v>44278</v>
      </c>
      <c r="B245" s="1">
        <f t="shared" si="30"/>
        <v>436</v>
      </c>
      <c r="D245" s="1">
        <v>3</v>
      </c>
      <c r="E245" s="19">
        <v>1</v>
      </c>
      <c r="F245" s="21">
        <f t="shared" si="2"/>
        <v>4</v>
      </c>
      <c r="G245" s="21">
        <f t="shared" si="42"/>
        <v>0.8571428571428571</v>
      </c>
      <c r="H245" s="16">
        <f t="shared" si="43"/>
        <v>39.282440748985202</v>
      </c>
      <c r="I245" s="21">
        <f t="shared" si="44"/>
        <v>176</v>
      </c>
      <c r="J245" s="22">
        <f t="shared" si="45"/>
        <v>30</v>
      </c>
      <c r="K245" s="19"/>
      <c r="L245" s="19"/>
      <c r="M245" s="19"/>
      <c r="N245" s="22"/>
      <c r="O245" s="22"/>
      <c r="P245" s="21">
        <f t="shared" si="6"/>
        <v>76243</v>
      </c>
      <c r="Q245" s="19">
        <v>751</v>
      </c>
      <c r="R245" s="1">
        <f t="shared" ref="R245:R250" si="48">Q245-Q244</f>
        <v>751</v>
      </c>
      <c r="S245" s="21">
        <f t="shared" si="1"/>
        <v>725.28571428571433</v>
      </c>
      <c r="T245" s="21"/>
      <c r="U245" s="1">
        <v>16.989999999999998</v>
      </c>
      <c r="V245" s="16">
        <f t="shared" si="0"/>
        <v>20.294285714285714</v>
      </c>
    </row>
    <row r="246" spans="1:22" ht="13" x14ac:dyDescent="0.15">
      <c r="A246" s="15">
        <v>44279</v>
      </c>
      <c r="B246" s="1">
        <f t="shared" si="30"/>
        <v>437</v>
      </c>
      <c r="D246" s="1">
        <v>0</v>
      </c>
      <c r="E246" s="19">
        <v>0</v>
      </c>
      <c r="F246" s="21">
        <f t="shared" si="2"/>
        <v>0</v>
      </c>
      <c r="G246" s="21">
        <f t="shared" si="42"/>
        <v>0.8571428571428571</v>
      </c>
      <c r="H246" s="16">
        <f t="shared" si="43"/>
        <v>39.282440748985202</v>
      </c>
      <c r="I246" s="21">
        <f t="shared" si="44"/>
        <v>176</v>
      </c>
      <c r="J246" s="22">
        <f t="shared" si="45"/>
        <v>30</v>
      </c>
      <c r="K246" s="19"/>
      <c r="L246" s="19"/>
      <c r="M246" s="19"/>
      <c r="N246" s="22"/>
      <c r="O246" s="22"/>
      <c r="P246" s="21">
        <f t="shared" si="6"/>
        <v>76243</v>
      </c>
      <c r="Q246" s="19">
        <v>751</v>
      </c>
      <c r="R246" s="1">
        <f t="shared" si="48"/>
        <v>0</v>
      </c>
      <c r="S246" s="21">
        <f t="shared" si="1"/>
        <v>725.28571428571433</v>
      </c>
      <c r="T246" s="21"/>
      <c r="U246" s="1">
        <v>26.6</v>
      </c>
      <c r="V246" s="16">
        <f t="shared" si="0"/>
        <v>22.944285714285712</v>
      </c>
    </row>
    <row r="247" spans="1:22" ht="13" x14ac:dyDescent="0.15">
      <c r="A247" s="15">
        <v>44280</v>
      </c>
      <c r="B247" s="1">
        <f t="shared" si="30"/>
        <v>438</v>
      </c>
      <c r="D247" s="1">
        <v>0</v>
      </c>
      <c r="E247" s="19">
        <v>0</v>
      </c>
      <c r="F247" s="21">
        <f t="shared" si="2"/>
        <v>0</v>
      </c>
      <c r="G247" s="21">
        <f t="shared" si="42"/>
        <v>0.5714285714285714</v>
      </c>
      <c r="H247" s="16">
        <f t="shared" si="43"/>
        <v>26.1882938326568</v>
      </c>
      <c r="I247" s="21">
        <f t="shared" si="44"/>
        <v>176</v>
      </c>
      <c r="J247" s="22">
        <f t="shared" si="45"/>
        <v>30</v>
      </c>
      <c r="K247" s="19"/>
      <c r="L247" s="19"/>
      <c r="M247" s="19"/>
      <c r="N247" s="22"/>
      <c r="O247" s="22"/>
      <c r="P247" s="21">
        <f t="shared" si="6"/>
        <v>76243</v>
      </c>
      <c r="Q247" s="19">
        <v>751</v>
      </c>
      <c r="R247" s="1">
        <f t="shared" si="48"/>
        <v>0</v>
      </c>
      <c r="S247" s="21">
        <f t="shared" si="1"/>
        <v>384.28571428571428</v>
      </c>
      <c r="T247" s="21"/>
      <c r="U247" s="1">
        <v>30.51</v>
      </c>
      <c r="V247" s="16">
        <f t="shared" si="0"/>
        <v>23.518571428571427</v>
      </c>
    </row>
    <row r="248" spans="1:22" ht="13" x14ac:dyDescent="0.15">
      <c r="A248" s="15">
        <v>44281</v>
      </c>
      <c r="B248" s="1">
        <f t="shared" si="30"/>
        <v>439</v>
      </c>
      <c r="D248" s="1">
        <v>3</v>
      </c>
      <c r="E248" s="19">
        <v>2</v>
      </c>
      <c r="F248" s="21">
        <f t="shared" si="2"/>
        <v>5</v>
      </c>
      <c r="G248" s="21">
        <f t="shared" si="42"/>
        <v>1.2857142857142858</v>
      </c>
      <c r="H248" s="16">
        <f t="shared" si="43"/>
        <v>58.923661123477807</v>
      </c>
      <c r="I248" s="21">
        <f t="shared" si="44"/>
        <v>181</v>
      </c>
      <c r="J248" s="22">
        <f t="shared" si="45"/>
        <v>35</v>
      </c>
      <c r="K248" s="19"/>
      <c r="L248" s="19"/>
      <c r="M248" s="19"/>
      <c r="N248" s="22"/>
      <c r="O248" s="22"/>
      <c r="P248" s="21">
        <f t="shared" si="6"/>
        <v>79025</v>
      </c>
      <c r="Q248" s="19">
        <v>3533</v>
      </c>
      <c r="R248" s="1">
        <f t="shared" si="48"/>
        <v>2782</v>
      </c>
      <c r="S248" s="21">
        <f t="shared" si="1"/>
        <v>781.71428571428567</v>
      </c>
      <c r="T248" s="21"/>
      <c r="U248" s="1">
        <v>34.42</v>
      </c>
      <c r="V248" s="16">
        <f t="shared" si="0"/>
        <v>24.938571428571429</v>
      </c>
    </row>
    <row r="249" spans="1:22" ht="13" x14ac:dyDescent="0.15">
      <c r="A249" s="15">
        <v>44282</v>
      </c>
      <c r="B249" s="1">
        <f t="shared" si="30"/>
        <v>440</v>
      </c>
      <c r="D249" s="1">
        <v>0</v>
      </c>
      <c r="E249" s="19">
        <v>0</v>
      </c>
      <c r="F249" s="21">
        <f t="shared" si="2"/>
        <v>0</v>
      </c>
      <c r="G249" s="21">
        <f t="shared" si="42"/>
        <v>1.2857142857142858</v>
      </c>
      <c r="H249" s="16">
        <f t="shared" si="43"/>
        <v>58.923661123477807</v>
      </c>
      <c r="I249" s="21">
        <f t="shared" si="44"/>
        <v>181</v>
      </c>
      <c r="J249" s="22">
        <f t="shared" si="45"/>
        <v>35</v>
      </c>
      <c r="K249" s="19"/>
      <c r="L249" s="19"/>
      <c r="M249" s="19"/>
      <c r="N249" s="22"/>
      <c r="O249" s="22"/>
      <c r="P249" s="21">
        <f t="shared" si="6"/>
        <v>79025</v>
      </c>
      <c r="Q249" s="19">
        <v>3533</v>
      </c>
      <c r="R249" s="1">
        <f t="shared" si="48"/>
        <v>0</v>
      </c>
      <c r="S249" s="21">
        <f t="shared" si="1"/>
        <v>781.71428571428567</v>
      </c>
      <c r="T249" s="21"/>
      <c r="U249" s="1">
        <v>0</v>
      </c>
      <c r="V249" s="16">
        <f t="shared" si="0"/>
        <v>24.938571428571429</v>
      </c>
    </row>
    <row r="250" spans="1:22" ht="13" x14ac:dyDescent="0.15">
      <c r="A250" s="15">
        <v>44283</v>
      </c>
      <c r="B250" s="1">
        <f t="shared" si="30"/>
        <v>441</v>
      </c>
      <c r="D250" s="1">
        <v>0</v>
      </c>
      <c r="E250" s="19">
        <v>0</v>
      </c>
      <c r="F250" s="21">
        <f t="shared" si="2"/>
        <v>0</v>
      </c>
      <c r="G250" s="21">
        <f t="shared" si="42"/>
        <v>1.2857142857142858</v>
      </c>
      <c r="H250" s="16">
        <f t="shared" si="43"/>
        <v>58.923661123477807</v>
      </c>
      <c r="I250" s="21">
        <f t="shared" si="44"/>
        <v>181</v>
      </c>
      <c r="J250" s="22">
        <f t="shared" si="45"/>
        <v>35</v>
      </c>
      <c r="K250" s="19"/>
      <c r="L250" s="19"/>
      <c r="M250" s="19"/>
      <c r="N250" s="22"/>
      <c r="O250" s="22"/>
      <c r="P250" s="21">
        <f t="shared" si="6"/>
        <v>79687</v>
      </c>
      <c r="Q250" s="25">
        <v>4195</v>
      </c>
      <c r="R250" s="1">
        <f t="shared" si="48"/>
        <v>662</v>
      </c>
      <c r="S250" s="21">
        <f t="shared" si="1"/>
        <v>599.28571428571433</v>
      </c>
      <c r="T250" s="21"/>
      <c r="U250" s="1">
        <v>0</v>
      </c>
      <c r="V250" s="16">
        <f t="shared" si="0"/>
        <v>24.938571428571429</v>
      </c>
    </row>
    <row r="251" spans="1:22" ht="13" x14ac:dyDescent="0.15">
      <c r="A251" s="15">
        <v>44284</v>
      </c>
      <c r="B251" s="1">
        <f t="shared" si="30"/>
        <v>442</v>
      </c>
      <c r="D251" s="1">
        <v>1</v>
      </c>
      <c r="E251" s="19">
        <v>0</v>
      </c>
      <c r="F251" s="21">
        <f t="shared" si="2"/>
        <v>1</v>
      </c>
      <c r="G251" s="21">
        <f t="shared" si="42"/>
        <v>1.4285714285714286</v>
      </c>
      <c r="H251" s="16">
        <f t="shared" si="43"/>
        <v>65.470734581642006</v>
      </c>
      <c r="I251" s="21">
        <f t="shared" si="44"/>
        <v>182</v>
      </c>
      <c r="J251" s="22">
        <f t="shared" si="45"/>
        <v>36</v>
      </c>
      <c r="K251" s="19"/>
      <c r="L251" s="19"/>
      <c r="M251" s="19"/>
      <c r="N251" s="22"/>
      <c r="O251" s="22"/>
      <c r="P251" s="21">
        <f t="shared" si="6"/>
        <v>79687</v>
      </c>
      <c r="Q251" s="19">
        <v>0</v>
      </c>
      <c r="R251" s="1">
        <v>0</v>
      </c>
      <c r="S251" s="21">
        <f t="shared" si="1"/>
        <v>599.28571428571433</v>
      </c>
      <c r="T251" s="21"/>
      <c r="U251" s="1">
        <v>71.53</v>
      </c>
      <c r="V251" s="16">
        <f t="shared" si="0"/>
        <v>25.721428571428572</v>
      </c>
    </row>
    <row r="252" spans="1:22" ht="13" x14ac:dyDescent="0.15">
      <c r="A252" s="15">
        <v>44285</v>
      </c>
      <c r="B252" s="1">
        <f t="shared" si="30"/>
        <v>443</v>
      </c>
      <c r="D252" s="1">
        <v>0</v>
      </c>
      <c r="E252" s="19">
        <v>0</v>
      </c>
      <c r="F252" s="21">
        <f t="shared" si="2"/>
        <v>0</v>
      </c>
      <c r="G252" s="21">
        <f t="shared" si="42"/>
        <v>0.8571428571428571</v>
      </c>
      <c r="H252" s="16">
        <f t="shared" si="43"/>
        <v>39.282440748985202</v>
      </c>
      <c r="I252" s="21">
        <f t="shared" si="44"/>
        <v>182</v>
      </c>
      <c r="J252" s="22">
        <f t="shared" si="45"/>
        <v>36</v>
      </c>
      <c r="K252" s="19"/>
      <c r="L252" s="19"/>
      <c r="M252" s="19"/>
      <c r="N252" s="22"/>
      <c r="O252" s="22"/>
      <c r="P252" s="21">
        <f t="shared" si="6"/>
        <v>79687</v>
      </c>
      <c r="Q252" s="19">
        <v>0</v>
      </c>
      <c r="R252" s="1">
        <f t="shared" ref="R252:R257" si="49">Q252-Q251</f>
        <v>0</v>
      </c>
      <c r="S252" s="21">
        <f t="shared" si="1"/>
        <v>492</v>
      </c>
      <c r="T252" s="21"/>
      <c r="U252" s="1">
        <v>41.47</v>
      </c>
      <c r="V252" s="16">
        <f t="shared" si="0"/>
        <v>29.21857142857143</v>
      </c>
    </row>
    <row r="253" spans="1:22" ht="13" x14ac:dyDescent="0.15">
      <c r="A253" s="15">
        <v>44286</v>
      </c>
      <c r="B253" s="1">
        <f t="shared" si="30"/>
        <v>444</v>
      </c>
      <c r="D253" s="1">
        <v>12</v>
      </c>
      <c r="E253" s="19">
        <v>1</v>
      </c>
      <c r="F253" s="21">
        <f t="shared" si="2"/>
        <v>13</v>
      </c>
      <c r="G253" s="21">
        <f t="shared" si="42"/>
        <v>2.7142857142857144</v>
      </c>
      <c r="H253" s="16">
        <f t="shared" si="43"/>
        <v>124.39439570511981</v>
      </c>
      <c r="I253" s="21">
        <f t="shared" si="44"/>
        <v>195</v>
      </c>
      <c r="J253" s="22">
        <f t="shared" si="45"/>
        <v>49</v>
      </c>
      <c r="K253" s="19"/>
      <c r="L253" s="19"/>
      <c r="M253" s="19"/>
      <c r="N253" s="22"/>
      <c r="O253" s="22"/>
      <c r="P253" s="21">
        <f t="shared" si="6"/>
        <v>81553</v>
      </c>
      <c r="Q253" s="19">
        <v>1866</v>
      </c>
      <c r="R253" s="1">
        <f t="shared" si="49"/>
        <v>1866</v>
      </c>
      <c r="S253" s="21">
        <f t="shared" si="1"/>
        <v>758.57142857142856</v>
      </c>
      <c r="T253" s="21"/>
      <c r="U253" s="1">
        <v>15.31</v>
      </c>
      <c r="V253" s="16">
        <f t="shared" si="0"/>
        <v>27.605714285714289</v>
      </c>
    </row>
    <row r="254" spans="1:22" ht="13" x14ac:dyDescent="0.15">
      <c r="A254" s="15">
        <v>44287</v>
      </c>
      <c r="B254" s="1">
        <f t="shared" si="30"/>
        <v>445</v>
      </c>
      <c r="D254" s="1">
        <v>0</v>
      </c>
      <c r="E254" s="19">
        <v>0</v>
      </c>
      <c r="F254" s="21">
        <f t="shared" si="2"/>
        <v>0</v>
      </c>
      <c r="G254" s="21">
        <f t="shared" si="42"/>
        <v>2.7142857142857144</v>
      </c>
      <c r="H254" s="16">
        <f t="shared" si="43"/>
        <v>124.39439570511981</v>
      </c>
      <c r="I254" s="21">
        <f t="shared" si="44"/>
        <v>195</v>
      </c>
      <c r="J254" s="22">
        <f t="shared" si="45"/>
        <v>49</v>
      </c>
      <c r="K254" s="19"/>
      <c r="L254" s="19"/>
      <c r="M254" s="19"/>
      <c r="N254" s="22"/>
      <c r="O254" s="22"/>
      <c r="P254" s="21">
        <f t="shared" si="6"/>
        <v>81553</v>
      </c>
      <c r="Q254" s="19">
        <v>1866</v>
      </c>
      <c r="R254" s="1">
        <f t="shared" si="49"/>
        <v>0</v>
      </c>
      <c r="S254" s="21">
        <f t="shared" si="1"/>
        <v>758.57142857142856</v>
      </c>
      <c r="T254" s="21"/>
      <c r="U254" s="1">
        <v>26.38</v>
      </c>
      <c r="V254" s="16">
        <f t="shared" si="0"/>
        <v>27.015714285714289</v>
      </c>
    </row>
    <row r="255" spans="1:22" ht="13" x14ac:dyDescent="0.15">
      <c r="A255" s="15">
        <v>44288</v>
      </c>
      <c r="B255" s="1">
        <f t="shared" si="30"/>
        <v>446</v>
      </c>
      <c r="D255" s="1">
        <v>0</v>
      </c>
      <c r="E255" s="19">
        <v>0</v>
      </c>
      <c r="F255" s="21">
        <f t="shared" si="2"/>
        <v>0</v>
      </c>
      <c r="G255" s="21">
        <f t="shared" si="42"/>
        <v>2</v>
      </c>
      <c r="H255" s="16">
        <f t="shared" si="43"/>
        <v>91.659028414298803</v>
      </c>
      <c r="I255" s="21">
        <f t="shared" si="44"/>
        <v>195</v>
      </c>
      <c r="J255" s="22">
        <f t="shared" si="45"/>
        <v>49</v>
      </c>
      <c r="K255" s="19"/>
      <c r="L255" s="19"/>
      <c r="M255" s="19"/>
      <c r="N255" s="22"/>
      <c r="O255" s="22"/>
      <c r="P255" s="21">
        <f t="shared" si="6"/>
        <v>81553</v>
      </c>
      <c r="Q255" s="19">
        <v>1866</v>
      </c>
      <c r="R255" s="1">
        <f t="shared" si="49"/>
        <v>0</v>
      </c>
      <c r="S255" s="21">
        <f t="shared" si="1"/>
        <v>361.14285714285717</v>
      </c>
      <c r="T255" s="21"/>
      <c r="U255" s="1">
        <v>33.86</v>
      </c>
      <c r="V255" s="16">
        <f t="shared" si="0"/>
        <v>26.935714285714287</v>
      </c>
    </row>
    <row r="256" spans="1:22" ht="13" x14ac:dyDescent="0.15">
      <c r="A256" s="15">
        <v>44289</v>
      </c>
      <c r="B256" s="1">
        <f t="shared" si="30"/>
        <v>447</v>
      </c>
      <c r="D256" s="1">
        <v>0</v>
      </c>
      <c r="E256" s="19">
        <v>0</v>
      </c>
      <c r="F256" s="21">
        <f t="shared" si="2"/>
        <v>0</v>
      </c>
      <c r="G256" s="21">
        <f t="shared" si="42"/>
        <v>2</v>
      </c>
      <c r="H256" s="16">
        <f t="shared" si="43"/>
        <v>91.659028414298803</v>
      </c>
      <c r="I256" s="21">
        <f t="shared" si="44"/>
        <v>195</v>
      </c>
      <c r="J256" s="22">
        <f t="shared" si="45"/>
        <v>49</v>
      </c>
      <c r="K256" s="19"/>
      <c r="L256" s="19"/>
      <c r="M256" s="19"/>
      <c r="N256" s="22"/>
      <c r="O256" s="22"/>
      <c r="P256" s="21">
        <f t="shared" si="6"/>
        <v>81553</v>
      </c>
      <c r="Q256" s="19">
        <v>1866</v>
      </c>
      <c r="R256" s="1">
        <f t="shared" si="49"/>
        <v>0</v>
      </c>
      <c r="S256" s="21">
        <f t="shared" si="1"/>
        <v>361.14285714285717</v>
      </c>
      <c r="T256" s="21"/>
      <c r="U256" s="1">
        <v>0</v>
      </c>
      <c r="V256" s="16">
        <f t="shared" si="0"/>
        <v>26.935714285714287</v>
      </c>
    </row>
    <row r="257" spans="1:22" ht="13" x14ac:dyDescent="0.15">
      <c r="A257" s="15">
        <v>44290</v>
      </c>
      <c r="B257" s="1">
        <f t="shared" si="30"/>
        <v>448</v>
      </c>
      <c r="D257" s="1">
        <v>0</v>
      </c>
      <c r="E257" s="19">
        <v>0</v>
      </c>
      <c r="F257" s="21">
        <f t="shared" si="2"/>
        <v>0</v>
      </c>
      <c r="G257" s="21">
        <f t="shared" si="42"/>
        <v>2</v>
      </c>
      <c r="H257" s="16">
        <f t="shared" si="43"/>
        <v>91.659028414298803</v>
      </c>
      <c r="I257" s="21">
        <f t="shared" si="44"/>
        <v>195</v>
      </c>
      <c r="J257" s="22">
        <f t="shared" si="45"/>
        <v>49</v>
      </c>
      <c r="K257" s="19"/>
      <c r="L257" s="19"/>
      <c r="M257" s="19"/>
      <c r="N257" s="22"/>
      <c r="O257" s="22"/>
      <c r="P257" s="21">
        <f t="shared" si="6"/>
        <v>84106</v>
      </c>
      <c r="Q257" s="19">
        <v>4419</v>
      </c>
      <c r="R257" s="1">
        <f t="shared" si="49"/>
        <v>2553</v>
      </c>
      <c r="S257" s="21">
        <f t="shared" si="1"/>
        <v>631.28571428571433</v>
      </c>
      <c r="T257" s="21"/>
      <c r="U257" s="1">
        <v>0</v>
      </c>
      <c r="V257" s="16">
        <f t="shared" si="0"/>
        <v>26.935714285714287</v>
      </c>
    </row>
    <row r="258" spans="1:22" ht="13" x14ac:dyDescent="0.15">
      <c r="A258" s="15">
        <v>44291</v>
      </c>
      <c r="B258" s="1">
        <f t="shared" si="30"/>
        <v>449</v>
      </c>
      <c r="D258" s="1">
        <v>16</v>
      </c>
      <c r="E258" s="19">
        <v>0</v>
      </c>
      <c r="F258" s="21">
        <f t="shared" si="2"/>
        <v>16</v>
      </c>
      <c r="G258" s="21">
        <f t="shared" si="42"/>
        <v>4.1428571428571432</v>
      </c>
      <c r="H258" s="16">
        <f t="shared" si="43"/>
        <v>189.86513028676183</v>
      </c>
      <c r="I258" s="21">
        <f t="shared" si="44"/>
        <v>211</v>
      </c>
      <c r="J258" s="22">
        <f t="shared" si="45"/>
        <v>65</v>
      </c>
      <c r="K258" s="19"/>
      <c r="L258" s="19"/>
      <c r="M258" s="19"/>
      <c r="N258" s="22"/>
      <c r="O258" s="22"/>
      <c r="P258" s="21">
        <f t="shared" si="6"/>
        <v>84106</v>
      </c>
      <c r="Q258" s="19">
        <v>0</v>
      </c>
      <c r="R258" s="1">
        <v>0</v>
      </c>
      <c r="S258" s="21">
        <f t="shared" si="1"/>
        <v>631.28571428571433</v>
      </c>
      <c r="T258" s="21"/>
      <c r="U258" s="1">
        <v>55.66</v>
      </c>
      <c r="V258" s="16">
        <f t="shared" si="0"/>
        <v>24.668571428571429</v>
      </c>
    </row>
    <row r="259" spans="1:22" ht="13" x14ac:dyDescent="0.15">
      <c r="A259" s="15">
        <v>44292</v>
      </c>
      <c r="B259" s="1">
        <f t="shared" si="30"/>
        <v>450</v>
      </c>
      <c r="D259" s="1">
        <v>0</v>
      </c>
      <c r="E259" s="19">
        <v>0</v>
      </c>
      <c r="F259" s="21">
        <f t="shared" si="2"/>
        <v>0</v>
      </c>
      <c r="G259" s="21">
        <f t="shared" si="42"/>
        <v>4.1428571428571432</v>
      </c>
      <c r="H259" s="16">
        <f t="shared" si="43"/>
        <v>189.86513028676183</v>
      </c>
      <c r="I259" s="21">
        <f t="shared" si="44"/>
        <v>211</v>
      </c>
      <c r="J259" s="22">
        <f t="shared" si="45"/>
        <v>65</v>
      </c>
      <c r="K259" s="19"/>
      <c r="L259" s="19"/>
      <c r="M259" s="19"/>
      <c r="N259" s="22"/>
      <c r="O259" s="22"/>
      <c r="P259" s="21">
        <f t="shared" si="6"/>
        <v>84106</v>
      </c>
      <c r="Q259" s="19">
        <v>0</v>
      </c>
      <c r="R259" s="1">
        <v>0</v>
      </c>
      <c r="S259" s="21">
        <f t="shared" si="1"/>
        <v>631.28571428571433</v>
      </c>
      <c r="T259" s="21"/>
      <c r="U259" s="1">
        <v>32.86</v>
      </c>
      <c r="V259" s="16">
        <f t="shared" si="0"/>
        <v>23.438571428571429</v>
      </c>
    </row>
    <row r="260" spans="1:22" ht="13" x14ac:dyDescent="0.15">
      <c r="A260" s="15">
        <v>44293</v>
      </c>
      <c r="B260" s="1">
        <f t="shared" si="30"/>
        <v>451</v>
      </c>
      <c r="D260" s="1">
        <v>0</v>
      </c>
      <c r="E260" s="19">
        <v>0</v>
      </c>
      <c r="F260" s="21">
        <f t="shared" si="2"/>
        <v>0</v>
      </c>
      <c r="G260" s="21">
        <f t="shared" si="42"/>
        <v>2.2857142857142856</v>
      </c>
      <c r="H260" s="16">
        <f t="shared" si="43"/>
        <v>104.7531753306272</v>
      </c>
      <c r="I260" s="21">
        <f t="shared" si="44"/>
        <v>211</v>
      </c>
      <c r="J260" s="22">
        <f t="shared" si="45"/>
        <v>65</v>
      </c>
      <c r="K260" s="19"/>
      <c r="L260" s="19"/>
      <c r="M260" s="19"/>
      <c r="N260" s="22"/>
      <c r="O260" s="22"/>
      <c r="P260" s="21">
        <f t="shared" si="6"/>
        <v>84106</v>
      </c>
      <c r="Q260" s="19">
        <v>0</v>
      </c>
      <c r="R260" s="1">
        <v>0</v>
      </c>
      <c r="S260" s="21">
        <f t="shared" si="1"/>
        <v>364.71428571428572</v>
      </c>
      <c r="T260" s="21"/>
      <c r="U260" s="1">
        <v>19.11</v>
      </c>
      <c r="V260" s="16">
        <f t="shared" si="0"/>
        <v>23.981428571428573</v>
      </c>
    </row>
    <row r="261" spans="1:22" ht="13" x14ac:dyDescent="0.15">
      <c r="A261" s="15">
        <v>44294</v>
      </c>
      <c r="B261" s="1">
        <f t="shared" si="30"/>
        <v>452</v>
      </c>
      <c r="D261" s="1">
        <v>14</v>
      </c>
      <c r="E261" s="19">
        <v>3</v>
      </c>
      <c r="F261" s="21">
        <f t="shared" si="2"/>
        <v>17</v>
      </c>
      <c r="G261" s="21">
        <f t="shared" si="42"/>
        <v>4.7142857142857144</v>
      </c>
      <c r="H261" s="16">
        <f t="shared" si="43"/>
        <v>216.05342411941862</v>
      </c>
      <c r="I261" s="21">
        <f t="shared" si="44"/>
        <v>228</v>
      </c>
      <c r="J261" s="22">
        <f t="shared" ref="J261:J292" si="50">F261+J260</f>
        <v>82</v>
      </c>
      <c r="K261" s="19"/>
      <c r="L261" s="19"/>
      <c r="M261" s="19"/>
      <c r="N261" s="22"/>
      <c r="O261" s="22"/>
      <c r="P261" s="21">
        <f t="shared" si="6"/>
        <v>86471</v>
      </c>
      <c r="Q261" s="19">
        <v>2365</v>
      </c>
      <c r="R261" s="1">
        <f t="shared" ref="R261:R264" si="51">Q261-Q260</f>
        <v>2365</v>
      </c>
      <c r="S261" s="21">
        <f t="shared" si="1"/>
        <v>702.57142857142856</v>
      </c>
      <c r="T261" s="21"/>
      <c r="U261" s="1">
        <v>15.98</v>
      </c>
      <c r="V261" s="16">
        <f t="shared" si="0"/>
        <v>22.495714285714286</v>
      </c>
    </row>
    <row r="262" spans="1:22" ht="13" x14ac:dyDescent="0.15">
      <c r="A262" s="15">
        <v>44295</v>
      </c>
      <c r="B262" s="1">
        <f t="shared" si="30"/>
        <v>453</v>
      </c>
      <c r="D262" s="1">
        <v>0</v>
      </c>
      <c r="E262" s="19">
        <v>0</v>
      </c>
      <c r="F262" s="21">
        <f t="shared" si="2"/>
        <v>0</v>
      </c>
      <c r="G262" s="21">
        <f t="shared" si="42"/>
        <v>4.7142857142857144</v>
      </c>
      <c r="H262" s="16">
        <f t="shared" si="43"/>
        <v>216.05342411941862</v>
      </c>
      <c r="I262" s="21">
        <f t="shared" si="44"/>
        <v>228</v>
      </c>
      <c r="J262" s="22">
        <f t="shared" si="50"/>
        <v>82</v>
      </c>
      <c r="K262" s="19"/>
      <c r="L262" s="19"/>
      <c r="M262" s="19"/>
      <c r="N262" s="22"/>
      <c r="O262" s="22"/>
      <c r="P262" s="21">
        <f t="shared" si="6"/>
        <v>86471</v>
      </c>
      <c r="Q262" s="19">
        <v>2365</v>
      </c>
      <c r="R262" s="1">
        <f t="shared" si="51"/>
        <v>0</v>
      </c>
      <c r="S262" s="21">
        <f t="shared" si="1"/>
        <v>702.57142857142856</v>
      </c>
      <c r="T262" s="21"/>
      <c r="U262" s="1">
        <v>38.22</v>
      </c>
      <c r="V262" s="16">
        <f t="shared" si="0"/>
        <v>23.118571428571425</v>
      </c>
    </row>
    <row r="263" spans="1:22" ht="13" x14ac:dyDescent="0.15">
      <c r="A263" s="15">
        <v>44296</v>
      </c>
      <c r="B263" s="1">
        <f t="shared" si="30"/>
        <v>454</v>
      </c>
      <c r="D263" s="1">
        <v>0</v>
      </c>
      <c r="E263" s="19">
        <v>0</v>
      </c>
      <c r="F263" s="21">
        <f t="shared" si="2"/>
        <v>0</v>
      </c>
      <c r="G263" s="21">
        <f t="shared" si="42"/>
        <v>4.7142857142857144</v>
      </c>
      <c r="H263" s="16">
        <f t="shared" si="43"/>
        <v>216.05342411941862</v>
      </c>
      <c r="I263" s="21">
        <f t="shared" si="44"/>
        <v>228</v>
      </c>
      <c r="J263" s="22">
        <f t="shared" si="50"/>
        <v>82</v>
      </c>
      <c r="K263" s="19"/>
      <c r="L263" s="19"/>
      <c r="M263" s="19"/>
      <c r="N263" s="22"/>
      <c r="O263" s="22"/>
      <c r="P263" s="21">
        <f t="shared" si="6"/>
        <v>86471</v>
      </c>
      <c r="Q263" s="19">
        <v>2365</v>
      </c>
      <c r="R263" s="1">
        <f t="shared" si="51"/>
        <v>0</v>
      </c>
      <c r="S263" s="21">
        <f t="shared" si="1"/>
        <v>702.57142857142856</v>
      </c>
      <c r="T263" s="21"/>
      <c r="U263" s="1">
        <v>0</v>
      </c>
      <c r="V263" s="16">
        <f t="shared" si="0"/>
        <v>23.118571428571425</v>
      </c>
    </row>
    <row r="264" spans="1:22" ht="13" x14ac:dyDescent="0.15">
      <c r="A264" s="15">
        <v>44297</v>
      </c>
      <c r="B264" s="1">
        <f t="shared" si="30"/>
        <v>455</v>
      </c>
      <c r="D264" s="1">
        <v>0</v>
      </c>
      <c r="E264" s="19">
        <v>0</v>
      </c>
      <c r="F264" s="21">
        <f t="shared" si="2"/>
        <v>0</v>
      </c>
      <c r="G264" s="21">
        <f t="shared" si="42"/>
        <v>4.7142857142857144</v>
      </c>
      <c r="H264" s="16">
        <f t="shared" si="43"/>
        <v>216.05342411941862</v>
      </c>
      <c r="I264" s="21">
        <f t="shared" si="44"/>
        <v>228</v>
      </c>
      <c r="J264" s="22">
        <f t="shared" si="50"/>
        <v>82</v>
      </c>
      <c r="K264" s="19"/>
      <c r="L264" s="19"/>
      <c r="M264" s="19"/>
      <c r="N264" s="22"/>
      <c r="O264" s="22"/>
      <c r="P264" s="21">
        <f t="shared" si="6"/>
        <v>88287</v>
      </c>
      <c r="Q264" s="19">
        <v>4181</v>
      </c>
      <c r="R264" s="1">
        <f t="shared" si="51"/>
        <v>1816</v>
      </c>
      <c r="S264" s="21">
        <f t="shared" si="1"/>
        <v>597.28571428571433</v>
      </c>
      <c r="T264" s="21"/>
      <c r="U264" s="1">
        <v>0</v>
      </c>
      <c r="V264" s="16">
        <f t="shared" si="0"/>
        <v>23.118571428571425</v>
      </c>
    </row>
    <row r="265" spans="1:22" ht="13" x14ac:dyDescent="0.15">
      <c r="A265" s="15">
        <v>44298</v>
      </c>
      <c r="B265" s="1">
        <f t="shared" si="30"/>
        <v>456</v>
      </c>
      <c r="D265" s="1">
        <v>4</v>
      </c>
      <c r="E265" s="19">
        <v>0</v>
      </c>
      <c r="F265" s="21">
        <f t="shared" si="2"/>
        <v>4</v>
      </c>
      <c r="G265" s="21">
        <f t="shared" si="42"/>
        <v>3</v>
      </c>
      <c r="H265" s="16">
        <f t="shared" si="43"/>
        <v>137.4885426214482</v>
      </c>
      <c r="I265" s="21">
        <f t="shared" si="44"/>
        <v>232</v>
      </c>
      <c r="J265" s="22">
        <f t="shared" si="50"/>
        <v>86</v>
      </c>
      <c r="K265" s="19"/>
      <c r="L265" s="19"/>
      <c r="M265" s="19"/>
      <c r="N265" s="22"/>
      <c r="O265" s="22"/>
      <c r="P265" s="21">
        <f t="shared" si="6"/>
        <v>88287</v>
      </c>
      <c r="Q265" s="19">
        <v>0</v>
      </c>
      <c r="R265" s="1">
        <v>0</v>
      </c>
      <c r="S265" s="21">
        <f t="shared" si="1"/>
        <v>597.28571428571433</v>
      </c>
      <c r="T265" s="21"/>
      <c r="U265" s="1">
        <v>68.180000000000007</v>
      </c>
      <c r="V265" s="16">
        <f t="shared" si="0"/>
        <v>24.907142857142862</v>
      </c>
    </row>
    <row r="266" spans="1:22" ht="13" x14ac:dyDescent="0.15">
      <c r="A266" s="15">
        <v>44299</v>
      </c>
      <c r="B266" s="1">
        <f t="shared" si="30"/>
        <v>457</v>
      </c>
      <c r="D266" s="1">
        <v>0</v>
      </c>
      <c r="E266" s="19">
        <v>0</v>
      </c>
      <c r="F266" s="21">
        <f t="shared" si="2"/>
        <v>0</v>
      </c>
      <c r="G266" s="21">
        <f t="shared" si="42"/>
        <v>3</v>
      </c>
      <c r="H266" s="16">
        <f t="shared" si="43"/>
        <v>137.4885426214482</v>
      </c>
      <c r="I266" s="21">
        <f t="shared" si="44"/>
        <v>232</v>
      </c>
      <c r="J266" s="22">
        <f t="shared" si="50"/>
        <v>86</v>
      </c>
      <c r="K266" s="19"/>
      <c r="L266" s="19"/>
      <c r="M266" s="19"/>
      <c r="N266" s="22"/>
      <c r="O266" s="22"/>
      <c r="P266" s="21">
        <f t="shared" si="6"/>
        <v>88287</v>
      </c>
      <c r="Q266" s="19">
        <v>0</v>
      </c>
      <c r="R266" s="1">
        <v>0</v>
      </c>
      <c r="S266" s="21">
        <f t="shared" si="1"/>
        <v>597.28571428571433</v>
      </c>
      <c r="T266" s="21"/>
      <c r="U266" s="1">
        <v>26.15</v>
      </c>
      <c r="V266" s="16">
        <f t="shared" si="0"/>
        <v>23.94857142857143</v>
      </c>
    </row>
    <row r="267" spans="1:22" ht="13" x14ac:dyDescent="0.15">
      <c r="A267" s="15">
        <v>44300</v>
      </c>
      <c r="B267" s="1">
        <f t="shared" si="30"/>
        <v>458</v>
      </c>
      <c r="D267" s="1">
        <v>12</v>
      </c>
      <c r="E267" s="19">
        <v>0</v>
      </c>
      <c r="F267" s="21">
        <f t="shared" si="2"/>
        <v>12</v>
      </c>
      <c r="G267" s="21">
        <f t="shared" si="42"/>
        <v>4.7142857142857144</v>
      </c>
      <c r="H267" s="16">
        <f t="shared" si="43"/>
        <v>216.05342411941862</v>
      </c>
      <c r="I267" s="21">
        <f t="shared" si="44"/>
        <v>244</v>
      </c>
      <c r="J267" s="22">
        <f t="shared" si="50"/>
        <v>98</v>
      </c>
      <c r="K267" s="19"/>
      <c r="L267" s="19"/>
      <c r="M267" s="19"/>
      <c r="N267" s="22"/>
      <c r="O267" s="22"/>
      <c r="P267" s="21">
        <f t="shared" si="6"/>
        <v>90042</v>
      </c>
      <c r="Q267" s="19">
        <v>1755</v>
      </c>
      <c r="R267" s="1">
        <f t="shared" ref="R267:R271" si="52">Q267-Q266</f>
        <v>1755</v>
      </c>
      <c r="S267" s="21">
        <f t="shared" si="1"/>
        <v>848</v>
      </c>
      <c r="T267" s="21"/>
      <c r="U267" s="1">
        <v>41.47</v>
      </c>
      <c r="V267" s="16">
        <f t="shared" si="0"/>
        <v>27.142857142857142</v>
      </c>
    </row>
    <row r="268" spans="1:22" ht="13" x14ac:dyDescent="0.15">
      <c r="A268" s="15">
        <v>44301</v>
      </c>
      <c r="B268" s="1">
        <f t="shared" si="30"/>
        <v>459</v>
      </c>
      <c r="D268" s="1">
        <v>0</v>
      </c>
      <c r="E268" s="19">
        <v>0</v>
      </c>
      <c r="F268" s="21">
        <f t="shared" si="2"/>
        <v>0</v>
      </c>
      <c r="G268" s="21">
        <f t="shared" si="42"/>
        <v>2.2857142857142856</v>
      </c>
      <c r="H268" s="16">
        <f t="shared" si="43"/>
        <v>104.7531753306272</v>
      </c>
      <c r="I268" s="21">
        <f t="shared" si="44"/>
        <v>244</v>
      </c>
      <c r="J268" s="22">
        <f t="shared" si="50"/>
        <v>98</v>
      </c>
      <c r="K268" s="19"/>
      <c r="L268" s="19"/>
      <c r="M268" s="19"/>
      <c r="N268" s="22"/>
      <c r="O268" s="22"/>
      <c r="P268" s="21">
        <f t="shared" si="6"/>
        <v>90042</v>
      </c>
      <c r="Q268" s="19">
        <v>1755</v>
      </c>
      <c r="R268" s="1">
        <f t="shared" si="52"/>
        <v>0</v>
      </c>
      <c r="S268" s="21">
        <f t="shared" si="1"/>
        <v>510.14285714285717</v>
      </c>
      <c r="T268" s="21"/>
      <c r="U268" s="1">
        <v>17.100000000000001</v>
      </c>
      <c r="V268" s="16">
        <f t="shared" si="0"/>
        <v>27.302857142857142</v>
      </c>
    </row>
    <row r="269" spans="1:22" ht="13" x14ac:dyDescent="0.15">
      <c r="A269" s="15">
        <v>44302</v>
      </c>
      <c r="B269" s="1">
        <f t="shared" si="30"/>
        <v>460</v>
      </c>
      <c r="D269" s="1">
        <v>0</v>
      </c>
      <c r="E269" s="19">
        <v>0</v>
      </c>
      <c r="F269" s="21">
        <f t="shared" si="2"/>
        <v>0</v>
      </c>
      <c r="G269" s="21">
        <f t="shared" si="42"/>
        <v>2.2857142857142856</v>
      </c>
      <c r="H269" s="16">
        <f t="shared" si="43"/>
        <v>104.7531753306272</v>
      </c>
      <c r="I269" s="21">
        <f t="shared" si="44"/>
        <v>244</v>
      </c>
      <c r="J269" s="22">
        <f t="shared" si="50"/>
        <v>98</v>
      </c>
      <c r="K269" s="19"/>
      <c r="L269" s="19"/>
      <c r="M269" s="19"/>
      <c r="N269" s="22"/>
      <c r="O269" s="22"/>
      <c r="P269" s="21">
        <f t="shared" si="6"/>
        <v>90042</v>
      </c>
      <c r="Q269" s="19">
        <v>1755</v>
      </c>
      <c r="R269" s="1">
        <f t="shared" si="52"/>
        <v>0</v>
      </c>
      <c r="S269" s="21">
        <f t="shared" si="1"/>
        <v>510.14285714285717</v>
      </c>
      <c r="T269" s="21"/>
      <c r="U269" s="1">
        <v>26.15</v>
      </c>
      <c r="V269" s="16">
        <f t="shared" si="0"/>
        <v>25.578571428571429</v>
      </c>
    </row>
    <row r="270" spans="1:22" ht="13" x14ac:dyDescent="0.15">
      <c r="A270" s="15">
        <v>44303</v>
      </c>
      <c r="B270" s="1">
        <f t="shared" si="30"/>
        <v>461</v>
      </c>
      <c r="D270" s="1">
        <v>0</v>
      </c>
      <c r="E270" s="19">
        <v>0</v>
      </c>
      <c r="F270" s="21">
        <f t="shared" si="2"/>
        <v>0</v>
      </c>
      <c r="G270" s="21">
        <f t="shared" si="42"/>
        <v>2.2857142857142856</v>
      </c>
      <c r="H270" s="16">
        <f t="shared" si="43"/>
        <v>104.7531753306272</v>
      </c>
      <c r="I270" s="21">
        <f t="shared" si="44"/>
        <v>244</v>
      </c>
      <c r="J270" s="22">
        <f t="shared" si="50"/>
        <v>98</v>
      </c>
      <c r="K270" s="19"/>
      <c r="L270" s="19"/>
      <c r="M270" s="19"/>
      <c r="N270" s="22"/>
      <c r="O270" s="22"/>
      <c r="P270" s="21">
        <f t="shared" si="6"/>
        <v>90042</v>
      </c>
      <c r="Q270" s="19">
        <v>1755</v>
      </c>
      <c r="R270" s="1">
        <f t="shared" si="52"/>
        <v>0</v>
      </c>
      <c r="S270" s="21">
        <f t="shared" si="1"/>
        <v>510.14285714285717</v>
      </c>
      <c r="T270" s="21"/>
      <c r="U270" s="1">
        <v>0</v>
      </c>
      <c r="V270" s="16">
        <f t="shared" si="0"/>
        <v>25.578571428571429</v>
      </c>
    </row>
    <row r="271" spans="1:22" ht="13" x14ac:dyDescent="0.15">
      <c r="A271" s="15">
        <v>44304</v>
      </c>
      <c r="B271" s="1">
        <f t="shared" si="30"/>
        <v>462</v>
      </c>
      <c r="D271" s="1">
        <v>0</v>
      </c>
      <c r="E271" s="19">
        <v>0</v>
      </c>
      <c r="F271" s="21">
        <f t="shared" si="2"/>
        <v>0</v>
      </c>
      <c r="G271" s="21">
        <f t="shared" si="42"/>
        <v>2.2857142857142856</v>
      </c>
      <c r="H271" s="16">
        <f t="shared" si="43"/>
        <v>104.7531753306272</v>
      </c>
      <c r="I271" s="21">
        <f t="shared" si="44"/>
        <v>244</v>
      </c>
      <c r="J271" s="22">
        <f t="shared" si="50"/>
        <v>98</v>
      </c>
      <c r="K271" s="19"/>
      <c r="L271" s="19"/>
      <c r="M271" s="19"/>
      <c r="N271" s="22"/>
      <c r="O271" s="22"/>
      <c r="P271" s="21">
        <f t="shared" si="6"/>
        <v>92460</v>
      </c>
      <c r="Q271" s="25">
        <v>4173</v>
      </c>
      <c r="R271" s="1">
        <f t="shared" si="52"/>
        <v>2418</v>
      </c>
      <c r="S271" s="21">
        <f t="shared" si="1"/>
        <v>596.14285714285711</v>
      </c>
      <c r="T271" s="21"/>
      <c r="U271" s="1">
        <v>0</v>
      </c>
      <c r="V271" s="16">
        <f t="shared" si="0"/>
        <v>25.578571428571429</v>
      </c>
    </row>
    <row r="272" spans="1:22" ht="13" x14ac:dyDescent="0.15">
      <c r="A272" s="15">
        <v>44305</v>
      </c>
      <c r="B272" s="1">
        <f t="shared" si="30"/>
        <v>463</v>
      </c>
      <c r="D272" s="1">
        <v>13</v>
      </c>
      <c r="E272" s="19">
        <v>1</v>
      </c>
      <c r="F272" s="21">
        <f t="shared" si="2"/>
        <v>14</v>
      </c>
      <c r="G272" s="21">
        <f t="shared" si="42"/>
        <v>3.7142857142857144</v>
      </c>
      <c r="H272" s="16">
        <f t="shared" si="43"/>
        <v>170.22390991226922</v>
      </c>
      <c r="I272" s="21">
        <f t="shared" si="44"/>
        <v>258</v>
      </c>
      <c r="J272" s="22">
        <f t="shared" si="50"/>
        <v>112</v>
      </c>
      <c r="K272" s="19"/>
      <c r="L272" s="19"/>
      <c r="M272" s="19"/>
      <c r="N272" s="22"/>
      <c r="O272" s="22"/>
      <c r="P272" s="21">
        <f t="shared" si="6"/>
        <v>92460</v>
      </c>
      <c r="Q272" s="19">
        <v>0</v>
      </c>
      <c r="R272" s="1">
        <v>0</v>
      </c>
      <c r="S272" s="21">
        <f t="shared" si="1"/>
        <v>596.14285714285711</v>
      </c>
      <c r="T272" s="21"/>
      <c r="U272" s="1">
        <v>57</v>
      </c>
      <c r="V272" s="16">
        <f t="shared" si="0"/>
        <v>23.981428571428573</v>
      </c>
    </row>
    <row r="273" spans="1:22" ht="13" x14ac:dyDescent="0.15">
      <c r="A273" s="15">
        <v>44306</v>
      </c>
      <c r="B273" s="1">
        <f t="shared" si="30"/>
        <v>464</v>
      </c>
      <c r="D273" s="1">
        <v>0</v>
      </c>
      <c r="E273" s="19">
        <v>0</v>
      </c>
      <c r="F273" s="21">
        <f t="shared" si="2"/>
        <v>0</v>
      </c>
      <c r="G273" s="21">
        <f t="shared" si="42"/>
        <v>3.7142857142857144</v>
      </c>
      <c r="H273" s="16">
        <f t="shared" si="43"/>
        <v>170.22390991226922</v>
      </c>
      <c r="I273" s="21">
        <f t="shared" si="44"/>
        <v>258</v>
      </c>
      <c r="J273" s="22">
        <f t="shared" si="50"/>
        <v>112</v>
      </c>
      <c r="K273" s="19"/>
      <c r="L273" s="19"/>
      <c r="M273" s="19"/>
      <c r="N273" s="22"/>
      <c r="O273" s="22"/>
      <c r="P273" s="21">
        <f t="shared" si="6"/>
        <v>92460</v>
      </c>
      <c r="Q273" s="19">
        <v>0</v>
      </c>
      <c r="R273" s="1">
        <v>0</v>
      </c>
      <c r="S273" s="21">
        <f t="shared" si="1"/>
        <v>596.14285714285711</v>
      </c>
      <c r="T273" s="21"/>
      <c r="U273" s="1">
        <v>13.3</v>
      </c>
      <c r="V273" s="16">
        <f t="shared" si="0"/>
        <v>22.145714285714288</v>
      </c>
    </row>
    <row r="274" spans="1:22" ht="13" x14ac:dyDescent="0.15">
      <c r="A274" s="15">
        <v>44307</v>
      </c>
      <c r="B274" s="1">
        <f t="shared" si="30"/>
        <v>465</v>
      </c>
      <c r="D274" s="1">
        <v>0</v>
      </c>
      <c r="E274" s="19">
        <v>0</v>
      </c>
      <c r="F274" s="21">
        <f t="shared" si="2"/>
        <v>0</v>
      </c>
      <c r="G274" s="21">
        <f t="shared" si="42"/>
        <v>2</v>
      </c>
      <c r="H274" s="16">
        <f t="shared" si="43"/>
        <v>91.659028414298803</v>
      </c>
      <c r="I274" s="21">
        <f t="shared" si="44"/>
        <v>258</v>
      </c>
      <c r="J274" s="22">
        <f t="shared" si="50"/>
        <v>112</v>
      </c>
      <c r="K274" s="19"/>
      <c r="L274" s="19"/>
      <c r="M274" s="19"/>
      <c r="N274" s="22"/>
      <c r="O274" s="22"/>
      <c r="P274" s="21">
        <f t="shared" si="6"/>
        <v>92460</v>
      </c>
      <c r="Q274" s="19">
        <v>0</v>
      </c>
      <c r="R274" s="1">
        <v>0</v>
      </c>
      <c r="S274" s="21">
        <f t="shared" si="1"/>
        <v>345.42857142857144</v>
      </c>
      <c r="T274" s="21"/>
      <c r="U274" s="1">
        <v>18.55</v>
      </c>
      <c r="V274" s="16">
        <f t="shared" si="0"/>
        <v>18.87142857142857</v>
      </c>
    </row>
    <row r="275" spans="1:22" ht="13" x14ac:dyDescent="0.15">
      <c r="A275" s="15">
        <v>44308</v>
      </c>
      <c r="B275" s="1">
        <f t="shared" si="30"/>
        <v>466</v>
      </c>
      <c r="D275" s="1">
        <v>0</v>
      </c>
      <c r="E275" s="19">
        <v>0</v>
      </c>
      <c r="F275" s="21">
        <f t="shared" si="2"/>
        <v>0</v>
      </c>
      <c r="G275" s="21">
        <f t="shared" si="42"/>
        <v>2</v>
      </c>
      <c r="H275" s="16">
        <f t="shared" si="43"/>
        <v>91.659028414298803</v>
      </c>
      <c r="I275" s="21">
        <f t="shared" si="44"/>
        <v>258</v>
      </c>
      <c r="J275" s="22">
        <f t="shared" si="50"/>
        <v>112</v>
      </c>
      <c r="K275" s="19"/>
      <c r="L275" s="19"/>
      <c r="M275" s="19"/>
      <c r="N275" s="22"/>
      <c r="O275" s="22"/>
      <c r="P275" s="21">
        <f t="shared" si="6"/>
        <v>92460</v>
      </c>
      <c r="Q275" s="19">
        <v>0</v>
      </c>
      <c r="R275" s="1">
        <v>0</v>
      </c>
      <c r="S275" s="21">
        <f t="shared" si="1"/>
        <v>345.42857142857144</v>
      </c>
      <c r="T275" s="21"/>
      <c r="U275" s="1">
        <v>19.34</v>
      </c>
      <c r="V275" s="16">
        <f t="shared" si="0"/>
        <v>19.19142857142857</v>
      </c>
    </row>
    <row r="276" spans="1:22" ht="13" x14ac:dyDescent="0.15">
      <c r="A276" s="15">
        <v>44309</v>
      </c>
      <c r="B276" s="1">
        <f t="shared" si="30"/>
        <v>467</v>
      </c>
      <c r="D276" s="1">
        <v>8</v>
      </c>
      <c r="E276" s="19">
        <v>1</v>
      </c>
      <c r="F276" s="21">
        <f t="shared" si="2"/>
        <v>9</v>
      </c>
      <c r="G276" s="21">
        <f t="shared" si="42"/>
        <v>3.2857142857142856</v>
      </c>
      <c r="H276" s="16">
        <f t="shared" si="43"/>
        <v>150.58268953777662</v>
      </c>
      <c r="I276" s="21">
        <f t="shared" si="44"/>
        <v>267</v>
      </c>
      <c r="J276" s="22">
        <f t="shared" si="50"/>
        <v>121</v>
      </c>
      <c r="K276" s="19">
        <f t="shared" ref="K276:K307" si="53">SUM(F270:F276)</f>
        <v>23</v>
      </c>
      <c r="L276" s="19"/>
      <c r="M276" s="19"/>
      <c r="N276" s="22"/>
      <c r="O276" s="22"/>
      <c r="P276" s="21">
        <f t="shared" si="6"/>
        <v>95373</v>
      </c>
      <c r="Q276" s="19">
        <v>2913</v>
      </c>
      <c r="R276" s="1">
        <f t="shared" ref="R276:R278" si="54">Q276-Q275</f>
        <v>2913</v>
      </c>
      <c r="S276" s="21">
        <f t="shared" si="1"/>
        <v>761.57142857142856</v>
      </c>
      <c r="T276" s="21"/>
      <c r="U276" s="1">
        <v>22.8</v>
      </c>
      <c r="V276" s="16">
        <f t="shared" si="0"/>
        <v>18.712857142857143</v>
      </c>
    </row>
    <row r="277" spans="1:22" ht="13" x14ac:dyDescent="0.15">
      <c r="A277" s="15">
        <v>44310</v>
      </c>
      <c r="B277" s="1">
        <f t="shared" si="30"/>
        <v>468</v>
      </c>
      <c r="D277" s="1">
        <v>0</v>
      </c>
      <c r="E277" s="19">
        <v>0</v>
      </c>
      <c r="F277" s="21">
        <f t="shared" si="2"/>
        <v>0</v>
      </c>
      <c r="G277" s="21">
        <f t="shared" si="42"/>
        <v>3.2857142857142856</v>
      </c>
      <c r="H277" s="16">
        <f t="shared" si="43"/>
        <v>150.58268953777662</v>
      </c>
      <c r="I277" s="21">
        <f t="shared" si="44"/>
        <v>267</v>
      </c>
      <c r="J277" s="22">
        <f t="shared" si="50"/>
        <v>121</v>
      </c>
      <c r="K277" s="19">
        <f t="shared" si="53"/>
        <v>23</v>
      </c>
      <c r="L277" s="19"/>
      <c r="M277" s="19"/>
      <c r="N277" s="22"/>
      <c r="O277" s="22"/>
      <c r="P277" s="21">
        <f t="shared" si="6"/>
        <v>95373</v>
      </c>
      <c r="Q277" s="19">
        <v>2913</v>
      </c>
      <c r="R277" s="1">
        <f t="shared" si="54"/>
        <v>0</v>
      </c>
      <c r="S277" s="21">
        <f t="shared" si="1"/>
        <v>761.57142857142856</v>
      </c>
      <c r="U277" s="1">
        <v>0</v>
      </c>
      <c r="V277" s="16">
        <f t="shared" si="0"/>
        <v>18.712857142857143</v>
      </c>
    </row>
    <row r="278" spans="1:22" ht="13" x14ac:dyDescent="0.15">
      <c r="A278" s="15">
        <v>44311</v>
      </c>
      <c r="B278" s="1">
        <f t="shared" si="30"/>
        <v>469</v>
      </c>
      <c r="D278" s="1">
        <v>0</v>
      </c>
      <c r="E278" s="19">
        <v>0</v>
      </c>
      <c r="F278" s="21">
        <f t="shared" si="2"/>
        <v>0</v>
      </c>
      <c r="G278" s="21">
        <f t="shared" si="42"/>
        <v>3.2857142857142856</v>
      </c>
      <c r="H278" s="16">
        <f t="shared" si="43"/>
        <v>150.58268953777662</v>
      </c>
      <c r="I278" s="21">
        <f t="shared" si="44"/>
        <v>267</v>
      </c>
      <c r="J278" s="22">
        <f t="shared" si="50"/>
        <v>121</v>
      </c>
      <c r="K278" s="19">
        <f t="shared" si="53"/>
        <v>23</v>
      </c>
      <c r="L278" s="19"/>
      <c r="M278" s="19"/>
      <c r="N278" s="22"/>
      <c r="O278" s="22"/>
      <c r="P278" s="21">
        <f t="shared" si="6"/>
        <v>96481</v>
      </c>
      <c r="Q278" s="25">
        <v>4021</v>
      </c>
      <c r="R278" s="1">
        <f t="shared" si="54"/>
        <v>1108</v>
      </c>
      <c r="S278" s="21">
        <f t="shared" si="1"/>
        <v>574.42857142857144</v>
      </c>
      <c r="U278" s="1">
        <v>0</v>
      </c>
      <c r="V278" s="16">
        <f t="shared" si="0"/>
        <v>18.712857142857143</v>
      </c>
    </row>
    <row r="279" spans="1:22" ht="13" x14ac:dyDescent="0.15">
      <c r="A279" s="15">
        <v>44312</v>
      </c>
      <c r="B279" s="1">
        <f t="shared" si="30"/>
        <v>470</v>
      </c>
      <c r="D279" s="1">
        <v>0</v>
      </c>
      <c r="E279" s="19">
        <v>0</v>
      </c>
      <c r="F279" s="21">
        <f t="shared" si="2"/>
        <v>0</v>
      </c>
      <c r="G279" s="21">
        <f t="shared" si="42"/>
        <v>1.2857142857142858</v>
      </c>
      <c r="H279" s="16">
        <f t="shared" si="43"/>
        <v>58.923661123477807</v>
      </c>
      <c r="I279" s="21">
        <f t="shared" si="44"/>
        <v>267</v>
      </c>
      <c r="J279" s="22">
        <f t="shared" si="50"/>
        <v>121</v>
      </c>
      <c r="K279" s="19">
        <f t="shared" si="53"/>
        <v>9</v>
      </c>
      <c r="L279" s="19"/>
      <c r="M279" s="19"/>
      <c r="N279" s="22"/>
      <c r="O279" s="22"/>
      <c r="P279" s="21">
        <f t="shared" si="6"/>
        <v>96481</v>
      </c>
      <c r="Q279" s="19">
        <v>0</v>
      </c>
      <c r="R279" s="1">
        <v>0</v>
      </c>
      <c r="S279" s="21">
        <f t="shared" si="1"/>
        <v>574.42857142857144</v>
      </c>
      <c r="U279" s="1">
        <v>61.02</v>
      </c>
      <c r="V279" s="16">
        <f t="shared" si="0"/>
        <v>19.287142857142857</v>
      </c>
    </row>
    <row r="280" spans="1:22" ht="13" x14ac:dyDescent="0.15">
      <c r="A280" s="15">
        <v>44313</v>
      </c>
      <c r="B280" s="1">
        <f t="shared" si="30"/>
        <v>471</v>
      </c>
      <c r="D280" s="1">
        <v>2</v>
      </c>
      <c r="E280" s="19">
        <v>0</v>
      </c>
      <c r="F280" s="21">
        <f t="shared" si="2"/>
        <v>2</v>
      </c>
      <c r="G280" s="21">
        <f t="shared" si="42"/>
        <v>1.5714285714285714</v>
      </c>
      <c r="H280" s="16">
        <f t="shared" si="43"/>
        <v>72.017808039806198</v>
      </c>
      <c r="I280" s="21">
        <f t="shared" si="44"/>
        <v>269</v>
      </c>
      <c r="J280" s="22">
        <f t="shared" si="50"/>
        <v>123</v>
      </c>
      <c r="K280" s="19">
        <f t="shared" si="53"/>
        <v>11</v>
      </c>
      <c r="L280" s="19"/>
      <c r="M280" s="19"/>
      <c r="N280" s="22"/>
      <c r="O280" s="22"/>
      <c r="P280" s="21">
        <f t="shared" si="6"/>
        <v>97126</v>
      </c>
      <c r="Q280" s="19">
        <v>645</v>
      </c>
      <c r="R280" s="1">
        <f t="shared" ref="R280:R285" si="55">Q280-Q279</f>
        <v>645</v>
      </c>
      <c r="S280" s="21">
        <f t="shared" si="1"/>
        <v>666.57142857142856</v>
      </c>
      <c r="U280" s="1">
        <v>8.0500000000000007</v>
      </c>
      <c r="V280" s="16">
        <f t="shared" si="0"/>
        <v>18.537142857142861</v>
      </c>
    </row>
    <row r="281" spans="1:22" ht="13" x14ac:dyDescent="0.15">
      <c r="A281" s="15">
        <v>44314</v>
      </c>
      <c r="B281" s="1">
        <f t="shared" si="30"/>
        <v>472</v>
      </c>
      <c r="D281" s="1">
        <v>0</v>
      </c>
      <c r="E281" s="19">
        <v>0</v>
      </c>
      <c r="F281" s="21">
        <f t="shared" si="2"/>
        <v>0</v>
      </c>
      <c r="G281" s="21">
        <f t="shared" si="42"/>
        <v>1.5714285714285714</v>
      </c>
      <c r="H281" s="16">
        <f t="shared" si="43"/>
        <v>72.017808039806198</v>
      </c>
      <c r="I281" s="21">
        <f t="shared" si="44"/>
        <v>269</v>
      </c>
      <c r="J281" s="22">
        <f t="shared" si="50"/>
        <v>123</v>
      </c>
      <c r="K281" s="19">
        <f t="shared" si="53"/>
        <v>11</v>
      </c>
      <c r="L281" s="19"/>
      <c r="M281" s="19"/>
      <c r="N281" s="22"/>
      <c r="O281" s="22"/>
      <c r="P281" s="21">
        <f t="shared" si="6"/>
        <v>97126</v>
      </c>
      <c r="Q281" s="19">
        <v>645</v>
      </c>
      <c r="R281" s="1">
        <f t="shared" si="55"/>
        <v>0</v>
      </c>
      <c r="S281" s="21">
        <f t="shared" si="1"/>
        <v>666.57142857142856</v>
      </c>
      <c r="U281" s="1">
        <v>19.78</v>
      </c>
      <c r="V281" s="16">
        <f t="shared" si="0"/>
        <v>18.712857142857143</v>
      </c>
    </row>
    <row r="282" spans="1:22" ht="13" x14ac:dyDescent="0.15">
      <c r="A282" s="15">
        <v>44315</v>
      </c>
      <c r="B282" s="1">
        <f t="shared" si="30"/>
        <v>473</v>
      </c>
      <c r="D282" s="1">
        <v>0</v>
      </c>
      <c r="E282" s="19">
        <v>0</v>
      </c>
      <c r="F282" s="21">
        <f t="shared" si="2"/>
        <v>0</v>
      </c>
      <c r="G282" s="21">
        <f t="shared" si="42"/>
        <v>1.5714285714285714</v>
      </c>
      <c r="H282" s="16">
        <f t="shared" si="43"/>
        <v>72.017808039806198</v>
      </c>
      <c r="I282" s="21">
        <f t="shared" si="44"/>
        <v>269</v>
      </c>
      <c r="J282" s="22">
        <f t="shared" si="50"/>
        <v>123</v>
      </c>
      <c r="K282" s="19">
        <f t="shared" si="53"/>
        <v>11</v>
      </c>
      <c r="L282" s="19"/>
      <c r="M282" s="19"/>
      <c r="N282" s="22"/>
      <c r="O282" s="22"/>
      <c r="P282" s="21">
        <f t="shared" si="6"/>
        <v>97126</v>
      </c>
      <c r="Q282" s="19">
        <v>645</v>
      </c>
      <c r="R282" s="1">
        <f t="shared" si="55"/>
        <v>0</v>
      </c>
      <c r="S282" s="21">
        <f t="shared" si="1"/>
        <v>666.57142857142856</v>
      </c>
      <c r="U282" s="1">
        <v>11.62</v>
      </c>
      <c r="V282" s="16">
        <f t="shared" si="0"/>
        <v>17.610000000000003</v>
      </c>
    </row>
    <row r="283" spans="1:22" ht="13" x14ac:dyDescent="0.15">
      <c r="A283" s="15">
        <v>44316</v>
      </c>
      <c r="B283" s="1">
        <f t="shared" si="30"/>
        <v>474</v>
      </c>
      <c r="D283" s="1">
        <v>7</v>
      </c>
      <c r="E283" s="19">
        <v>1</v>
      </c>
      <c r="F283" s="21">
        <f t="shared" si="2"/>
        <v>8</v>
      </c>
      <c r="G283" s="21">
        <f t="shared" si="42"/>
        <v>1.4285714285714286</v>
      </c>
      <c r="H283" s="16">
        <f t="shared" si="43"/>
        <v>65.470734581642006</v>
      </c>
      <c r="I283" s="21">
        <f t="shared" si="44"/>
        <v>277</v>
      </c>
      <c r="J283" s="22">
        <f t="shared" si="50"/>
        <v>131</v>
      </c>
      <c r="K283" s="19">
        <f t="shared" si="53"/>
        <v>10</v>
      </c>
      <c r="L283" s="19"/>
      <c r="M283" s="19"/>
      <c r="N283" s="22"/>
      <c r="O283" s="22"/>
      <c r="P283" s="21">
        <f t="shared" si="6"/>
        <v>99595</v>
      </c>
      <c r="Q283" s="19">
        <v>3114</v>
      </c>
      <c r="R283" s="1">
        <f t="shared" si="55"/>
        <v>2469</v>
      </c>
      <c r="S283" s="21">
        <f t="shared" si="1"/>
        <v>603.14285714285711</v>
      </c>
      <c r="T283" s="16">
        <f t="shared" ref="T283:T307" si="56">SUM(R277:R283)</f>
        <v>4222</v>
      </c>
      <c r="U283" s="1">
        <v>22.13</v>
      </c>
      <c r="V283" s="16">
        <f t="shared" si="0"/>
        <v>17.514285714285716</v>
      </c>
    </row>
    <row r="284" spans="1:22" ht="13" x14ac:dyDescent="0.15">
      <c r="A284" s="15">
        <v>44317</v>
      </c>
      <c r="B284" s="1">
        <f t="shared" si="30"/>
        <v>475</v>
      </c>
      <c r="D284" s="1">
        <v>0</v>
      </c>
      <c r="E284" s="19">
        <v>0</v>
      </c>
      <c r="F284" s="21">
        <f t="shared" si="2"/>
        <v>0</v>
      </c>
      <c r="G284" s="21">
        <f t="shared" si="42"/>
        <v>1.4285714285714286</v>
      </c>
      <c r="H284" s="16">
        <f t="shared" si="43"/>
        <v>65.470734581642006</v>
      </c>
      <c r="I284" s="21">
        <f t="shared" si="44"/>
        <v>277</v>
      </c>
      <c r="J284" s="22">
        <f t="shared" si="50"/>
        <v>131</v>
      </c>
      <c r="K284" s="19">
        <f t="shared" si="53"/>
        <v>10</v>
      </c>
      <c r="L284" s="19"/>
      <c r="M284" s="19"/>
      <c r="N284" s="22"/>
      <c r="O284" s="22"/>
      <c r="P284" s="21">
        <f t="shared" si="6"/>
        <v>99595</v>
      </c>
      <c r="Q284" s="19">
        <v>3114</v>
      </c>
      <c r="R284" s="1">
        <f t="shared" si="55"/>
        <v>0</v>
      </c>
      <c r="S284" s="21">
        <f t="shared" si="1"/>
        <v>603.14285714285711</v>
      </c>
      <c r="T284" s="16">
        <f t="shared" si="56"/>
        <v>4222</v>
      </c>
      <c r="U284" s="1">
        <v>0</v>
      </c>
      <c r="V284" s="16">
        <f t="shared" si="0"/>
        <v>17.514285714285716</v>
      </c>
    </row>
    <row r="285" spans="1:22" ht="13" x14ac:dyDescent="0.15">
      <c r="A285" s="15">
        <v>44318</v>
      </c>
      <c r="B285" s="1">
        <f t="shared" si="30"/>
        <v>476</v>
      </c>
      <c r="D285" s="1">
        <v>0</v>
      </c>
      <c r="E285" s="19">
        <v>0</v>
      </c>
      <c r="F285" s="21">
        <f t="shared" si="2"/>
        <v>0</v>
      </c>
      <c r="G285" s="21">
        <f t="shared" si="42"/>
        <v>1.4285714285714286</v>
      </c>
      <c r="H285" s="16">
        <f t="shared" si="43"/>
        <v>65.470734581642006</v>
      </c>
      <c r="I285" s="21">
        <f t="shared" si="44"/>
        <v>277</v>
      </c>
      <c r="J285" s="22">
        <f t="shared" si="50"/>
        <v>131</v>
      </c>
      <c r="K285" s="19">
        <f t="shared" si="53"/>
        <v>10</v>
      </c>
      <c r="L285" s="19"/>
      <c r="M285" s="19"/>
      <c r="N285" s="22"/>
      <c r="O285" s="22"/>
      <c r="P285" s="21">
        <f t="shared" si="6"/>
        <v>100313</v>
      </c>
      <c r="Q285" s="25">
        <v>3832</v>
      </c>
      <c r="R285" s="1">
        <f t="shared" si="55"/>
        <v>718</v>
      </c>
      <c r="S285" s="21">
        <f t="shared" si="1"/>
        <v>547.42857142857144</v>
      </c>
      <c r="T285" s="16">
        <f t="shared" si="56"/>
        <v>3832</v>
      </c>
      <c r="U285" s="1">
        <v>0</v>
      </c>
      <c r="V285" s="16">
        <f t="shared" si="0"/>
        <v>17.514285714285716</v>
      </c>
    </row>
    <row r="286" spans="1:22" ht="13" x14ac:dyDescent="0.15">
      <c r="A286" s="15">
        <v>44319</v>
      </c>
      <c r="B286" s="1">
        <f t="shared" si="30"/>
        <v>477</v>
      </c>
      <c r="D286" s="1">
        <v>2</v>
      </c>
      <c r="E286" s="19">
        <v>0</v>
      </c>
      <c r="F286" s="21">
        <f t="shared" si="2"/>
        <v>2</v>
      </c>
      <c r="G286" s="21">
        <f t="shared" si="42"/>
        <v>1.7142857142857142</v>
      </c>
      <c r="H286" s="16">
        <f t="shared" si="43"/>
        <v>78.564881497970404</v>
      </c>
      <c r="I286" s="21">
        <f t="shared" si="44"/>
        <v>279</v>
      </c>
      <c r="J286" s="22">
        <f t="shared" si="50"/>
        <v>133</v>
      </c>
      <c r="K286" s="19">
        <f t="shared" si="53"/>
        <v>12</v>
      </c>
      <c r="L286" s="19"/>
      <c r="M286" s="19"/>
      <c r="N286" s="22"/>
      <c r="O286" s="22"/>
      <c r="P286" s="21">
        <f t="shared" si="6"/>
        <v>100313</v>
      </c>
      <c r="Q286" s="19">
        <v>0</v>
      </c>
      <c r="R286" s="1">
        <v>0</v>
      </c>
      <c r="S286" s="21">
        <f t="shared" si="1"/>
        <v>547.42857142857144</v>
      </c>
      <c r="T286" s="16">
        <f t="shared" si="56"/>
        <v>3832</v>
      </c>
      <c r="U286" s="1">
        <v>39.119999999999997</v>
      </c>
      <c r="V286" s="16">
        <f t="shared" si="0"/>
        <v>14.385714285714284</v>
      </c>
    </row>
    <row r="287" spans="1:22" ht="13" x14ac:dyDescent="0.15">
      <c r="A287" s="15">
        <v>44320</v>
      </c>
      <c r="B287" s="1">
        <f t="shared" si="30"/>
        <v>478</v>
      </c>
      <c r="D287" s="1">
        <v>0</v>
      </c>
      <c r="E287" s="19">
        <v>0</v>
      </c>
      <c r="F287" s="21">
        <f t="shared" si="2"/>
        <v>0</v>
      </c>
      <c r="G287" s="21">
        <f t="shared" si="42"/>
        <v>1.4285714285714286</v>
      </c>
      <c r="H287" s="16">
        <f t="shared" si="43"/>
        <v>65.470734581642006</v>
      </c>
      <c r="I287" s="21">
        <f t="shared" si="44"/>
        <v>279</v>
      </c>
      <c r="J287" s="22">
        <f t="shared" si="50"/>
        <v>133</v>
      </c>
      <c r="K287" s="19">
        <f t="shared" si="53"/>
        <v>10</v>
      </c>
      <c r="L287" s="19"/>
      <c r="M287" s="19"/>
      <c r="N287" s="22"/>
      <c r="O287" s="22"/>
      <c r="P287" s="21">
        <f t="shared" si="6"/>
        <v>100313</v>
      </c>
      <c r="Q287" s="19">
        <v>0</v>
      </c>
      <c r="R287" s="1">
        <v>0</v>
      </c>
      <c r="S287" s="21">
        <f t="shared" si="1"/>
        <v>455.28571428571428</v>
      </c>
      <c r="T287" s="16">
        <f t="shared" si="56"/>
        <v>3187</v>
      </c>
      <c r="U287" s="1">
        <v>14.42</v>
      </c>
      <c r="V287" s="16">
        <f t="shared" si="0"/>
        <v>15.295714285714286</v>
      </c>
    </row>
    <row r="288" spans="1:22" ht="13" x14ac:dyDescent="0.15">
      <c r="A288" s="15">
        <v>44321</v>
      </c>
      <c r="B288" s="1">
        <f t="shared" si="30"/>
        <v>479</v>
      </c>
      <c r="D288" s="1">
        <v>0</v>
      </c>
      <c r="E288" s="19">
        <v>0</v>
      </c>
      <c r="F288" s="21">
        <f t="shared" si="2"/>
        <v>0</v>
      </c>
      <c r="G288" s="21">
        <f t="shared" si="42"/>
        <v>1.4285714285714286</v>
      </c>
      <c r="H288" s="16">
        <f t="shared" si="43"/>
        <v>65.470734581642006</v>
      </c>
      <c r="I288" s="21">
        <f t="shared" si="44"/>
        <v>279</v>
      </c>
      <c r="J288" s="22">
        <f t="shared" si="50"/>
        <v>133</v>
      </c>
      <c r="K288" s="19">
        <f t="shared" si="53"/>
        <v>10</v>
      </c>
      <c r="L288" s="19"/>
      <c r="M288" s="19"/>
      <c r="N288" s="22"/>
      <c r="O288" s="22"/>
      <c r="P288" s="21">
        <f t="shared" si="6"/>
        <v>100313</v>
      </c>
      <c r="Q288" s="19">
        <v>0</v>
      </c>
      <c r="R288" s="1">
        <v>0</v>
      </c>
      <c r="S288" s="21">
        <f t="shared" si="1"/>
        <v>455.28571428571428</v>
      </c>
      <c r="T288" s="16">
        <f t="shared" si="56"/>
        <v>3187</v>
      </c>
      <c r="U288" s="1">
        <v>16.21</v>
      </c>
      <c r="V288" s="16">
        <f t="shared" si="0"/>
        <v>14.785714285714286</v>
      </c>
    </row>
    <row r="289" spans="1:22" ht="13" x14ac:dyDescent="0.15">
      <c r="A289" s="15">
        <v>44322</v>
      </c>
      <c r="B289" s="1">
        <f t="shared" si="30"/>
        <v>480</v>
      </c>
      <c r="D289" s="1">
        <v>0</v>
      </c>
      <c r="E289" s="19">
        <v>0</v>
      </c>
      <c r="F289" s="21">
        <f t="shared" si="2"/>
        <v>0</v>
      </c>
      <c r="G289" s="21">
        <f t="shared" si="42"/>
        <v>1.4285714285714286</v>
      </c>
      <c r="H289" s="16">
        <f t="shared" si="43"/>
        <v>65.470734581642006</v>
      </c>
      <c r="I289" s="21">
        <f t="shared" si="44"/>
        <v>279</v>
      </c>
      <c r="J289" s="22">
        <f t="shared" si="50"/>
        <v>133</v>
      </c>
      <c r="K289" s="19">
        <f t="shared" si="53"/>
        <v>10</v>
      </c>
      <c r="L289" s="19"/>
      <c r="M289" s="19"/>
      <c r="N289" s="22"/>
      <c r="O289" s="22"/>
      <c r="P289" s="21">
        <f t="shared" si="6"/>
        <v>100313</v>
      </c>
      <c r="Q289" s="19">
        <v>0</v>
      </c>
      <c r="R289" s="1">
        <v>0</v>
      </c>
      <c r="S289" s="21">
        <f t="shared" si="1"/>
        <v>455.28571428571428</v>
      </c>
      <c r="T289" s="16">
        <f t="shared" si="56"/>
        <v>3187</v>
      </c>
      <c r="U289" s="1">
        <v>22.13</v>
      </c>
      <c r="V289" s="16">
        <f t="shared" si="0"/>
        <v>16.287142857142857</v>
      </c>
    </row>
    <row r="290" spans="1:22" ht="13" x14ac:dyDescent="0.15">
      <c r="A290" s="15">
        <v>44323</v>
      </c>
      <c r="B290" s="1">
        <f t="shared" si="30"/>
        <v>481</v>
      </c>
      <c r="D290" s="1">
        <v>3</v>
      </c>
      <c r="E290" s="19">
        <v>0</v>
      </c>
      <c r="F290" s="21">
        <f t="shared" si="2"/>
        <v>3</v>
      </c>
      <c r="G290" s="21">
        <f t="shared" ref="G290:G307" si="57">AVERAGE(F284:F290)</f>
        <v>0.7142857142857143</v>
      </c>
      <c r="H290" s="16">
        <f t="shared" ref="H290:H307" si="58">G290*100000/2182</f>
        <v>32.735367290821003</v>
      </c>
      <c r="I290" s="21">
        <f t="shared" ref="I290:I307" si="59">SUM(F290+I289)</f>
        <v>282</v>
      </c>
      <c r="J290" s="22">
        <f t="shared" si="50"/>
        <v>136</v>
      </c>
      <c r="K290" s="19">
        <f t="shared" si="53"/>
        <v>5</v>
      </c>
      <c r="L290" s="19"/>
      <c r="M290" s="19"/>
      <c r="N290" s="22"/>
      <c r="O290" s="22"/>
      <c r="P290" s="21">
        <f t="shared" si="6"/>
        <v>102891</v>
      </c>
      <c r="Q290" s="19">
        <v>2578</v>
      </c>
      <c r="R290" s="1">
        <f t="shared" ref="R290:R292" si="60">Q290-Q289</f>
        <v>2578</v>
      </c>
      <c r="S290" s="21">
        <f t="shared" si="1"/>
        <v>470.85714285714283</v>
      </c>
      <c r="T290" s="16">
        <f t="shared" si="56"/>
        <v>3296</v>
      </c>
      <c r="U290" s="1">
        <v>14.31</v>
      </c>
      <c r="V290" s="16">
        <f t="shared" si="0"/>
        <v>15.17</v>
      </c>
    </row>
    <row r="291" spans="1:22" ht="13" x14ac:dyDescent="0.15">
      <c r="A291" s="15">
        <v>44324</v>
      </c>
      <c r="B291" s="1">
        <f t="shared" si="30"/>
        <v>482</v>
      </c>
      <c r="D291" s="1">
        <v>0</v>
      </c>
      <c r="E291" s="19">
        <v>0</v>
      </c>
      <c r="F291" s="21">
        <f t="shared" si="2"/>
        <v>0</v>
      </c>
      <c r="G291" s="21">
        <f t="shared" si="57"/>
        <v>0.7142857142857143</v>
      </c>
      <c r="H291" s="16">
        <f t="shared" si="58"/>
        <v>32.735367290821003</v>
      </c>
      <c r="I291" s="21">
        <f t="shared" si="59"/>
        <v>282</v>
      </c>
      <c r="J291" s="22">
        <f t="shared" si="50"/>
        <v>136</v>
      </c>
      <c r="K291" s="19">
        <f t="shared" si="53"/>
        <v>5</v>
      </c>
      <c r="L291" s="19"/>
      <c r="M291" s="19"/>
      <c r="N291" s="22"/>
      <c r="O291" s="22"/>
      <c r="P291" s="21">
        <f t="shared" si="6"/>
        <v>102891</v>
      </c>
      <c r="Q291" s="19">
        <v>2578</v>
      </c>
      <c r="R291" s="1">
        <f t="shared" si="60"/>
        <v>0</v>
      </c>
      <c r="S291" s="21">
        <f t="shared" si="1"/>
        <v>470.85714285714283</v>
      </c>
      <c r="T291" s="16">
        <f t="shared" si="56"/>
        <v>3296</v>
      </c>
      <c r="U291" s="1">
        <v>0</v>
      </c>
      <c r="V291" s="16">
        <f t="shared" si="0"/>
        <v>15.17</v>
      </c>
    </row>
    <row r="292" spans="1:22" ht="13" x14ac:dyDescent="0.15">
      <c r="A292" s="15">
        <v>44325</v>
      </c>
      <c r="B292" s="1">
        <f t="shared" si="30"/>
        <v>483</v>
      </c>
      <c r="D292" s="1">
        <v>0</v>
      </c>
      <c r="E292" s="19">
        <v>0</v>
      </c>
      <c r="F292" s="21">
        <f t="shared" si="2"/>
        <v>0</v>
      </c>
      <c r="G292" s="21">
        <f t="shared" si="57"/>
        <v>0.7142857142857143</v>
      </c>
      <c r="H292" s="16">
        <f t="shared" si="58"/>
        <v>32.735367290821003</v>
      </c>
      <c r="I292" s="21">
        <f t="shared" si="59"/>
        <v>282</v>
      </c>
      <c r="J292" s="22">
        <f t="shared" si="50"/>
        <v>136</v>
      </c>
      <c r="K292" s="19">
        <f t="shared" si="53"/>
        <v>5</v>
      </c>
      <c r="L292" s="19"/>
      <c r="M292" s="19"/>
      <c r="N292" s="22"/>
      <c r="O292" s="22"/>
      <c r="P292" s="21">
        <f t="shared" si="6"/>
        <v>103815</v>
      </c>
      <c r="Q292" s="25">
        <v>3502</v>
      </c>
      <c r="R292" s="1">
        <f t="shared" si="60"/>
        <v>924</v>
      </c>
      <c r="S292" s="21">
        <f t="shared" si="1"/>
        <v>500.28571428571428</v>
      </c>
      <c r="T292" s="16">
        <f t="shared" si="56"/>
        <v>3502</v>
      </c>
      <c r="U292" s="1">
        <v>0</v>
      </c>
      <c r="V292" s="16">
        <f t="shared" si="0"/>
        <v>15.17</v>
      </c>
    </row>
    <row r="293" spans="1:22" ht="13" x14ac:dyDescent="0.15">
      <c r="A293" s="15">
        <v>44326</v>
      </c>
      <c r="B293" s="1">
        <f t="shared" si="30"/>
        <v>484</v>
      </c>
      <c r="D293" s="1">
        <v>1</v>
      </c>
      <c r="E293" s="19">
        <v>1</v>
      </c>
      <c r="F293" s="21">
        <f t="shared" si="2"/>
        <v>2</v>
      </c>
      <c r="G293" s="21">
        <f t="shared" si="57"/>
        <v>0.7142857142857143</v>
      </c>
      <c r="H293" s="16">
        <f t="shared" si="58"/>
        <v>32.735367290821003</v>
      </c>
      <c r="I293" s="21">
        <f t="shared" si="59"/>
        <v>284</v>
      </c>
      <c r="J293" s="22">
        <f t="shared" ref="J293:J307" si="61">F293+J292</f>
        <v>138</v>
      </c>
      <c r="K293" s="19">
        <f t="shared" si="53"/>
        <v>5</v>
      </c>
      <c r="L293" s="19"/>
      <c r="M293" s="19"/>
      <c r="N293" s="22"/>
      <c r="O293" s="22"/>
      <c r="P293" s="21">
        <f t="shared" si="6"/>
        <v>103815</v>
      </c>
      <c r="Q293" s="19">
        <v>0</v>
      </c>
      <c r="R293" s="1">
        <v>0</v>
      </c>
      <c r="S293" s="21">
        <f t="shared" si="1"/>
        <v>500.28571428571428</v>
      </c>
      <c r="T293" s="16">
        <f t="shared" si="56"/>
        <v>3502</v>
      </c>
      <c r="U293" s="1">
        <v>29.51</v>
      </c>
      <c r="V293" s="16">
        <f t="shared" si="0"/>
        <v>13.797142857142859</v>
      </c>
    </row>
    <row r="294" spans="1:22" ht="13" x14ac:dyDescent="0.15">
      <c r="A294" s="15">
        <v>44327</v>
      </c>
      <c r="B294" s="1">
        <f t="shared" si="30"/>
        <v>485</v>
      </c>
      <c r="D294" s="1">
        <v>0</v>
      </c>
      <c r="E294" s="19">
        <v>0</v>
      </c>
      <c r="F294" s="21">
        <f t="shared" si="2"/>
        <v>0</v>
      </c>
      <c r="G294" s="21">
        <f t="shared" si="57"/>
        <v>0.7142857142857143</v>
      </c>
      <c r="H294" s="16">
        <f t="shared" si="58"/>
        <v>32.735367290821003</v>
      </c>
      <c r="I294" s="21">
        <f t="shared" si="59"/>
        <v>284</v>
      </c>
      <c r="J294" s="22">
        <f t="shared" si="61"/>
        <v>138</v>
      </c>
      <c r="K294" s="19">
        <f t="shared" si="53"/>
        <v>5</v>
      </c>
      <c r="L294" s="19"/>
      <c r="M294" s="19"/>
      <c r="N294" s="22"/>
      <c r="O294" s="22"/>
      <c r="P294" s="21">
        <f t="shared" si="6"/>
        <v>103815</v>
      </c>
      <c r="Q294" s="19">
        <v>0</v>
      </c>
      <c r="R294" s="1">
        <v>0</v>
      </c>
      <c r="S294" s="21">
        <f t="shared" si="1"/>
        <v>500.28571428571428</v>
      </c>
      <c r="T294" s="16">
        <f t="shared" si="56"/>
        <v>3502</v>
      </c>
      <c r="U294" s="1">
        <v>12.18</v>
      </c>
      <c r="V294" s="16">
        <f t="shared" si="0"/>
        <v>13.477142857142857</v>
      </c>
    </row>
    <row r="295" spans="1:22" ht="13" x14ac:dyDescent="0.15">
      <c r="A295" s="15">
        <v>44328</v>
      </c>
      <c r="B295" s="1">
        <f t="shared" si="30"/>
        <v>486</v>
      </c>
      <c r="D295" s="1">
        <v>0</v>
      </c>
      <c r="E295" s="19">
        <v>0</v>
      </c>
      <c r="F295" s="21">
        <f t="shared" si="2"/>
        <v>0</v>
      </c>
      <c r="G295" s="21">
        <f t="shared" si="57"/>
        <v>0.7142857142857143</v>
      </c>
      <c r="H295" s="16">
        <f t="shared" si="58"/>
        <v>32.735367290821003</v>
      </c>
      <c r="I295" s="21">
        <f t="shared" si="59"/>
        <v>284</v>
      </c>
      <c r="J295" s="22">
        <f t="shared" si="61"/>
        <v>138</v>
      </c>
      <c r="K295" s="19">
        <f t="shared" si="53"/>
        <v>5</v>
      </c>
      <c r="L295" s="19"/>
      <c r="M295" s="19"/>
      <c r="N295" s="22"/>
      <c r="O295" s="22"/>
      <c r="P295" s="21">
        <f t="shared" si="6"/>
        <v>103815</v>
      </c>
      <c r="Q295" s="19">
        <v>0</v>
      </c>
      <c r="R295" s="1">
        <v>0</v>
      </c>
      <c r="S295" s="21">
        <f t="shared" si="1"/>
        <v>500.28571428571428</v>
      </c>
      <c r="T295" s="16">
        <f t="shared" si="56"/>
        <v>3502</v>
      </c>
      <c r="U295" s="1">
        <v>5.03</v>
      </c>
      <c r="V295" s="16">
        <f t="shared" si="0"/>
        <v>11.879999999999999</v>
      </c>
    </row>
    <row r="296" spans="1:22" ht="13" x14ac:dyDescent="0.15">
      <c r="A296" s="15">
        <v>44329</v>
      </c>
      <c r="B296" s="1">
        <f t="shared" si="30"/>
        <v>487</v>
      </c>
      <c r="D296" s="1">
        <v>0</v>
      </c>
      <c r="E296" s="19">
        <v>0</v>
      </c>
      <c r="F296" s="21">
        <f t="shared" si="2"/>
        <v>0</v>
      </c>
      <c r="G296" s="21">
        <f t="shared" si="57"/>
        <v>0.7142857142857143</v>
      </c>
      <c r="H296" s="16">
        <f t="shared" si="58"/>
        <v>32.735367290821003</v>
      </c>
      <c r="I296" s="21">
        <f t="shared" si="59"/>
        <v>284</v>
      </c>
      <c r="J296" s="22">
        <f t="shared" si="61"/>
        <v>138</v>
      </c>
      <c r="K296" s="19">
        <f t="shared" si="53"/>
        <v>5</v>
      </c>
      <c r="L296" s="19"/>
      <c r="M296" s="19"/>
      <c r="N296" s="22"/>
      <c r="O296" s="22"/>
      <c r="P296" s="21">
        <f t="shared" si="6"/>
        <v>103815</v>
      </c>
      <c r="Q296" s="19">
        <v>0</v>
      </c>
      <c r="R296" s="1">
        <v>0</v>
      </c>
      <c r="S296" s="21">
        <f t="shared" si="1"/>
        <v>500.28571428571428</v>
      </c>
      <c r="T296" s="16">
        <f t="shared" si="56"/>
        <v>3502</v>
      </c>
      <c r="U296" s="1">
        <v>16.989999999999998</v>
      </c>
      <c r="V296" s="16">
        <f t="shared" si="0"/>
        <v>11.145714285714286</v>
      </c>
    </row>
    <row r="297" spans="1:22" ht="13" x14ac:dyDescent="0.15">
      <c r="A297" s="15">
        <v>44330</v>
      </c>
      <c r="B297" s="1">
        <f t="shared" si="30"/>
        <v>488</v>
      </c>
      <c r="D297" s="1">
        <v>0</v>
      </c>
      <c r="E297" s="19">
        <v>0</v>
      </c>
      <c r="F297" s="21">
        <f t="shared" si="2"/>
        <v>0</v>
      </c>
      <c r="G297" s="21">
        <f t="shared" si="57"/>
        <v>0.2857142857142857</v>
      </c>
      <c r="H297" s="16">
        <f t="shared" si="58"/>
        <v>13.0941469163284</v>
      </c>
      <c r="I297" s="21">
        <f t="shared" si="59"/>
        <v>284</v>
      </c>
      <c r="J297" s="22">
        <f t="shared" si="61"/>
        <v>138</v>
      </c>
      <c r="K297" s="19">
        <f t="shared" si="53"/>
        <v>2</v>
      </c>
      <c r="L297" s="19"/>
      <c r="M297" s="19"/>
      <c r="N297" s="22"/>
      <c r="O297" s="22"/>
      <c r="P297" s="21">
        <f t="shared" si="6"/>
        <v>106077</v>
      </c>
      <c r="Q297" s="19">
        <v>2262</v>
      </c>
      <c r="R297" s="1">
        <f t="shared" ref="R297:R299" si="62">Q297-Q296</f>
        <v>2262</v>
      </c>
      <c r="S297" s="21">
        <f t="shared" si="1"/>
        <v>455.14285714285717</v>
      </c>
      <c r="T297" s="16">
        <f t="shared" si="56"/>
        <v>3186</v>
      </c>
      <c r="U297" s="1">
        <v>15.98</v>
      </c>
      <c r="V297" s="16">
        <f t="shared" si="0"/>
        <v>11.384285714285713</v>
      </c>
    </row>
    <row r="298" spans="1:22" ht="13" x14ac:dyDescent="0.15">
      <c r="A298" s="15">
        <v>44331</v>
      </c>
      <c r="B298" s="1">
        <f t="shared" si="30"/>
        <v>489</v>
      </c>
      <c r="D298" s="1">
        <v>0</v>
      </c>
      <c r="E298" s="19">
        <v>0</v>
      </c>
      <c r="F298" s="21">
        <f t="shared" si="2"/>
        <v>0</v>
      </c>
      <c r="G298" s="21">
        <f t="shared" si="57"/>
        <v>0.2857142857142857</v>
      </c>
      <c r="H298" s="16">
        <f t="shared" si="58"/>
        <v>13.0941469163284</v>
      </c>
      <c r="I298" s="21">
        <f t="shared" si="59"/>
        <v>284</v>
      </c>
      <c r="J298" s="22">
        <f t="shared" si="61"/>
        <v>138</v>
      </c>
      <c r="K298" s="19">
        <f t="shared" si="53"/>
        <v>2</v>
      </c>
      <c r="L298" s="19"/>
      <c r="M298" s="19"/>
      <c r="N298" s="22"/>
      <c r="O298" s="22"/>
      <c r="P298" s="21">
        <f t="shared" si="6"/>
        <v>106077</v>
      </c>
      <c r="Q298" s="19">
        <v>2262</v>
      </c>
      <c r="R298" s="1">
        <f t="shared" si="62"/>
        <v>0</v>
      </c>
      <c r="S298" s="21">
        <f t="shared" si="1"/>
        <v>455.14285714285717</v>
      </c>
      <c r="T298" s="16">
        <f t="shared" si="56"/>
        <v>3186</v>
      </c>
      <c r="U298" s="1">
        <v>0</v>
      </c>
      <c r="V298" s="16">
        <f t="shared" si="0"/>
        <v>11.384285714285713</v>
      </c>
    </row>
    <row r="299" spans="1:22" ht="13" x14ac:dyDescent="0.15">
      <c r="A299" s="15">
        <v>44332</v>
      </c>
      <c r="B299" s="1">
        <f t="shared" si="30"/>
        <v>490</v>
      </c>
      <c r="D299" s="1">
        <v>0</v>
      </c>
      <c r="E299" s="19">
        <v>0</v>
      </c>
      <c r="F299" s="21">
        <f t="shared" si="2"/>
        <v>0</v>
      </c>
      <c r="G299" s="21">
        <f t="shared" si="57"/>
        <v>0.2857142857142857</v>
      </c>
      <c r="H299" s="16">
        <f t="shared" si="58"/>
        <v>13.0941469163284</v>
      </c>
      <c r="I299" s="21">
        <f t="shared" si="59"/>
        <v>284</v>
      </c>
      <c r="J299" s="22">
        <f t="shared" si="61"/>
        <v>138</v>
      </c>
      <c r="K299" s="19">
        <f t="shared" si="53"/>
        <v>2</v>
      </c>
      <c r="L299" s="19"/>
      <c r="M299" s="19"/>
      <c r="N299" s="22"/>
      <c r="O299" s="22"/>
      <c r="P299" s="21">
        <f t="shared" si="6"/>
        <v>106898</v>
      </c>
      <c r="Q299" s="25">
        <v>3083</v>
      </c>
      <c r="R299" s="1">
        <f t="shared" si="62"/>
        <v>821</v>
      </c>
      <c r="S299" s="21">
        <f t="shared" si="1"/>
        <v>440.42857142857144</v>
      </c>
      <c r="T299" s="16">
        <f t="shared" si="56"/>
        <v>3083</v>
      </c>
      <c r="U299" s="1">
        <v>0</v>
      </c>
      <c r="V299" s="16">
        <f t="shared" si="0"/>
        <v>11.384285714285713</v>
      </c>
    </row>
    <row r="300" spans="1:22" ht="13" x14ac:dyDescent="0.15">
      <c r="A300" s="15">
        <v>44333</v>
      </c>
      <c r="B300" s="1">
        <f t="shared" si="30"/>
        <v>491</v>
      </c>
      <c r="D300" s="1">
        <v>0</v>
      </c>
      <c r="E300" s="19">
        <v>0</v>
      </c>
      <c r="F300" s="21">
        <f t="shared" si="2"/>
        <v>0</v>
      </c>
      <c r="G300" s="21">
        <f t="shared" si="57"/>
        <v>0</v>
      </c>
      <c r="H300" s="16">
        <f t="shared" si="58"/>
        <v>0</v>
      </c>
      <c r="I300" s="21">
        <f t="shared" si="59"/>
        <v>284</v>
      </c>
      <c r="J300" s="22">
        <f t="shared" si="61"/>
        <v>138</v>
      </c>
      <c r="K300" s="19">
        <f t="shared" si="53"/>
        <v>0</v>
      </c>
      <c r="L300" s="19"/>
      <c r="M300" s="19"/>
      <c r="N300" s="22"/>
      <c r="O300" s="22"/>
      <c r="P300" s="21">
        <f t="shared" si="6"/>
        <v>106898</v>
      </c>
      <c r="Q300" s="19">
        <v>0</v>
      </c>
      <c r="R300" s="1">
        <v>0</v>
      </c>
      <c r="S300" s="21">
        <f t="shared" si="1"/>
        <v>440.42857142857144</v>
      </c>
      <c r="T300" s="16">
        <f t="shared" si="56"/>
        <v>3083</v>
      </c>
      <c r="U300" s="1">
        <v>17.88</v>
      </c>
      <c r="V300" s="16">
        <f t="shared" si="0"/>
        <v>9.7228571428571424</v>
      </c>
    </row>
    <row r="301" spans="1:22" ht="13" x14ac:dyDescent="0.15">
      <c r="A301" s="15">
        <v>44334</v>
      </c>
      <c r="B301" s="1">
        <f t="shared" si="30"/>
        <v>492</v>
      </c>
      <c r="D301" s="1">
        <v>0</v>
      </c>
      <c r="E301" s="19">
        <v>0</v>
      </c>
      <c r="F301" s="21">
        <f t="shared" si="2"/>
        <v>0</v>
      </c>
      <c r="G301" s="21">
        <f t="shared" si="57"/>
        <v>0</v>
      </c>
      <c r="H301" s="16">
        <f t="shared" si="58"/>
        <v>0</v>
      </c>
      <c r="I301" s="21">
        <f t="shared" si="59"/>
        <v>284</v>
      </c>
      <c r="J301" s="22">
        <f t="shared" si="61"/>
        <v>138</v>
      </c>
      <c r="K301" s="19">
        <f t="shared" si="53"/>
        <v>0</v>
      </c>
      <c r="L301" s="19"/>
      <c r="M301" s="19"/>
      <c r="N301" s="22"/>
      <c r="O301" s="22"/>
      <c r="P301" s="21">
        <f t="shared" si="6"/>
        <v>106898</v>
      </c>
      <c r="Q301" s="19">
        <v>0</v>
      </c>
      <c r="R301" s="1">
        <f t="shared" ref="R301:R306" si="63">Q301-Q300</f>
        <v>0</v>
      </c>
      <c r="S301" s="21">
        <f t="shared" si="1"/>
        <v>440.42857142857144</v>
      </c>
      <c r="T301" s="16">
        <f t="shared" si="56"/>
        <v>3083</v>
      </c>
      <c r="U301" s="1">
        <v>4.0199999999999996</v>
      </c>
      <c r="V301" s="16">
        <f t="shared" si="0"/>
        <v>8.5571428571428552</v>
      </c>
    </row>
    <row r="302" spans="1:22" ht="13" x14ac:dyDescent="0.15">
      <c r="A302" s="15">
        <v>44335</v>
      </c>
      <c r="B302" s="1">
        <f t="shared" si="30"/>
        <v>493</v>
      </c>
      <c r="D302" s="1">
        <v>0</v>
      </c>
      <c r="E302" s="19">
        <v>0</v>
      </c>
      <c r="F302" s="21">
        <f t="shared" si="2"/>
        <v>0</v>
      </c>
      <c r="G302" s="21">
        <f t="shared" si="57"/>
        <v>0</v>
      </c>
      <c r="H302" s="16">
        <f t="shared" si="58"/>
        <v>0</v>
      </c>
      <c r="I302" s="21">
        <f t="shared" si="59"/>
        <v>284</v>
      </c>
      <c r="J302" s="22">
        <f t="shared" si="61"/>
        <v>138</v>
      </c>
      <c r="K302" s="19">
        <f t="shared" si="53"/>
        <v>0</v>
      </c>
      <c r="L302" s="19"/>
      <c r="M302" s="19"/>
      <c r="N302" s="22"/>
      <c r="O302" s="22"/>
      <c r="P302" s="21">
        <f t="shared" si="6"/>
        <v>106898</v>
      </c>
      <c r="Q302" s="19">
        <v>0</v>
      </c>
      <c r="R302" s="1">
        <f t="shared" si="63"/>
        <v>0</v>
      </c>
      <c r="S302" s="21">
        <f t="shared" si="1"/>
        <v>440.42857142857144</v>
      </c>
      <c r="T302" s="16">
        <f t="shared" si="56"/>
        <v>3083</v>
      </c>
      <c r="U302" s="1">
        <v>5.14</v>
      </c>
      <c r="V302" s="16">
        <f t="shared" si="0"/>
        <v>8.5728571428571421</v>
      </c>
    </row>
    <row r="303" spans="1:22" ht="13" x14ac:dyDescent="0.15">
      <c r="A303" s="15">
        <v>44336</v>
      </c>
      <c r="B303" s="1">
        <f t="shared" si="30"/>
        <v>494</v>
      </c>
      <c r="D303" s="1">
        <v>0</v>
      </c>
      <c r="E303" s="19">
        <v>0</v>
      </c>
      <c r="F303" s="21">
        <f t="shared" si="2"/>
        <v>0</v>
      </c>
      <c r="G303" s="21">
        <f t="shared" si="57"/>
        <v>0</v>
      </c>
      <c r="H303" s="16">
        <f t="shared" si="58"/>
        <v>0</v>
      </c>
      <c r="I303" s="21">
        <f t="shared" si="59"/>
        <v>284</v>
      </c>
      <c r="J303" s="22">
        <f t="shared" si="61"/>
        <v>138</v>
      </c>
      <c r="K303" s="19">
        <f t="shared" si="53"/>
        <v>0</v>
      </c>
      <c r="L303" s="19"/>
      <c r="M303" s="19"/>
      <c r="N303" s="22"/>
      <c r="O303" s="22"/>
      <c r="P303" s="21">
        <f t="shared" si="6"/>
        <v>106898</v>
      </c>
      <c r="Q303" s="19">
        <v>0</v>
      </c>
      <c r="R303" s="1">
        <f t="shared" si="63"/>
        <v>0</v>
      </c>
      <c r="S303" s="21">
        <f t="shared" si="1"/>
        <v>440.42857142857144</v>
      </c>
      <c r="T303" s="16">
        <f t="shared" si="56"/>
        <v>3083</v>
      </c>
      <c r="U303" s="1">
        <v>8.16</v>
      </c>
      <c r="V303" s="16">
        <f t="shared" si="0"/>
        <v>7.3114285714285705</v>
      </c>
    </row>
    <row r="304" spans="1:22" ht="13" x14ac:dyDescent="0.15">
      <c r="A304" s="15">
        <v>44337</v>
      </c>
      <c r="B304" s="1">
        <f t="shared" si="30"/>
        <v>495</v>
      </c>
      <c r="D304" s="1">
        <v>0</v>
      </c>
      <c r="E304" s="19">
        <v>0</v>
      </c>
      <c r="F304" s="21">
        <f t="shared" si="2"/>
        <v>0</v>
      </c>
      <c r="G304" s="21">
        <f t="shared" si="57"/>
        <v>0</v>
      </c>
      <c r="H304" s="16">
        <f t="shared" si="58"/>
        <v>0</v>
      </c>
      <c r="I304" s="21">
        <f t="shared" si="59"/>
        <v>284</v>
      </c>
      <c r="J304" s="22">
        <f t="shared" si="61"/>
        <v>138</v>
      </c>
      <c r="K304" s="19">
        <f t="shared" si="53"/>
        <v>0</v>
      </c>
      <c r="L304" s="19"/>
      <c r="M304" s="19"/>
      <c r="N304" s="22"/>
      <c r="O304" s="22"/>
      <c r="P304" s="21">
        <f t="shared" si="6"/>
        <v>108247</v>
      </c>
      <c r="Q304" s="19">
        <v>1349</v>
      </c>
      <c r="R304" s="1">
        <f t="shared" si="63"/>
        <v>1349</v>
      </c>
      <c r="S304" s="21">
        <f t="shared" si="1"/>
        <v>310</v>
      </c>
      <c r="T304" s="16">
        <f t="shared" si="56"/>
        <v>2170</v>
      </c>
      <c r="U304" s="1">
        <v>4.1399999999999997</v>
      </c>
      <c r="V304" s="16">
        <f t="shared" si="0"/>
        <v>5.62</v>
      </c>
    </row>
    <row r="305" spans="1:22" ht="13" x14ac:dyDescent="0.15">
      <c r="A305" s="15">
        <v>44338</v>
      </c>
      <c r="B305" s="1">
        <f t="shared" si="30"/>
        <v>496</v>
      </c>
      <c r="D305" s="1">
        <v>0</v>
      </c>
      <c r="E305" s="19">
        <v>0</v>
      </c>
      <c r="F305" s="21">
        <f t="shared" si="2"/>
        <v>0</v>
      </c>
      <c r="G305" s="21">
        <f t="shared" si="57"/>
        <v>0</v>
      </c>
      <c r="H305" s="16">
        <f t="shared" si="58"/>
        <v>0</v>
      </c>
      <c r="I305" s="21">
        <f t="shared" si="59"/>
        <v>284</v>
      </c>
      <c r="J305" s="22">
        <f t="shared" si="61"/>
        <v>138</v>
      </c>
      <c r="K305" s="19">
        <f t="shared" si="53"/>
        <v>0</v>
      </c>
      <c r="L305" s="19"/>
      <c r="M305" s="19"/>
      <c r="N305" s="22"/>
      <c r="O305" s="22"/>
      <c r="P305" s="21">
        <f t="shared" si="6"/>
        <v>108247</v>
      </c>
      <c r="Q305" s="19">
        <v>1349</v>
      </c>
      <c r="R305" s="1">
        <f t="shared" si="63"/>
        <v>0</v>
      </c>
      <c r="S305" s="21">
        <f t="shared" si="1"/>
        <v>310</v>
      </c>
      <c r="T305" s="16">
        <f t="shared" si="56"/>
        <v>2170</v>
      </c>
      <c r="U305" s="1">
        <v>0</v>
      </c>
      <c r="V305" s="16">
        <f t="shared" si="0"/>
        <v>5.62</v>
      </c>
    </row>
    <row r="306" spans="1:22" ht="13" x14ac:dyDescent="0.15">
      <c r="A306" s="15">
        <v>44339</v>
      </c>
      <c r="B306" s="1">
        <f t="shared" si="30"/>
        <v>497</v>
      </c>
      <c r="D306" s="1">
        <v>0</v>
      </c>
      <c r="E306" s="19">
        <v>0</v>
      </c>
      <c r="F306" s="21">
        <f t="shared" si="2"/>
        <v>0</v>
      </c>
      <c r="G306" s="21">
        <f t="shared" si="57"/>
        <v>0</v>
      </c>
      <c r="H306" s="16">
        <f t="shared" si="58"/>
        <v>0</v>
      </c>
      <c r="I306" s="21">
        <f t="shared" si="59"/>
        <v>284</v>
      </c>
      <c r="J306" s="22">
        <f t="shared" si="61"/>
        <v>138</v>
      </c>
      <c r="K306" s="19">
        <f t="shared" si="53"/>
        <v>0</v>
      </c>
      <c r="L306" s="19"/>
      <c r="M306" s="19"/>
      <c r="N306" s="22"/>
      <c r="O306" s="22"/>
      <c r="P306" s="21">
        <f t="shared" si="6"/>
        <v>108247</v>
      </c>
      <c r="Q306" s="25">
        <v>1349</v>
      </c>
      <c r="R306" s="1">
        <f t="shared" si="63"/>
        <v>0</v>
      </c>
      <c r="S306" s="21">
        <f t="shared" si="1"/>
        <v>192.71428571428572</v>
      </c>
      <c r="T306" s="16">
        <f t="shared" si="56"/>
        <v>1349</v>
      </c>
      <c r="U306" s="1">
        <v>0</v>
      </c>
      <c r="V306" s="16">
        <f t="shared" si="0"/>
        <v>5.62</v>
      </c>
    </row>
    <row r="307" spans="1:22" ht="13" x14ac:dyDescent="0.15">
      <c r="A307" s="15">
        <v>44340</v>
      </c>
      <c r="B307" s="1">
        <f t="shared" si="30"/>
        <v>498</v>
      </c>
      <c r="D307" s="1">
        <v>0</v>
      </c>
      <c r="E307" s="19">
        <v>0</v>
      </c>
      <c r="F307" s="21">
        <f t="shared" si="2"/>
        <v>0</v>
      </c>
      <c r="G307" s="21">
        <f t="shared" si="57"/>
        <v>0</v>
      </c>
      <c r="H307" s="16">
        <f t="shared" si="58"/>
        <v>0</v>
      </c>
      <c r="I307" s="21">
        <f t="shared" si="59"/>
        <v>284</v>
      </c>
      <c r="J307" s="22">
        <f t="shared" si="61"/>
        <v>138</v>
      </c>
      <c r="K307" s="19">
        <f t="shared" si="53"/>
        <v>0</v>
      </c>
      <c r="L307" s="19"/>
      <c r="M307" s="19"/>
      <c r="N307" s="22"/>
      <c r="O307" s="22"/>
      <c r="P307" s="21">
        <f t="shared" si="6"/>
        <v>108247</v>
      </c>
      <c r="Q307" s="19">
        <v>0</v>
      </c>
      <c r="R307" s="1">
        <v>0</v>
      </c>
      <c r="S307" s="21">
        <f t="shared" si="1"/>
        <v>192.71428571428572</v>
      </c>
      <c r="T307" s="16">
        <f t="shared" si="56"/>
        <v>1349</v>
      </c>
      <c r="U307" s="1">
        <v>13.41</v>
      </c>
      <c r="V307" s="16">
        <f t="shared" si="0"/>
        <v>4.9814285714285722</v>
      </c>
    </row>
    <row r="308" spans="1:22" ht="13" x14ac:dyDescent="0.15">
      <c r="A308" s="15">
        <v>44341</v>
      </c>
      <c r="B308" s="1">
        <f t="shared" si="30"/>
        <v>499</v>
      </c>
      <c r="U308" s="1">
        <v>7.15</v>
      </c>
      <c r="V308" s="16">
        <f t="shared" si="0"/>
        <v>5.4285714285714288</v>
      </c>
    </row>
    <row r="309" spans="1:22" ht="13" x14ac:dyDescent="0.15">
      <c r="A309" s="15">
        <v>44342</v>
      </c>
      <c r="B309" s="1">
        <f t="shared" si="30"/>
        <v>500</v>
      </c>
      <c r="U309" s="1">
        <v>2.91</v>
      </c>
      <c r="V309" s="16">
        <f t="shared" si="0"/>
        <v>5.1099999999999994</v>
      </c>
    </row>
    <row r="310" spans="1:22" ht="13" x14ac:dyDescent="0.15">
      <c r="A310" s="15">
        <v>44343</v>
      </c>
      <c r="B310" s="1">
        <f t="shared" si="30"/>
        <v>501</v>
      </c>
      <c r="U310" s="1">
        <v>6.48</v>
      </c>
      <c r="V310" s="16">
        <f t="shared" si="0"/>
        <v>4.87</v>
      </c>
    </row>
    <row r="311" spans="1:22" ht="13" x14ac:dyDescent="0.15">
      <c r="A311" s="15">
        <v>44344</v>
      </c>
      <c r="B311" s="1">
        <f t="shared" si="30"/>
        <v>502</v>
      </c>
      <c r="U311" s="1">
        <v>4.92</v>
      </c>
      <c r="V311" s="16">
        <f t="shared" si="0"/>
        <v>4.9814285714285722</v>
      </c>
    </row>
    <row r="312" spans="1:22" ht="13" x14ac:dyDescent="0.15">
      <c r="A312" s="15">
        <v>44345</v>
      </c>
      <c r="B312" s="1">
        <f t="shared" si="30"/>
        <v>503</v>
      </c>
      <c r="U312" s="1">
        <v>0</v>
      </c>
      <c r="V312" s="16">
        <f t="shared" si="0"/>
        <v>4.9814285714285722</v>
      </c>
    </row>
    <row r="313" spans="1:22" ht="13" x14ac:dyDescent="0.15">
      <c r="A313" s="15">
        <v>44346</v>
      </c>
      <c r="B313" s="1">
        <f t="shared" si="30"/>
        <v>504</v>
      </c>
      <c r="U313" s="1">
        <v>0</v>
      </c>
      <c r="V313" s="16">
        <f t="shared" si="0"/>
        <v>4.9814285714285722</v>
      </c>
    </row>
    <row r="314" spans="1:22" ht="13" x14ac:dyDescent="0.15">
      <c r="A314" s="15">
        <v>44347</v>
      </c>
      <c r="B314" s="1">
        <f t="shared" si="30"/>
        <v>505</v>
      </c>
    </row>
    <row r="315" spans="1:22" ht="13" x14ac:dyDescent="0.15">
      <c r="A315" s="15"/>
    </row>
    <row r="316" spans="1:22" ht="13" x14ac:dyDescent="0.15">
      <c r="A316" s="15"/>
    </row>
    <row r="317" spans="1:22" ht="13" x14ac:dyDescent="0.15">
      <c r="A317" s="15"/>
    </row>
    <row r="318" spans="1:22" ht="13" x14ac:dyDescent="0.15">
      <c r="A318" s="15"/>
    </row>
    <row r="319" spans="1:22" ht="13" x14ac:dyDescent="0.15">
      <c r="A319" s="15"/>
    </row>
    <row r="320" spans="1:22" ht="13" x14ac:dyDescent="0.15">
      <c r="A320" s="15"/>
    </row>
  </sheetData>
  <mergeCells count="5">
    <mergeCell ref="F2:S2"/>
    <mergeCell ref="U2:V2"/>
    <mergeCell ref="F3:M3"/>
    <mergeCell ref="R3:S3"/>
    <mergeCell ref="U3:V3"/>
  </mergeCells>
  <hyperlinks>
    <hyperlink ref="B1" r:id="rId1" xr:uid="{00000000-0004-0000-08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Starts and Stops</vt:lpstr>
      <vt:lpstr>Amherst</vt:lpstr>
      <vt:lpstr>Bates</vt:lpstr>
      <vt:lpstr>Bowdoin</vt:lpstr>
      <vt:lpstr>Colby</vt:lpstr>
      <vt:lpstr>Conn</vt:lpstr>
      <vt:lpstr>Hamilton</vt:lpstr>
      <vt:lpstr>Middlebury</vt:lpstr>
      <vt:lpstr>Trinity</vt:lpstr>
      <vt:lpstr>Tufts</vt:lpstr>
      <vt:lpstr>Wesleyan</vt:lpstr>
      <vt:lpstr>Williams</vt:lpstr>
      <vt:lpstr>Daily 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2022-10-06T17:37:35Z</dcterms:modified>
</cp:coreProperties>
</file>