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THRIVE AFRICA\datasets\"/>
    </mc:Choice>
  </mc:AlternateContent>
  <xr:revisionPtr revIDLastSave="0" documentId="8_{01275A10-E9A2-4699-8C5F-7EA1C083CE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ignment" sheetId="5" r:id="rId1"/>
    <sheet name="Sheet1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OIdxBT7NVmSDx2ZvN6+G3FZDpCKQrrvOP7coyLDIQuo="/>
    </ext>
  </extLst>
</workbook>
</file>

<file path=xl/calcChain.xml><?xml version="1.0" encoding="utf-8"?>
<calcChain xmlns="http://schemas.openxmlformats.org/spreadsheetml/2006/main">
  <c r="AQ34" i="5" l="1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M204" i="5"/>
  <c r="AM205" i="5"/>
  <c r="AM206" i="5"/>
  <c r="AM207" i="5"/>
  <c r="AM208" i="5"/>
  <c r="AM209" i="5"/>
  <c r="AM210" i="5"/>
  <c r="AM211" i="5"/>
  <c r="AM212" i="5"/>
  <c r="AM213" i="5"/>
  <c r="AM214" i="5"/>
  <c r="AM215" i="5"/>
  <c r="AM216" i="5"/>
  <c r="AM217" i="5"/>
  <c r="AM218" i="5"/>
  <c r="AM219" i="5"/>
  <c r="AM220" i="5"/>
  <c r="AM221" i="5"/>
  <c r="AM222" i="5"/>
  <c r="AM223" i="5"/>
  <c r="AM224" i="5"/>
  <c r="AM225" i="5"/>
  <c r="AM226" i="5"/>
  <c r="AM227" i="5"/>
  <c r="AM228" i="5"/>
  <c r="AM229" i="5"/>
  <c r="AM230" i="5"/>
  <c r="AM231" i="5"/>
  <c r="AM232" i="5"/>
  <c r="AM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4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226" i="5"/>
  <c r="AK227" i="5"/>
  <c r="AK228" i="5"/>
  <c r="AK229" i="5"/>
  <c r="AK230" i="5"/>
  <c r="AK231" i="5"/>
  <c r="AK232" i="5"/>
  <c r="AK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33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33" i="5"/>
  <c r="AD33" i="5" a="1"/>
  <c r="AD33" i="5"/>
  <c r="AB33" i="5"/>
  <c r="R35" i="5" a="1"/>
  <c r="R35" i="5"/>
  <c r="R36" i="5" a="1"/>
  <c r="R36" i="5"/>
  <c r="R37" i="5" a="1"/>
  <c r="R37" i="5"/>
  <c r="R38" i="5" a="1"/>
  <c r="R38" i="5"/>
  <c r="R39" i="5" a="1"/>
  <c r="R39" i="5"/>
  <c r="R40" i="5" a="1"/>
  <c r="R40" i="5"/>
  <c r="R41" i="5" a="1"/>
  <c r="R41" i="5"/>
  <c r="R42" i="5" a="1"/>
  <c r="R42" i="5"/>
  <c r="R43" i="5" a="1"/>
  <c r="R43" i="5"/>
  <c r="R44" i="5" a="1"/>
  <c r="R44" i="5"/>
  <c r="R45" i="5" a="1"/>
  <c r="R45" i="5"/>
  <c r="R46" i="5" a="1"/>
  <c r="R46" i="5"/>
  <c r="R47" i="5" a="1"/>
  <c r="R47" i="5"/>
  <c r="R48" i="5" a="1"/>
  <c r="R48" i="5"/>
  <c r="R49" i="5" a="1"/>
  <c r="R49" i="5"/>
  <c r="R50" i="5" a="1"/>
  <c r="R50" i="5"/>
  <c r="R51" i="5" a="1"/>
  <c r="R51" i="5"/>
  <c r="R52" i="5" a="1"/>
  <c r="R52" i="5"/>
  <c r="R53" i="5" a="1"/>
  <c r="R53" i="5"/>
  <c r="R54" i="5" a="1"/>
  <c r="R54" i="5"/>
  <c r="R55" i="5" a="1"/>
  <c r="R55" i="5"/>
  <c r="R56" i="5" a="1"/>
  <c r="R56" i="5"/>
  <c r="R57" i="5" a="1"/>
  <c r="R57" i="5"/>
  <c r="R58" i="5" a="1"/>
  <c r="R58" i="5"/>
  <c r="R59" i="5" a="1"/>
  <c r="R59" i="5"/>
  <c r="R60" i="5" a="1"/>
  <c r="R60" i="5"/>
  <c r="R61" i="5" a="1"/>
  <c r="R61" i="5"/>
  <c r="R62" i="5" a="1"/>
  <c r="R62" i="5"/>
  <c r="R63" i="5" a="1"/>
  <c r="R63" i="5"/>
  <c r="R64" i="5" a="1"/>
  <c r="R64" i="5"/>
  <c r="R65" i="5" a="1"/>
  <c r="R65" i="5"/>
  <c r="R66" i="5" a="1"/>
  <c r="R66" i="5"/>
  <c r="R67" i="5" a="1"/>
  <c r="R67" i="5"/>
  <c r="R68" i="5" a="1"/>
  <c r="R68" i="5"/>
  <c r="R69" i="5" a="1"/>
  <c r="R69" i="5"/>
  <c r="R70" i="5" a="1"/>
  <c r="R70" i="5"/>
  <c r="R71" i="5" a="1"/>
  <c r="R71" i="5"/>
  <c r="R72" i="5" a="1"/>
  <c r="R72" i="5"/>
  <c r="R73" i="5" a="1"/>
  <c r="R73" i="5"/>
  <c r="R74" i="5" a="1"/>
  <c r="R74" i="5"/>
  <c r="R75" i="5" a="1"/>
  <c r="R75" i="5"/>
  <c r="R76" i="5" a="1"/>
  <c r="R76" i="5"/>
  <c r="R77" i="5" a="1"/>
  <c r="R77" i="5"/>
  <c r="R78" i="5" a="1"/>
  <c r="R78" i="5"/>
  <c r="R79" i="5" a="1"/>
  <c r="R79" i="5"/>
  <c r="R80" i="5" a="1"/>
  <c r="R80" i="5"/>
  <c r="R81" i="5" a="1"/>
  <c r="R81" i="5"/>
  <c r="R82" i="5" a="1"/>
  <c r="R82" i="5"/>
  <c r="R83" i="5" a="1"/>
  <c r="R83" i="5"/>
  <c r="R84" i="5" a="1"/>
  <c r="R84" i="5"/>
  <c r="R85" i="5" a="1"/>
  <c r="R85" i="5"/>
  <c r="R86" i="5" a="1"/>
  <c r="R86" i="5"/>
  <c r="R87" i="5" a="1"/>
  <c r="R87" i="5"/>
  <c r="R88" i="5" a="1"/>
  <c r="R88" i="5"/>
  <c r="R89" i="5" a="1"/>
  <c r="R89" i="5"/>
  <c r="R90" i="5" a="1"/>
  <c r="R90" i="5"/>
  <c r="R91" i="5" a="1"/>
  <c r="R91" i="5"/>
  <c r="R92" i="5" a="1"/>
  <c r="R92" i="5"/>
  <c r="R93" i="5" a="1"/>
  <c r="R93" i="5"/>
  <c r="R94" i="5" a="1"/>
  <c r="R94" i="5"/>
  <c r="R95" i="5" a="1"/>
  <c r="R95" i="5"/>
  <c r="R96" i="5" a="1"/>
  <c r="R96" i="5"/>
  <c r="R97" i="5" a="1"/>
  <c r="R97" i="5"/>
  <c r="R98" i="5" a="1"/>
  <c r="R98" i="5"/>
  <c r="R99" i="5" a="1"/>
  <c r="R99" i="5"/>
  <c r="R100" i="5" a="1"/>
  <c r="R100" i="5"/>
  <c r="R101" i="5" a="1"/>
  <c r="R101" i="5"/>
  <c r="R102" i="5" a="1"/>
  <c r="R102" i="5"/>
  <c r="R103" i="5" a="1"/>
  <c r="R103" i="5"/>
  <c r="R104" i="5" a="1"/>
  <c r="R104" i="5"/>
  <c r="R105" i="5" a="1"/>
  <c r="R105" i="5"/>
  <c r="R106" i="5" a="1"/>
  <c r="R106" i="5"/>
  <c r="R107" i="5" a="1"/>
  <c r="R107" i="5"/>
  <c r="R108" i="5" a="1"/>
  <c r="R108" i="5"/>
  <c r="R109" i="5" a="1"/>
  <c r="R109" i="5"/>
  <c r="R110" i="5" a="1"/>
  <c r="R110" i="5"/>
  <c r="R111" i="5" a="1"/>
  <c r="R111" i="5"/>
  <c r="R112" i="5" a="1"/>
  <c r="R112" i="5"/>
  <c r="R113" i="5" a="1"/>
  <c r="R113" i="5"/>
  <c r="R114" i="5" a="1"/>
  <c r="R114" i="5"/>
  <c r="R115" i="5" a="1"/>
  <c r="R115" i="5"/>
  <c r="R116" i="5" a="1"/>
  <c r="R116" i="5"/>
  <c r="R117" i="5" a="1"/>
  <c r="R117" i="5"/>
  <c r="R118" i="5" a="1"/>
  <c r="R118" i="5"/>
  <c r="R119" i="5" a="1"/>
  <c r="R119" i="5"/>
  <c r="R120" i="5" a="1"/>
  <c r="R120" i="5"/>
  <c r="R121" i="5" a="1"/>
  <c r="R121" i="5"/>
  <c r="R122" i="5" a="1"/>
  <c r="R122" i="5"/>
  <c r="R123" i="5" a="1"/>
  <c r="R123" i="5"/>
  <c r="R124" i="5" a="1"/>
  <c r="R124" i="5"/>
  <c r="R125" i="5" a="1"/>
  <c r="R125" i="5"/>
  <c r="R126" i="5" a="1"/>
  <c r="R126" i="5"/>
  <c r="R127" i="5" a="1"/>
  <c r="R127" i="5"/>
  <c r="R128" i="5" a="1"/>
  <c r="R128" i="5"/>
  <c r="R129" i="5" a="1"/>
  <c r="R129" i="5"/>
  <c r="R130" i="5" a="1"/>
  <c r="R130" i="5"/>
  <c r="R131" i="5" a="1"/>
  <c r="R131" i="5"/>
  <c r="R132" i="5" a="1"/>
  <c r="R132" i="5"/>
  <c r="R133" i="5" a="1"/>
  <c r="R133" i="5"/>
  <c r="R134" i="5" a="1"/>
  <c r="R134" i="5"/>
  <c r="R135" i="5" a="1"/>
  <c r="R135" i="5"/>
  <c r="R136" i="5" a="1"/>
  <c r="R136" i="5"/>
  <c r="R137" i="5" a="1"/>
  <c r="R137" i="5"/>
  <c r="R138" i="5" a="1"/>
  <c r="R138" i="5"/>
  <c r="R139" i="5" a="1"/>
  <c r="R139" i="5"/>
  <c r="R140" i="5" a="1"/>
  <c r="R140" i="5"/>
  <c r="R141" i="5" a="1"/>
  <c r="R141" i="5"/>
  <c r="R142" i="5" a="1"/>
  <c r="R142" i="5"/>
  <c r="R143" i="5" a="1"/>
  <c r="R143" i="5"/>
  <c r="R144" i="5" a="1"/>
  <c r="R144" i="5"/>
  <c r="R145" i="5" a="1"/>
  <c r="R145" i="5"/>
  <c r="R146" i="5" a="1"/>
  <c r="R146" i="5"/>
  <c r="R147" i="5" a="1"/>
  <c r="R147" i="5"/>
  <c r="R148" i="5" a="1"/>
  <c r="R148" i="5"/>
  <c r="R149" i="5" a="1"/>
  <c r="R149" i="5"/>
  <c r="R150" i="5" a="1"/>
  <c r="R150" i="5"/>
  <c r="R151" i="5" a="1"/>
  <c r="R151" i="5"/>
  <c r="R152" i="5" a="1"/>
  <c r="R152" i="5"/>
  <c r="R153" i="5" a="1"/>
  <c r="R153" i="5"/>
  <c r="R154" i="5" a="1"/>
  <c r="R154" i="5"/>
  <c r="R155" i="5" a="1"/>
  <c r="R155" i="5"/>
  <c r="R156" i="5" a="1"/>
  <c r="R156" i="5"/>
  <c r="R157" i="5" a="1"/>
  <c r="R157" i="5"/>
  <c r="R158" i="5" a="1"/>
  <c r="R158" i="5"/>
  <c r="R159" i="5" a="1"/>
  <c r="R159" i="5"/>
  <c r="R160" i="5" a="1"/>
  <c r="R160" i="5"/>
  <c r="R161" i="5" a="1"/>
  <c r="R161" i="5"/>
  <c r="R162" i="5" a="1"/>
  <c r="R162" i="5"/>
  <c r="R163" i="5" a="1"/>
  <c r="R163" i="5"/>
  <c r="R164" i="5" a="1"/>
  <c r="R164" i="5"/>
  <c r="R165" i="5" a="1"/>
  <c r="R165" i="5"/>
  <c r="R166" i="5" a="1"/>
  <c r="R166" i="5"/>
  <c r="R167" i="5" a="1"/>
  <c r="R167" i="5"/>
  <c r="R168" i="5" a="1"/>
  <c r="R168" i="5"/>
  <c r="R169" i="5" a="1"/>
  <c r="R169" i="5"/>
  <c r="R170" i="5" a="1"/>
  <c r="R170" i="5"/>
  <c r="R171" i="5" a="1"/>
  <c r="R171" i="5"/>
  <c r="R172" i="5" a="1"/>
  <c r="R172" i="5"/>
  <c r="R173" i="5" a="1"/>
  <c r="R173" i="5"/>
  <c r="R174" i="5" a="1"/>
  <c r="R174" i="5"/>
  <c r="R175" i="5" a="1"/>
  <c r="R175" i="5"/>
  <c r="R176" i="5" a="1"/>
  <c r="R176" i="5"/>
  <c r="R177" i="5" a="1"/>
  <c r="R177" i="5"/>
  <c r="R178" i="5" a="1"/>
  <c r="R178" i="5"/>
  <c r="R179" i="5" a="1"/>
  <c r="R179" i="5"/>
  <c r="R180" i="5" a="1"/>
  <c r="R180" i="5"/>
  <c r="R181" i="5" a="1"/>
  <c r="R181" i="5"/>
  <c r="R182" i="5" a="1"/>
  <c r="R182" i="5"/>
  <c r="R183" i="5" a="1"/>
  <c r="R183" i="5"/>
  <c r="R184" i="5" a="1"/>
  <c r="R184" i="5"/>
  <c r="R185" i="5" a="1"/>
  <c r="R185" i="5"/>
  <c r="R186" i="5" a="1"/>
  <c r="R186" i="5"/>
  <c r="R187" i="5" a="1"/>
  <c r="R187" i="5"/>
  <c r="R188" i="5" a="1"/>
  <c r="R188" i="5"/>
  <c r="R189" i="5" a="1"/>
  <c r="R189" i="5"/>
  <c r="R190" i="5" a="1"/>
  <c r="R190" i="5"/>
  <c r="R191" i="5" a="1"/>
  <c r="R191" i="5"/>
  <c r="R192" i="5" a="1"/>
  <c r="R192" i="5"/>
  <c r="R193" i="5" a="1"/>
  <c r="R193" i="5"/>
  <c r="R194" i="5" a="1"/>
  <c r="R194" i="5"/>
  <c r="R195" i="5" a="1"/>
  <c r="R195" i="5"/>
  <c r="R196" i="5" a="1"/>
  <c r="R196" i="5"/>
  <c r="R197" i="5" a="1"/>
  <c r="R197" i="5"/>
  <c r="R198" i="5" a="1"/>
  <c r="R198" i="5"/>
  <c r="R199" i="5" a="1"/>
  <c r="R199" i="5"/>
  <c r="R200" i="5" a="1"/>
  <c r="R200" i="5"/>
  <c r="R201" i="5" a="1"/>
  <c r="R201" i="5"/>
  <c r="R202" i="5" a="1"/>
  <c r="R202" i="5"/>
  <c r="R203" i="5" a="1"/>
  <c r="R203" i="5"/>
  <c r="R204" i="5" a="1"/>
  <c r="R204" i="5"/>
  <c r="R205" i="5" a="1"/>
  <c r="R205" i="5"/>
  <c r="R206" i="5" a="1"/>
  <c r="R206" i="5"/>
  <c r="R207" i="5" a="1"/>
  <c r="R207" i="5"/>
  <c r="R208" i="5" a="1"/>
  <c r="R208" i="5"/>
  <c r="R209" i="5" a="1"/>
  <c r="R209" i="5"/>
  <c r="R210" i="5" a="1"/>
  <c r="R210" i="5"/>
  <c r="R211" i="5" a="1"/>
  <c r="R211" i="5"/>
  <c r="R212" i="5" a="1"/>
  <c r="R212" i="5"/>
  <c r="R213" i="5" a="1"/>
  <c r="R213" i="5"/>
  <c r="R214" i="5" a="1"/>
  <c r="R214" i="5"/>
  <c r="R215" i="5" a="1"/>
  <c r="R215" i="5"/>
  <c r="R216" i="5" a="1"/>
  <c r="R216" i="5"/>
  <c r="R217" i="5" a="1"/>
  <c r="R217" i="5"/>
  <c r="R218" i="5" a="1"/>
  <c r="R218" i="5"/>
  <c r="R219" i="5" a="1"/>
  <c r="R219" i="5"/>
  <c r="R220" i="5" a="1"/>
  <c r="R220" i="5"/>
  <c r="R221" i="5" a="1"/>
  <c r="R221" i="5"/>
  <c r="R222" i="5" a="1"/>
  <c r="R222" i="5"/>
  <c r="R223" i="5" a="1"/>
  <c r="R223" i="5"/>
  <c r="R224" i="5" a="1"/>
  <c r="R224" i="5"/>
  <c r="R225" i="5" a="1"/>
  <c r="R225" i="5"/>
  <c r="R226" i="5" a="1"/>
  <c r="R226" i="5"/>
  <c r="R227" i="5" a="1"/>
  <c r="R227" i="5"/>
  <c r="R228" i="5" a="1"/>
  <c r="R228" i="5"/>
  <c r="R229" i="5" a="1"/>
  <c r="R229" i="5"/>
  <c r="R230" i="5" a="1"/>
  <c r="R230" i="5"/>
  <c r="R231" i="5" a="1"/>
  <c r="R231" i="5"/>
  <c r="R232" i="5" a="1"/>
  <c r="R232" i="5"/>
  <c r="R233" i="5" a="1"/>
  <c r="R233" i="5"/>
  <c r="R34" i="5" a="1"/>
  <c r="R34" i="5"/>
  <c r="X3" i="5" a="1"/>
  <c r="X3" i="5"/>
  <c r="X4" i="5" a="1"/>
  <c r="X4" i="5"/>
  <c r="X5" i="5" a="1"/>
  <c r="X5" i="5"/>
  <c r="X6" i="5" a="1"/>
  <c r="X6" i="5"/>
  <c r="X7" i="5" a="1"/>
  <c r="X7" i="5"/>
  <c r="X8" i="5" a="1"/>
  <c r="X8" i="5"/>
  <c r="X9" i="5" a="1"/>
  <c r="X9" i="5"/>
  <c r="X10" i="5" a="1"/>
  <c r="X10" i="5"/>
  <c r="X11" i="5" a="1"/>
  <c r="X11" i="5"/>
  <c r="X12" i="5" a="1"/>
  <c r="X12" i="5"/>
  <c r="X13" i="5" a="1"/>
  <c r="X13" i="5"/>
  <c r="X14" i="5" a="1"/>
  <c r="X14" i="5"/>
  <c r="X15" i="5" a="1"/>
  <c r="X15" i="5"/>
  <c r="X16" i="5" a="1"/>
  <c r="X16" i="5"/>
  <c r="X17" i="5" a="1"/>
  <c r="X17" i="5"/>
  <c r="X18" i="5" a="1"/>
  <c r="X18" i="5"/>
  <c r="X19" i="5" a="1"/>
  <c r="X19" i="5"/>
  <c r="X20" i="5" a="1"/>
  <c r="X20" i="5"/>
  <c r="X21" i="5" a="1"/>
  <c r="X21" i="5"/>
  <c r="X22" i="5" a="1"/>
  <c r="X22" i="5"/>
  <c r="X23" i="5" a="1"/>
  <c r="X23" i="5"/>
  <c r="X24" i="5" a="1"/>
  <c r="X24" i="5"/>
  <c r="X25" i="5" a="1"/>
  <c r="X25" i="5"/>
  <c r="X26" i="5" a="1"/>
  <c r="X26" i="5"/>
  <c r="X27" i="5" a="1"/>
  <c r="X27" i="5"/>
  <c r="X28" i="5" a="1"/>
  <c r="X28" i="5"/>
  <c r="X29" i="5" a="1"/>
  <c r="X29" i="5"/>
  <c r="X30" i="5" a="1"/>
  <c r="X30" i="5"/>
  <c r="X31" i="5" a="1"/>
  <c r="X31" i="5"/>
  <c r="X32" i="5" a="1"/>
  <c r="X32" i="5"/>
  <c r="X33" i="5" a="1"/>
  <c r="X33" i="5"/>
  <c r="X34" i="5" a="1"/>
  <c r="X34" i="5"/>
  <c r="X35" i="5" a="1"/>
  <c r="X35" i="5"/>
  <c r="X36" i="5" a="1"/>
  <c r="X36" i="5"/>
  <c r="X37" i="5" a="1"/>
  <c r="X37" i="5"/>
  <c r="X38" i="5" a="1"/>
  <c r="X38" i="5"/>
  <c r="X39" i="5" a="1"/>
  <c r="X39" i="5"/>
  <c r="X40" i="5" a="1"/>
  <c r="X40" i="5"/>
  <c r="X41" i="5" a="1"/>
  <c r="X41" i="5"/>
  <c r="X42" i="5" a="1"/>
  <c r="X42" i="5"/>
  <c r="X43" i="5" a="1"/>
  <c r="X43" i="5"/>
  <c r="X44" i="5" a="1"/>
  <c r="X44" i="5"/>
  <c r="X45" i="5" a="1"/>
  <c r="X45" i="5"/>
  <c r="X46" i="5" a="1"/>
  <c r="X46" i="5"/>
  <c r="X47" i="5" a="1"/>
  <c r="X47" i="5"/>
  <c r="X48" i="5" a="1"/>
  <c r="X48" i="5"/>
  <c r="X49" i="5" a="1"/>
  <c r="X49" i="5"/>
  <c r="X50" i="5" a="1"/>
  <c r="X50" i="5"/>
  <c r="X51" i="5" a="1"/>
  <c r="X51" i="5"/>
  <c r="X52" i="5" a="1"/>
  <c r="X52" i="5"/>
  <c r="X53" i="5" a="1"/>
  <c r="X53" i="5"/>
  <c r="X54" i="5" a="1"/>
  <c r="X54" i="5"/>
  <c r="X55" i="5" a="1"/>
  <c r="X55" i="5"/>
  <c r="X56" i="5" a="1"/>
  <c r="X56" i="5"/>
  <c r="X57" i="5" a="1"/>
  <c r="X57" i="5"/>
  <c r="X58" i="5" a="1"/>
  <c r="X58" i="5"/>
  <c r="X59" i="5" a="1"/>
  <c r="X59" i="5"/>
  <c r="X60" i="5" a="1"/>
  <c r="X60" i="5"/>
  <c r="X61" i="5" a="1"/>
  <c r="X61" i="5"/>
  <c r="X62" i="5" a="1"/>
  <c r="X62" i="5"/>
  <c r="X63" i="5" a="1"/>
  <c r="X63" i="5"/>
  <c r="X64" i="5" a="1"/>
  <c r="X64" i="5"/>
  <c r="X65" i="5" a="1"/>
  <c r="X65" i="5"/>
  <c r="X66" i="5" a="1"/>
  <c r="X66" i="5"/>
  <c r="X67" i="5" a="1"/>
  <c r="X67" i="5"/>
  <c r="X68" i="5" a="1"/>
  <c r="X68" i="5"/>
  <c r="X69" i="5" a="1"/>
  <c r="X69" i="5"/>
  <c r="X70" i="5" a="1"/>
  <c r="X70" i="5"/>
  <c r="X71" i="5" a="1"/>
  <c r="X71" i="5"/>
  <c r="X72" i="5" a="1"/>
  <c r="X72" i="5"/>
  <c r="X73" i="5" a="1"/>
  <c r="X73" i="5"/>
  <c r="X74" i="5" a="1"/>
  <c r="X74" i="5"/>
  <c r="X75" i="5" a="1"/>
  <c r="X75" i="5"/>
  <c r="X76" i="5" a="1"/>
  <c r="X76" i="5"/>
  <c r="X77" i="5" a="1"/>
  <c r="X77" i="5"/>
  <c r="X78" i="5" a="1"/>
  <c r="X78" i="5"/>
  <c r="X79" i="5" a="1"/>
  <c r="X79" i="5"/>
  <c r="X80" i="5" a="1"/>
  <c r="X80" i="5"/>
  <c r="X81" i="5" a="1"/>
  <c r="X81" i="5"/>
  <c r="X82" i="5" a="1"/>
  <c r="X82" i="5"/>
  <c r="X83" i="5" a="1"/>
  <c r="X83" i="5"/>
  <c r="X84" i="5" a="1"/>
  <c r="X84" i="5"/>
  <c r="X85" i="5" a="1"/>
  <c r="X85" i="5"/>
  <c r="X86" i="5" a="1"/>
  <c r="X86" i="5"/>
  <c r="X87" i="5" a="1"/>
  <c r="X87" i="5"/>
  <c r="X88" i="5" a="1"/>
  <c r="X88" i="5"/>
  <c r="X89" i="5" a="1"/>
  <c r="X89" i="5"/>
  <c r="X90" i="5" a="1"/>
  <c r="X90" i="5"/>
  <c r="X91" i="5" a="1"/>
  <c r="X91" i="5"/>
  <c r="X92" i="5" a="1"/>
  <c r="X92" i="5"/>
  <c r="X93" i="5" a="1"/>
  <c r="X93" i="5"/>
  <c r="X94" i="5" a="1"/>
  <c r="X94" i="5"/>
  <c r="X95" i="5" a="1"/>
  <c r="X95" i="5"/>
  <c r="X96" i="5" a="1"/>
  <c r="X96" i="5"/>
  <c r="X97" i="5" a="1"/>
  <c r="X97" i="5"/>
  <c r="X98" i="5" a="1"/>
  <c r="X98" i="5"/>
  <c r="X99" i="5" a="1"/>
  <c r="X99" i="5"/>
  <c r="X100" i="5" a="1"/>
  <c r="X100" i="5"/>
  <c r="X101" i="5" a="1"/>
  <c r="X101" i="5"/>
  <c r="X102" i="5" a="1"/>
  <c r="X102" i="5"/>
  <c r="X103" i="5" a="1"/>
  <c r="X103" i="5"/>
  <c r="X104" i="5" a="1"/>
  <c r="X104" i="5"/>
  <c r="X105" i="5" a="1"/>
  <c r="X105" i="5"/>
  <c r="X106" i="5" a="1"/>
  <c r="X106" i="5"/>
  <c r="X107" i="5" a="1"/>
  <c r="X107" i="5"/>
  <c r="X108" i="5" a="1"/>
  <c r="X108" i="5"/>
  <c r="X109" i="5" a="1"/>
  <c r="X109" i="5"/>
  <c r="X110" i="5" a="1"/>
  <c r="X110" i="5"/>
  <c r="X111" i="5" a="1"/>
  <c r="X111" i="5"/>
  <c r="X112" i="5" a="1"/>
  <c r="X112" i="5"/>
  <c r="X113" i="5" a="1"/>
  <c r="X113" i="5"/>
  <c r="X114" i="5" a="1"/>
  <c r="X114" i="5"/>
  <c r="X115" i="5" a="1"/>
  <c r="X115" i="5"/>
  <c r="X116" i="5" a="1"/>
  <c r="X116" i="5"/>
  <c r="X117" i="5" a="1"/>
  <c r="X117" i="5"/>
  <c r="X118" i="5" a="1"/>
  <c r="X118" i="5"/>
  <c r="X119" i="5" a="1"/>
  <c r="X119" i="5"/>
  <c r="X120" i="5" a="1"/>
  <c r="X120" i="5"/>
  <c r="X121" i="5" a="1"/>
  <c r="X121" i="5"/>
  <c r="X122" i="5" a="1"/>
  <c r="X122" i="5"/>
  <c r="X123" i="5" a="1"/>
  <c r="X123" i="5"/>
  <c r="X124" i="5" a="1"/>
  <c r="X124" i="5"/>
  <c r="X125" i="5" a="1"/>
  <c r="X125" i="5"/>
  <c r="X126" i="5" a="1"/>
  <c r="X126" i="5"/>
  <c r="X127" i="5" a="1"/>
  <c r="X127" i="5"/>
  <c r="X128" i="5" a="1"/>
  <c r="X128" i="5"/>
  <c r="X129" i="5" a="1"/>
  <c r="X129" i="5"/>
  <c r="X130" i="5" a="1"/>
  <c r="X130" i="5"/>
  <c r="X131" i="5" a="1"/>
  <c r="X131" i="5"/>
  <c r="X132" i="5" a="1"/>
  <c r="X132" i="5"/>
  <c r="X133" i="5" a="1"/>
  <c r="X133" i="5"/>
  <c r="X134" i="5" a="1"/>
  <c r="X134" i="5"/>
  <c r="X135" i="5" a="1"/>
  <c r="X135" i="5"/>
  <c r="X136" i="5" a="1"/>
  <c r="X136" i="5"/>
  <c r="X137" i="5" a="1"/>
  <c r="X137" i="5"/>
  <c r="X138" i="5" a="1"/>
  <c r="X138" i="5"/>
  <c r="X139" i="5" a="1"/>
  <c r="X139" i="5"/>
  <c r="X140" i="5" a="1"/>
  <c r="X140" i="5"/>
  <c r="X141" i="5" a="1"/>
  <c r="X141" i="5"/>
  <c r="X142" i="5" a="1"/>
  <c r="X142" i="5"/>
  <c r="X143" i="5" a="1"/>
  <c r="X143" i="5"/>
  <c r="X144" i="5" a="1"/>
  <c r="X144" i="5"/>
  <c r="X145" i="5" a="1"/>
  <c r="X145" i="5"/>
  <c r="X146" i="5" a="1"/>
  <c r="X146" i="5"/>
  <c r="X147" i="5" a="1"/>
  <c r="X147" i="5"/>
  <c r="X148" i="5" a="1"/>
  <c r="X148" i="5"/>
  <c r="X149" i="5" a="1"/>
  <c r="X149" i="5"/>
  <c r="X150" i="5" a="1"/>
  <c r="X150" i="5"/>
  <c r="X151" i="5" a="1"/>
  <c r="X151" i="5"/>
  <c r="X152" i="5" a="1"/>
  <c r="X152" i="5"/>
  <c r="X153" i="5" a="1"/>
  <c r="X153" i="5"/>
  <c r="X154" i="5" a="1"/>
  <c r="X154" i="5"/>
  <c r="X155" i="5" a="1"/>
  <c r="X155" i="5"/>
  <c r="X156" i="5" a="1"/>
  <c r="X156" i="5"/>
  <c r="X157" i="5" a="1"/>
  <c r="X157" i="5"/>
  <c r="X158" i="5" a="1"/>
  <c r="X158" i="5"/>
  <c r="X159" i="5" a="1"/>
  <c r="X159" i="5"/>
  <c r="X160" i="5" a="1"/>
  <c r="X160" i="5"/>
  <c r="X161" i="5" a="1"/>
  <c r="X161" i="5"/>
  <c r="X162" i="5" a="1"/>
  <c r="X162" i="5"/>
  <c r="X163" i="5" a="1"/>
  <c r="X163" i="5"/>
  <c r="X164" i="5" a="1"/>
  <c r="X164" i="5"/>
  <c r="X165" i="5" a="1"/>
  <c r="X165" i="5"/>
  <c r="X166" i="5" a="1"/>
  <c r="X166" i="5"/>
  <c r="X167" i="5" a="1"/>
  <c r="X167" i="5"/>
  <c r="X168" i="5" a="1"/>
  <c r="X168" i="5"/>
  <c r="X169" i="5" a="1"/>
  <c r="X169" i="5"/>
  <c r="X170" i="5" a="1"/>
  <c r="X170" i="5"/>
  <c r="X171" i="5" a="1"/>
  <c r="X171" i="5"/>
  <c r="X172" i="5" a="1"/>
  <c r="X172" i="5"/>
  <c r="X173" i="5" a="1"/>
  <c r="X173" i="5"/>
  <c r="X174" i="5" a="1"/>
  <c r="X174" i="5"/>
  <c r="X175" i="5" a="1"/>
  <c r="X175" i="5"/>
  <c r="X176" i="5" a="1"/>
  <c r="X176" i="5"/>
  <c r="X177" i="5" a="1"/>
  <c r="X177" i="5"/>
  <c r="X178" i="5" a="1"/>
  <c r="X178" i="5"/>
  <c r="X179" i="5" a="1"/>
  <c r="X179" i="5"/>
  <c r="X180" i="5" a="1"/>
  <c r="X180" i="5"/>
  <c r="X181" i="5" a="1"/>
  <c r="X181" i="5"/>
  <c r="X182" i="5" a="1"/>
  <c r="X182" i="5"/>
  <c r="X183" i="5" a="1"/>
  <c r="X183" i="5"/>
  <c r="X184" i="5" a="1"/>
  <c r="X184" i="5"/>
  <c r="X185" i="5" a="1"/>
  <c r="X185" i="5"/>
  <c r="X186" i="5" a="1"/>
  <c r="X186" i="5"/>
  <c r="X187" i="5" a="1"/>
  <c r="X187" i="5"/>
  <c r="X188" i="5" a="1"/>
  <c r="X188" i="5"/>
  <c r="X189" i="5" a="1"/>
  <c r="X189" i="5"/>
  <c r="X190" i="5" a="1"/>
  <c r="X190" i="5"/>
  <c r="X191" i="5" a="1"/>
  <c r="X191" i="5"/>
  <c r="X192" i="5" a="1"/>
  <c r="X192" i="5"/>
  <c r="X193" i="5" a="1"/>
  <c r="X193" i="5"/>
  <c r="X194" i="5" a="1"/>
  <c r="X194" i="5"/>
  <c r="X195" i="5" a="1"/>
  <c r="X195" i="5"/>
  <c r="X196" i="5" a="1"/>
  <c r="X196" i="5"/>
  <c r="X197" i="5" a="1"/>
  <c r="X197" i="5"/>
  <c r="X198" i="5" a="1"/>
  <c r="X198" i="5"/>
  <c r="X199" i="5" a="1"/>
  <c r="X199" i="5"/>
  <c r="X200" i="5" a="1"/>
  <c r="X200" i="5"/>
  <c r="X201" i="5" a="1"/>
  <c r="X201" i="5"/>
  <c r="X2" i="5" a="1"/>
  <c r="X2" i="5"/>
  <c r="K38" i="5"/>
  <c r="K37" i="5"/>
  <c r="K36" i="5"/>
  <c r="K35" i="5"/>
  <c r="K34" i="5"/>
  <c r="M31" i="5"/>
  <c r="M30" i="5"/>
  <c r="M29" i="5"/>
  <c r="M28" i="5"/>
  <c r="M27" i="5"/>
  <c r="P30" i="5"/>
  <c r="P29" i="5"/>
  <c r="P28" i="5"/>
  <c r="P27" i="5"/>
  <c r="J2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<sst xmlns="http://schemas.openxmlformats.org/spreadsheetml/2006/main" count="1687" uniqueCount="266">
  <si>
    <t>Employee_ID</t>
  </si>
  <si>
    <t>Employee_Name</t>
  </si>
  <si>
    <t>Department</t>
  </si>
  <si>
    <t>Salary</t>
  </si>
  <si>
    <t>Hire_Date</t>
  </si>
  <si>
    <t>Retirement_Date</t>
  </si>
  <si>
    <t>Performance_Score</t>
  </si>
  <si>
    <t>Hours_Worked</t>
  </si>
  <si>
    <t>Region</t>
  </si>
  <si>
    <t>Questions</t>
  </si>
  <si>
    <t>Peter Petersen</t>
  </si>
  <si>
    <t>Sales</t>
  </si>
  <si>
    <t>Needs Improvement</t>
  </si>
  <si>
    <t>East</t>
  </si>
  <si>
    <t>1. What is the total Salary Paid Across All Employees</t>
  </si>
  <si>
    <t>Larry Ramirez</t>
  </si>
  <si>
    <t>HR</t>
  </si>
  <si>
    <t>South</t>
  </si>
  <si>
    <t>2. What is the average Salary by Department:</t>
  </si>
  <si>
    <t>James Pennington</t>
  </si>
  <si>
    <t>Finance</t>
  </si>
  <si>
    <t>North</t>
  </si>
  <si>
    <t>3. What is the total hours Worked per Region:</t>
  </si>
  <si>
    <t>Anita Gibson</t>
  </si>
  <si>
    <t>Marketing</t>
  </si>
  <si>
    <t>4. What is the count of Employees per Department</t>
  </si>
  <si>
    <t>Colin Norris</t>
  </si>
  <si>
    <t>Excellent</t>
  </si>
  <si>
    <t>5. Categorize the employees by their salaries</t>
  </si>
  <si>
    <t>Maurice Rodriguez</t>
  </si>
  <si>
    <t>6. Using 6th September 2024, categorize the employees into Active or Retired Employees using the retirement date column</t>
  </si>
  <si>
    <t>Mr. Steven Wilson MD</t>
  </si>
  <si>
    <t>Good</t>
  </si>
  <si>
    <t>7. What is the total Salary for Employees in the "North" Region and HR Department</t>
  </si>
  <si>
    <t>Jennifer Flores</t>
  </si>
  <si>
    <t>8. Standardize Department Names to Uppercase</t>
  </si>
  <si>
    <t>Jorge Jacobs</t>
  </si>
  <si>
    <t>9. Concatenate Employee Name and Region using a comma as a seperator</t>
  </si>
  <si>
    <t>Tamara Watts</t>
  </si>
  <si>
    <t>IT</t>
  </si>
  <si>
    <t>Satisfactory</t>
  </si>
  <si>
    <t>10. Calculate how many days are left until an employee's retirement date</t>
  </si>
  <si>
    <t>Valerie Graham</t>
  </si>
  <si>
    <t>11. Extract the year from the hire date</t>
  </si>
  <si>
    <t>Chelsea Medina</t>
  </si>
  <si>
    <t>12. Extract the month from the hire date</t>
  </si>
  <si>
    <t>Johnny Blackburn</t>
  </si>
  <si>
    <t>13. Extract the day of week  from the hire date</t>
  </si>
  <si>
    <t>Victoria Thompson</t>
  </si>
  <si>
    <t>14. Extract the month name from the hire date</t>
  </si>
  <si>
    <t>Angela Ramirez</t>
  </si>
  <si>
    <t>Roberto Ochoa</t>
  </si>
  <si>
    <t>Deadline</t>
  </si>
  <si>
    <t>Patrick Avery</t>
  </si>
  <si>
    <t>West</t>
  </si>
  <si>
    <t>Sunday 9th September 2024 by 5.00PM UTC</t>
  </si>
  <si>
    <t>Jessica Murillo</t>
  </si>
  <si>
    <t>Michael White</t>
  </si>
  <si>
    <t>Upload your excel Sheets to: eddyanalytics15@gmail.com</t>
  </si>
  <si>
    <t>Oscar Delacruz</t>
  </si>
  <si>
    <t>Albert Jones</t>
  </si>
  <si>
    <t>N/B: Duplicate the dataset and call it "assignment". Leave your formulas active on your excel sheet</t>
  </si>
  <si>
    <t>Mathew Davis</t>
  </si>
  <si>
    <t>Laurie Brown</t>
  </si>
  <si>
    <t>Beverly Jones</t>
  </si>
  <si>
    <t>Dr. Amanda Adams DDS</t>
  </si>
  <si>
    <t>Dana Cooper</t>
  </si>
  <si>
    <t>Michael Williams</t>
  </si>
  <si>
    <t>David Mendoza</t>
  </si>
  <si>
    <t>Krista Carr</t>
  </si>
  <si>
    <t>Kevin Campbell</t>
  </si>
  <si>
    <t>Matthew Weeks</t>
  </si>
  <si>
    <t>Paula Gould</t>
  </si>
  <si>
    <t>Jason Thompson</t>
  </si>
  <si>
    <t>Zachary Gardner</t>
  </si>
  <si>
    <t>Tyler Barker</t>
  </si>
  <si>
    <t>Jennifer Johnson</t>
  </si>
  <si>
    <t>Gabriel Farrell</t>
  </si>
  <si>
    <t>Jennifer Jordan</t>
  </si>
  <si>
    <t>Samuel Garcia</t>
  </si>
  <si>
    <t>Edgar Rodriguez</t>
  </si>
  <si>
    <t>Ebony Williams</t>
  </si>
  <si>
    <t>Michael Strickland</t>
  </si>
  <si>
    <t>Andrea Taylor</t>
  </si>
  <si>
    <t>Zachary Williams</t>
  </si>
  <si>
    <t>Sally Thomas</t>
  </si>
  <si>
    <t>Melissa Davis</t>
  </si>
  <si>
    <t>Marissa Cordova</t>
  </si>
  <si>
    <t>Troy Wright</t>
  </si>
  <si>
    <t>Kevin Hayes</t>
  </si>
  <si>
    <t>Robin Mayer</t>
  </si>
  <si>
    <t>Keith Brown</t>
  </si>
  <si>
    <t>Brittany Olsen</t>
  </si>
  <si>
    <t>Mark Spencer</t>
  </si>
  <si>
    <t>Robert Brooks</t>
  </si>
  <si>
    <t>Patricia Anderson</t>
  </si>
  <si>
    <t>Tyler Palmer</t>
  </si>
  <si>
    <t>Karen Schroeder</t>
  </si>
  <si>
    <t>Peter Greer</t>
  </si>
  <si>
    <t>Sherry Holder</t>
  </si>
  <si>
    <t>Michael Pierce</t>
  </si>
  <si>
    <t>Allison Baker</t>
  </si>
  <si>
    <t>Sarah Sparks</t>
  </si>
  <si>
    <t>Meredith Kelly</t>
  </si>
  <si>
    <t>Jacqueline Smith</t>
  </si>
  <si>
    <t>Timothy Barnes</t>
  </si>
  <si>
    <t>Jonathan Morales</t>
  </si>
  <si>
    <t>Laura Ramos</t>
  </si>
  <si>
    <t>Brandy Parker</t>
  </si>
  <si>
    <t>Brandon Peterson</t>
  </si>
  <si>
    <t>Robin Graham</t>
  </si>
  <si>
    <t>Joseph Campbell</t>
  </si>
  <si>
    <t>Tracy Mcguire</t>
  </si>
  <si>
    <t>William Vargas</t>
  </si>
  <si>
    <t>Joann Martinez</t>
  </si>
  <si>
    <t>Ryan Brandt</t>
  </si>
  <si>
    <t>Raymond Whitehead</t>
  </si>
  <si>
    <t>Alexandra Brooks</t>
  </si>
  <si>
    <t>Madeline Guerrero</t>
  </si>
  <si>
    <t>Shane Rodriguez</t>
  </si>
  <si>
    <t>Steven Woods</t>
  </si>
  <si>
    <t>Ronald Bender</t>
  </si>
  <si>
    <t>Christopher Jones</t>
  </si>
  <si>
    <t>Michael Parks</t>
  </si>
  <si>
    <t>Nancy Stanley</t>
  </si>
  <si>
    <t>Peggy Clark</t>
  </si>
  <si>
    <t>Kimberly Williams</t>
  </si>
  <si>
    <t>Clinton Brown</t>
  </si>
  <si>
    <t>Kristen Cook</t>
  </si>
  <si>
    <t>Kimberly Martinez</t>
  </si>
  <si>
    <t>Lynn Sanchez</t>
  </si>
  <si>
    <t>Douglas Johnson</t>
  </si>
  <si>
    <t>Marie Thomas PhD</t>
  </si>
  <si>
    <t>Latasha Wilson</t>
  </si>
  <si>
    <t>William Sloan</t>
  </si>
  <si>
    <t>Henry Roberts</t>
  </si>
  <si>
    <t>Sean Johnson</t>
  </si>
  <si>
    <t>Stephanie Burke</t>
  </si>
  <si>
    <t>Lauren Wilson</t>
  </si>
  <si>
    <t>Jasmine Torres</t>
  </si>
  <si>
    <t>Daniel Vincent</t>
  </si>
  <si>
    <t>James Robertson</t>
  </si>
  <si>
    <t>John Mathis</t>
  </si>
  <si>
    <t>Amber Montes</t>
  </si>
  <si>
    <t>Eric Dyer</t>
  </si>
  <si>
    <t>John Norris</t>
  </si>
  <si>
    <t>Edward Salazar</t>
  </si>
  <si>
    <t>Julie Phillips</t>
  </si>
  <si>
    <t>Dawn Craig</t>
  </si>
  <si>
    <t>Susan Yang</t>
  </si>
  <si>
    <t>Stephanie Patton</t>
  </si>
  <si>
    <t>Angela West</t>
  </si>
  <si>
    <t>Kevin Moran</t>
  </si>
  <si>
    <t>Tyler Parker</t>
  </si>
  <si>
    <t>Jordan Miller</t>
  </si>
  <si>
    <t>Jacqueline Jones</t>
  </si>
  <si>
    <t>David Barker</t>
  </si>
  <si>
    <t>Katrina Scott</t>
  </si>
  <si>
    <t>Thomas Scott</t>
  </si>
  <si>
    <t>Kenneth Jones</t>
  </si>
  <si>
    <t>Tara Baxter</t>
  </si>
  <si>
    <t>Cassandra Le</t>
  </si>
  <si>
    <t>Dylan Smith</t>
  </si>
  <si>
    <t>David Mcdonald MD</t>
  </si>
  <si>
    <t>Erin Evans</t>
  </si>
  <si>
    <t>Kevin Watkins</t>
  </si>
  <si>
    <t>Mr. Ruben Powell</t>
  </si>
  <si>
    <t>Charles Brown</t>
  </si>
  <si>
    <t>Deborah Miller</t>
  </si>
  <si>
    <t>Amy Ramirez</t>
  </si>
  <si>
    <t>Denise Ho</t>
  </si>
  <si>
    <t>Sharon Lester</t>
  </si>
  <si>
    <t>Mary Martin</t>
  </si>
  <si>
    <t>Daniel Wilson</t>
  </si>
  <si>
    <t>Kelly Wells</t>
  </si>
  <si>
    <t>Monique Whitaker</t>
  </si>
  <si>
    <t>Alyssa Spence</t>
  </si>
  <si>
    <t>Julie Bates</t>
  </si>
  <si>
    <t>Samuel Richardson</t>
  </si>
  <si>
    <t>Stephanie Stephenson</t>
  </si>
  <si>
    <t>Paul Baker</t>
  </si>
  <si>
    <t>Spencer Scott</t>
  </si>
  <si>
    <t>Sara Arias</t>
  </si>
  <si>
    <t>Marc Jones</t>
  </si>
  <si>
    <t>Angel Cox</t>
  </si>
  <si>
    <t>Gregory Mcintyre</t>
  </si>
  <si>
    <t>Joseph Gordon</t>
  </si>
  <si>
    <t>Tracy Trujillo</t>
  </si>
  <si>
    <t>Peter Woods</t>
  </si>
  <si>
    <t>Samantha Jackson</t>
  </si>
  <si>
    <t>Tina Wallace</t>
  </si>
  <si>
    <t>Stanley Estrada</t>
  </si>
  <si>
    <t>Jeremy Jennings</t>
  </si>
  <si>
    <t>Jordan Campos</t>
  </si>
  <si>
    <t>Meghan Smith</t>
  </si>
  <si>
    <t>Alexandra Campbell</t>
  </si>
  <si>
    <t>James Fitzgerald</t>
  </si>
  <si>
    <t>Shirley Anderson</t>
  </si>
  <si>
    <t>Daniel Parker</t>
  </si>
  <si>
    <t>Tonya Newman</t>
  </si>
  <si>
    <t>Wendy Gibbs</t>
  </si>
  <si>
    <t>Angel West</t>
  </si>
  <si>
    <t>Jonathan Butler</t>
  </si>
  <si>
    <t>Frank White</t>
  </si>
  <si>
    <t>Ruth Brooks</t>
  </si>
  <si>
    <t>Joseph Garrett</t>
  </si>
  <si>
    <t>Brandon Sullivan</t>
  </si>
  <si>
    <t>Julie Brown</t>
  </si>
  <si>
    <t>Brittany Smith</t>
  </si>
  <si>
    <t>Lance Lopez</t>
  </si>
  <si>
    <t>Jeffrey Taylor</t>
  </si>
  <si>
    <t>Thomas Smith</t>
  </si>
  <si>
    <t>Alexandra Johnson</t>
  </si>
  <si>
    <t>Donald Hernandez</t>
  </si>
  <si>
    <t>Ryan Harris</t>
  </si>
  <si>
    <t>Paul Santos</t>
  </si>
  <si>
    <t>Teresa Garcia</t>
  </si>
  <si>
    <t>Melissa Martinez</t>
  </si>
  <si>
    <t>Christopher Fischer</t>
  </si>
  <si>
    <t>Christian Diaz</t>
  </si>
  <si>
    <t>Mitchell Livingston</t>
  </si>
  <si>
    <t>Carolyn Williams</t>
  </si>
  <si>
    <t>Kim Howard</t>
  </si>
  <si>
    <t>Sean Roberts</t>
  </si>
  <si>
    <t>Katelyn Ryan</t>
  </si>
  <si>
    <t>Kathleen Mueller</t>
  </si>
  <si>
    <t>Jeff Rice</t>
  </si>
  <si>
    <t>Amber Bernard</t>
  </si>
  <si>
    <t>Mark Wright</t>
  </si>
  <si>
    <t>Thomas Butler</t>
  </si>
  <si>
    <t>Jillian Hardy</t>
  </si>
  <si>
    <t>Dr. Sara Parker</t>
  </si>
  <si>
    <t>Debbie Adams</t>
  </si>
  <si>
    <t>Brian Holmes</t>
  </si>
  <si>
    <t>Jonathan Gentry</t>
  </si>
  <si>
    <t>Jamie Miller</t>
  </si>
  <si>
    <t>Michael Lynch</t>
  </si>
  <si>
    <t>Melissa Jennings</t>
  </si>
  <si>
    <t>Jeremy Scott</t>
  </si>
  <si>
    <t>Garrett Holland</t>
  </si>
  <si>
    <t>#N/A</t>
  </si>
  <si>
    <t>ANSWERS</t>
  </si>
  <si>
    <t>sales</t>
  </si>
  <si>
    <t>north</t>
  </si>
  <si>
    <t>west</t>
  </si>
  <si>
    <t>south</t>
  </si>
  <si>
    <t>east</t>
  </si>
  <si>
    <t>hr</t>
  </si>
  <si>
    <t>finance</t>
  </si>
  <si>
    <t>MARKETI</t>
  </si>
  <si>
    <t>question 1</t>
  </si>
  <si>
    <t>question 2</t>
  </si>
  <si>
    <t>question 3</t>
  </si>
  <si>
    <t>question 4</t>
  </si>
  <si>
    <t>it</t>
  </si>
  <si>
    <t>marketing</t>
  </si>
  <si>
    <t>question 6</t>
  </si>
  <si>
    <t>question 7</t>
  </si>
  <si>
    <t>question 8</t>
  </si>
  <si>
    <t>Question 5</t>
  </si>
  <si>
    <t>question 9</t>
  </si>
  <si>
    <t>question 10</t>
  </si>
  <si>
    <t>question 11</t>
  </si>
  <si>
    <t>question 12</t>
  </si>
  <si>
    <t>question 13</t>
  </si>
  <si>
    <t>question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</si>
</sst>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FA5E-E3BA-47C2-AEF3-22829057F2B9}">
  <dimension ref="A1:AQ1000"/>
  <sheetViews>
    <sheetView tabSelected="1" topLeftCell="H1" workbookViewId="0">
      <selection activeCell="AO230" sqref="AO230"/>
    </sheetView>
  </sheetViews>
  <sheetFormatPr defaultColWidth="14.42578125" defaultRowHeight="15" customHeight="1" x14ac:dyDescent="0.25"/>
  <cols>
    <col min="1" max="1" width="11.85546875" customWidth="1"/>
    <col min="2" max="2" width="21.140625" customWidth="1"/>
    <col min="3" max="3" width="11.140625" customWidth="1"/>
    <col min="4" max="4" width="6.85546875" customWidth="1"/>
    <col min="5" max="5" width="10.85546875" customWidth="1"/>
    <col min="6" max="6" width="16" customWidth="1"/>
    <col min="7" max="7" width="18.5703125" customWidth="1"/>
    <col min="8" max="8" width="14.140625" customWidth="1"/>
    <col min="9" max="9" width="6.42578125" customWidth="1"/>
    <col min="10" max="10" width="8.7109375" customWidth="1"/>
    <col min="11" max="11" width="11.42578125" customWidth="1"/>
    <col min="12" max="25" width="8.7109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/>
      <c r="K1" s="2" t="s">
        <v>9</v>
      </c>
      <c r="X1" t="s">
        <v>256</v>
      </c>
    </row>
    <row r="2" spans="1:24" ht="14.25" customHeight="1" x14ac:dyDescent="0.25">
      <c r="A2" s="3">
        <v>1001</v>
      </c>
      <c r="B2" s="3" t="s">
        <v>10</v>
      </c>
      <c r="C2" s="3" t="s">
        <v>11</v>
      </c>
      <c r="D2" s="3">
        <v>100000</v>
      </c>
      <c r="E2" s="4">
        <v>43558</v>
      </c>
      <c r="F2" s="4">
        <v>46752</v>
      </c>
      <c r="G2" s="3" t="s">
        <v>12</v>
      </c>
      <c r="H2" s="3">
        <v>31</v>
      </c>
      <c r="I2" s="3" t="s">
        <v>13</v>
      </c>
      <c r="K2" s="3" t="s">
        <v>14</v>
      </c>
      <c r="W2" s="7">
        <v>45452</v>
      </c>
      <c r="X2" t="str" cm="1">
        <f t="array" ref="X2">_xlfn.IFS(W2&gt;F2,"Retired",W2&lt;=F2,"Active")</f>
        <v>Active</v>
      </c>
    </row>
    <row r="3" spans="1:24" ht="14.25" customHeight="1" x14ac:dyDescent="0.25">
      <c r="A3" s="3">
        <v>1002</v>
      </c>
      <c r="B3" s="3" t="s">
        <v>15</v>
      </c>
      <c r="C3" s="3" t="s">
        <v>16</v>
      </c>
      <c r="D3" s="3">
        <v>105097</v>
      </c>
      <c r="E3" s="4">
        <v>42865</v>
      </c>
      <c r="F3" s="4">
        <v>46753</v>
      </c>
      <c r="G3" s="3" t="s">
        <v>12</v>
      </c>
      <c r="H3" s="3">
        <v>45</v>
      </c>
      <c r="I3" s="3" t="s">
        <v>17</v>
      </c>
      <c r="K3" s="3" t="s">
        <v>18</v>
      </c>
      <c r="X3" t="str" cm="1">
        <f t="array" ref="X3">_xlfn.IFS(W3&gt;F3,"Retired",W3&lt;=F3,"Active")</f>
        <v>Active</v>
      </c>
    </row>
    <row r="4" spans="1:24" ht="14.25" customHeight="1" x14ac:dyDescent="0.25">
      <c r="A4" s="3">
        <v>1003</v>
      </c>
      <c r="B4" s="3" t="s">
        <v>19</v>
      </c>
      <c r="C4" s="3" t="s">
        <v>20</v>
      </c>
      <c r="D4" s="3">
        <v>69933</v>
      </c>
      <c r="E4" s="4">
        <v>43443</v>
      </c>
      <c r="F4" s="4">
        <v>46754</v>
      </c>
      <c r="G4" s="3" t="s">
        <v>12</v>
      </c>
      <c r="H4" s="3">
        <v>35</v>
      </c>
      <c r="I4" s="3" t="s">
        <v>21</v>
      </c>
      <c r="K4" s="3" t="s">
        <v>22</v>
      </c>
      <c r="X4" t="str" cm="1">
        <f t="array" ref="X4">_xlfn.IFS(W4&gt;F4,"Retired",W4&lt;=F4,"Active")</f>
        <v>Active</v>
      </c>
    </row>
    <row r="5" spans="1:24" ht="14.25" customHeight="1" x14ac:dyDescent="0.25">
      <c r="A5" s="3">
        <v>1004</v>
      </c>
      <c r="B5" s="3" t="s">
        <v>23</v>
      </c>
      <c r="C5" s="3" t="s">
        <v>24</v>
      </c>
      <c r="D5" s="3">
        <v>47011</v>
      </c>
      <c r="E5" s="4">
        <v>44283</v>
      </c>
      <c r="F5" s="4">
        <v>46755</v>
      </c>
      <c r="G5" s="3" t="s">
        <v>12</v>
      </c>
      <c r="H5" s="3">
        <v>40</v>
      </c>
      <c r="I5" s="3" t="s">
        <v>21</v>
      </c>
      <c r="K5" s="3" t="s">
        <v>25</v>
      </c>
      <c r="X5" t="str" cm="1">
        <f t="array" ref="X5">_xlfn.IFS(W5&gt;F5,"Retired",W5&lt;=F5,"Active")</f>
        <v>Active</v>
      </c>
    </row>
    <row r="6" spans="1:24" ht="14.25" customHeight="1" x14ac:dyDescent="0.25">
      <c r="A6" s="3">
        <v>1005</v>
      </c>
      <c r="B6" s="3" t="s">
        <v>26</v>
      </c>
      <c r="C6" s="3" t="s">
        <v>24</v>
      </c>
      <c r="D6" s="3">
        <v>111583</v>
      </c>
      <c r="E6" s="4">
        <v>43519</v>
      </c>
      <c r="F6" s="4">
        <v>46756</v>
      </c>
      <c r="G6" s="3" t="s">
        <v>27</v>
      </c>
      <c r="H6" s="3">
        <v>39</v>
      </c>
      <c r="I6" s="3" t="s">
        <v>13</v>
      </c>
      <c r="K6" s="3" t="s">
        <v>28</v>
      </c>
      <c r="X6" t="str" cm="1">
        <f t="array" ref="X6">_xlfn.IFS(W6&gt;F6,"Retired",W6&lt;=F6,"Active")</f>
        <v>Active</v>
      </c>
    </row>
    <row r="7" spans="1:24" ht="14.25" customHeight="1" x14ac:dyDescent="0.25">
      <c r="A7" s="3">
        <v>1006</v>
      </c>
      <c r="B7" s="3" t="s">
        <v>29</v>
      </c>
      <c r="C7" s="3" t="s">
        <v>16</v>
      </c>
      <c r="D7" s="3">
        <v>88571</v>
      </c>
      <c r="E7" s="4">
        <v>44078</v>
      </c>
      <c r="F7" s="4">
        <v>46757</v>
      </c>
      <c r="G7" s="3" t="s">
        <v>27</v>
      </c>
      <c r="H7" s="3">
        <v>46</v>
      </c>
      <c r="I7" s="3" t="s">
        <v>21</v>
      </c>
      <c r="K7" s="3" t="s">
        <v>30</v>
      </c>
      <c r="X7" t="str" cm="1">
        <f t="array" ref="X7">_xlfn.IFS(W7&gt;F7,"Retired",W7&lt;=F7,"Active")</f>
        <v>Active</v>
      </c>
    </row>
    <row r="8" spans="1:24" ht="14.25" customHeight="1" x14ac:dyDescent="0.25">
      <c r="A8" s="3">
        <v>1007</v>
      </c>
      <c r="B8" s="3" t="s">
        <v>31</v>
      </c>
      <c r="C8" s="3" t="s">
        <v>20</v>
      </c>
      <c r="D8" s="3">
        <v>88034</v>
      </c>
      <c r="E8" s="4">
        <v>43793</v>
      </c>
      <c r="F8" s="4">
        <v>46758</v>
      </c>
      <c r="G8" s="3" t="s">
        <v>32</v>
      </c>
      <c r="H8" s="3">
        <v>20</v>
      </c>
      <c r="I8" s="3" t="s">
        <v>21</v>
      </c>
      <c r="K8" s="3" t="s">
        <v>33</v>
      </c>
      <c r="X8" t="str" cm="1">
        <f t="array" ref="X8">_xlfn.IFS(W8&gt;F8,"Retired",W8&lt;=F8,"Active")</f>
        <v>Active</v>
      </c>
    </row>
    <row r="9" spans="1:24" ht="14.25" customHeight="1" x14ac:dyDescent="0.25">
      <c r="A9" s="3">
        <v>1008</v>
      </c>
      <c r="B9" s="3" t="s">
        <v>34</v>
      </c>
      <c r="C9" s="3" t="s">
        <v>20</v>
      </c>
      <c r="D9" s="3">
        <v>47855</v>
      </c>
      <c r="E9" s="4">
        <v>42296</v>
      </c>
      <c r="F9" s="4">
        <v>46759</v>
      </c>
      <c r="G9" s="3" t="s">
        <v>12</v>
      </c>
      <c r="H9" s="3">
        <v>27</v>
      </c>
      <c r="I9" s="3" t="s">
        <v>21</v>
      </c>
      <c r="K9" s="3" t="s">
        <v>35</v>
      </c>
      <c r="X9" t="str" cm="1">
        <f t="array" ref="X9">_xlfn.IFS(W9&gt;F9,"Retired",W9&lt;=F9,"Active")</f>
        <v>Active</v>
      </c>
    </row>
    <row r="10" spans="1:24" ht="14.25" customHeight="1" x14ac:dyDescent="0.25">
      <c r="A10" s="3">
        <v>1009</v>
      </c>
      <c r="B10" s="3" t="s">
        <v>36</v>
      </c>
      <c r="C10" s="3" t="s">
        <v>16</v>
      </c>
      <c r="D10" s="3">
        <v>74315</v>
      </c>
      <c r="E10" s="4">
        <v>43739</v>
      </c>
      <c r="F10" s="4">
        <v>46760</v>
      </c>
      <c r="G10" s="3" t="s">
        <v>27</v>
      </c>
      <c r="H10" s="3">
        <v>27</v>
      </c>
      <c r="I10" s="3" t="s">
        <v>21</v>
      </c>
      <c r="K10" s="3" t="s">
        <v>37</v>
      </c>
      <c r="X10" t="str" cm="1">
        <f t="array" ref="X10">_xlfn.IFS(W10&gt;F10,"Retired",W10&lt;=F10,"Active")</f>
        <v>Active</v>
      </c>
    </row>
    <row r="11" spans="1:24" ht="14.25" customHeight="1" x14ac:dyDescent="0.25">
      <c r="A11" s="3">
        <v>1010</v>
      </c>
      <c r="B11" s="3" t="s">
        <v>38</v>
      </c>
      <c r="C11" s="3" t="s">
        <v>39</v>
      </c>
      <c r="D11" s="3">
        <v>92589</v>
      </c>
      <c r="E11" s="4">
        <v>44239</v>
      </c>
      <c r="F11" s="4">
        <v>46761</v>
      </c>
      <c r="G11" s="3" t="s">
        <v>40</v>
      </c>
      <c r="H11" s="3">
        <v>49</v>
      </c>
      <c r="I11" s="3" t="s">
        <v>21</v>
      </c>
      <c r="K11" s="3" t="s">
        <v>41</v>
      </c>
      <c r="X11" t="str" cm="1">
        <f t="array" ref="X11">_xlfn.IFS(W11&gt;F11,"Retired",W11&lt;=F11,"Active")</f>
        <v>Active</v>
      </c>
    </row>
    <row r="12" spans="1:24" ht="14.25" customHeight="1" x14ac:dyDescent="0.25">
      <c r="A12" s="3">
        <v>1011</v>
      </c>
      <c r="B12" s="3" t="s">
        <v>42</v>
      </c>
      <c r="C12" s="3" t="s">
        <v>24</v>
      </c>
      <c r="D12" s="3">
        <v>52164</v>
      </c>
      <c r="E12" s="4">
        <v>42820</v>
      </c>
      <c r="F12" s="4">
        <v>46762</v>
      </c>
      <c r="G12" s="3" t="s">
        <v>12</v>
      </c>
      <c r="H12" s="3">
        <v>46</v>
      </c>
      <c r="I12" s="3" t="s">
        <v>13</v>
      </c>
      <c r="K12" s="3" t="s">
        <v>43</v>
      </c>
      <c r="X12" t="str" cm="1">
        <f t="array" ref="X12">_xlfn.IFS(W12&gt;F12,"Retired",W12&lt;=F12,"Active")</f>
        <v>Active</v>
      </c>
    </row>
    <row r="13" spans="1:24" ht="14.25" customHeight="1" x14ac:dyDescent="0.25">
      <c r="A13" s="3">
        <v>1012</v>
      </c>
      <c r="B13" s="3" t="s">
        <v>44</v>
      </c>
      <c r="C13" s="3" t="s">
        <v>11</v>
      </c>
      <c r="D13" s="3">
        <v>79079</v>
      </c>
      <c r="E13" s="4">
        <v>43113</v>
      </c>
      <c r="F13" s="4">
        <v>46763</v>
      </c>
      <c r="G13" s="3" t="s">
        <v>12</v>
      </c>
      <c r="H13" s="3">
        <v>49</v>
      </c>
      <c r="I13" s="3" t="s">
        <v>13</v>
      </c>
      <c r="K13" s="3" t="s">
        <v>45</v>
      </c>
      <c r="X13" t="str" cm="1">
        <f t="array" ref="X13">_xlfn.IFS(W13&gt;F13,"Retired",W13&lt;=F13,"Active")</f>
        <v>Active</v>
      </c>
    </row>
    <row r="14" spans="1:24" ht="14.25" customHeight="1" x14ac:dyDescent="0.25">
      <c r="A14" s="3">
        <v>1013</v>
      </c>
      <c r="B14" s="3" t="s">
        <v>46</v>
      </c>
      <c r="C14" s="3" t="s">
        <v>16</v>
      </c>
      <c r="D14" s="3">
        <v>57959</v>
      </c>
      <c r="E14" s="4">
        <v>45480</v>
      </c>
      <c r="F14" s="4">
        <v>46764</v>
      </c>
      <c r="G14" s="3" t="s">
        <v>27</v>
      </c>
      <c r="H14" s="3">
        <v>48</v>
      </c>
      <c r="I14" s="3" t="s">
        <v>13</v>
      </c>
      <c r="K14" s="3" t="s">
        <v>47</v>
      </c>
      <c r="X14" t="str" cm="1">
        <f t="array" ref="X14">_xlfn.IFS(W14&gt;F14,"Retired",W14&lt;=F14,"Active")</f>
        <v>Active</v>
      </c>
    </row>
    <row r="15" spans="1:24" ht="14.25" customHeight="1" x14ac:dyDescent="0.25">
      <c r="A15" s="3">
        <v>1014</v>
      </c>
      <c r="B15" s="3" t="s">
        <v>48</v>
      </c>
      <c r="C15" s="3" t="s">
        <v>24</v>
      </c>
      <c r="D15" s="3">
        <v>45484</v>
      </c>
      <c r="E15" s="4">
        <v>42716</v>
      </c>
      <c r="F15" s="4">
        <v>46765</v>
      </c>
      <c r="G15" s="3" t="s">
        <v>40</v>
      </c>
      <c r="H15" s="3">
        <v>45</v>
      </c>
      <c r="I15" s="3" t="s">
        <v>13</v>
      </c>
      <c r="K15" s="3" t="s">
        <v>49</v>
      </c>
      <c r="X15" t="str" cm="1">
        <f t="array" ref="X15">_xlfn.IFS(W15&gt;F15,"Retired",W15&lt;=F15,"Active")</f>
        <v>Active</v>
      </c>
    </row>
    <row r="16" spans="1:24" ht="14.25" customHeight="1" x14ac:dyDescent="0.25">
      <c r="A16" s="3">
        <v>1015</v>
      </c>
      <c r="B16" s="3" t="s">
        <v>50</v>
      </c>
      <c r="C16" s="3" t="s">
        <v>20</v>
      </c>
      <c r="D16" s="3">
        <v>47356</v>
      </c>
      <c r="E16" s="4">
        <v>45328</v>
      </c>
      <c r="F16" s="4">
        <v>46766</v>
      </c>
      <c r="G16" s="3" t="s">
        <v>12</v>
      </c>
      <c r="H16" s="3">
        <v>47</v>
      </c>
      <c r="I16" s="3" t="s">
        <v>21</v>
      </c>
      <c r="X16" t="str" cm="1">
        <f t="array" ref="X16">_xlfn.IFS(W16&gt;F16,"Retired",W16&lt;=F16,"Active")</f>
        <v>Active</v>
      </c>
    </row>
    <row r="17" spans="1:43" ht="14.25" customHeight="1" x14ac:dyDescent="0.25">
      <c r="A17" s="3">
        <v>1016</v>
      </c>
      <c r="B17" s="3" t="s">
        <v>51</v>
      </c>
      <c r="C17" s="3" t="s">
        <v>16</v>
      </c>
      <c r="D17" s="3">
        <v>112953</v>
      </c>
      <c r="E17" s="4">
        <v>42118</v>
      </c>
      <c r="F17" s="4">
        <v>46767</v>
      </c>
      <c r="G17" s="3" t="s">
        <v>27</v>
      </c>
      <c r="H17" s="3">
        <v>29</v>
      </c>
      <c r="I17" s="3" t="s">
        <v>21</v>
      </c>
      <c r="K17" s="2" t="s">
        <v>52</v>
      </c>
      <c r="X17" t="str" cm="1">
        <f t="array" ref="X17">_xlfn.IFS(W17&gt;F17,"Retired",W17&lt;=F17,"Active")</f>
        <v>Active</v>
      </c>
    </row>
    <row r="18" spans="1:43" ht="14.25" customHeight="1" x14ac:dyDescent="0.25">
      <c r="A18" s="3">
        <v>1017</v>
      </c>
      <c r="B18" s="3" t="s">
        <v>53</v>
      </c>
      <c r="C18" s="3" t="s">
        <v>11</v>
      </c>
      <c r="D18" s="3">
        <v>86052</v>
      </c>
      <c r="E18" s="4">
        <v>43544</v>
      </c>
      <c r="F18" s="4">
        <v>46768</v>
      </c>
      <c r="G18" s="3" t="s">
        <v>12</v>
      </c>
      <c r="H18" s="3">
        <v>44</v>
      </c>
      <c r="I18" s="3" t="s">
        <v>54</v>
      </c>
      <c r="K18" s="5" t="s">
        <v>55</v>
      </c>
      <c r="X18" t="str" cm="1">
        <f t="array" ref="X18">_xlfn.IFS(W18&gt;F18,"Retired",W18&lt;=F18,"Active")</f>
        <v>Active</v>
      </c>
    </row>
    <row r="19" spans="1:43" ht="14.25" customHeight="1" x14ac:dyDescent="0.25">
      <c r="A19" s="3">
        <v>1018</v>
      </c>
      <c r="B19" s="3" t="s">
        <v>56</v>
      </c>
      <c r="C19" s="3" t="s">
        <v>39</v>
      </c>
      <c r="D19" s="3">
        <v>104258</v>
      </c>
      <c r="E19" s="4">
        <v>44506</v>
      </c>
      <c r="F19" s="4">
        <v>46769</v>
      </c>
      <c r="G19" s="3" t="s">
        <v>40</v>
      </c>
      <c r="H19" s="3">
        <v>38</v>
      </c>
      <c r="I19" s="3" t="s">
        <v>13</v>
      </c>
      <c r="X19" t="str" cm="1">
        <f t="array" ref="X19">_xlfn.IFS(W19&gt;F19,"Retired",W19&lt;=F19,"Active")</f>
        <v>Active</v>
      </c>
    </row>
    <row r="20" spans="1:43" ht="14.25" customHeight="1" x14ac:dyDescent="0.25">
      <c r="A20" s="3">
        <v>1019</v>
      </c>
      <c r="B20" s="3" t="s">
        <v>57</v>
      </c>
      <c r="C20" s="3" t="s">
        <v>11</v>
      </c>
      <c r="D20" s="3">
        <v>112251</v>
      </c>
      <c r="E20" s="4">
        <v>42590</v>
      </c>
      <c r="F20" s="4">
        <v>46770</v>
      </c>
      <c r="G20" s="3" t="s">
        <v>40</v>
      </c>
      <c r="H20" s="3">
        <v>40</v>
      </c>
      <c r="I20" s="3" t="s">
        <v>21</v>
      </c>
      <c r="K20" s="5" t="s">
        <v>58</v>
      </c>
      <c r="L20" s="5"/>
      <c r="X20" t="str" cm="1">
        <f t="array" ref="X20">_xlfn.IFS(W20&gt;F20,"Retired",W20&lt;=F20,"Active")</f>
        <v>Active</v>
      </c>
    </row>
    <row r="21" spans="1:43" ht="14.25" customHeight="1" x14ac:dyDescent="0.25">
      <c r="A21" s="3">
        <v>1020</v>
      </c>
      <c r="B21" s="3" t="s">
        <v>59</v>
      </c>
      <c r="C21" s="3" t="s">
        <v>11</v>
      </c>
      <c r="D21" s="3">
        <v>47713</v>
      </c>
      <c r="E21" s="4">
        <v>42123</v>
      </c>
      <c r="F21" s="4">
        <v>46771</v>
      </c>
      <c r="G21" s="3" t="s">
        <v>32</v>
      </c>
      <c r="H21" s="3">
        <v>27</v>
      </c>
      <c r="I21" s="3" t="s">
        <v>21</v>
      </c>
      <c r="X21" t="str" cm="1">
        <f t="array" ref="X21">_xlfn.IFS(W21&gt;F21,"Retired",W21&lt;=F21,"Active")</f>
        <v>Active</v>
      </c>
    </row>
    <row r="22" spans="1:43" ht="14.25" customHeight="1" x14ac:dyDescent="0.25">
      <c r="A22" s="3">
        <v>1021</v>
      </c>
      <c r="B22" s="3" t="s">
        <v>60</v>
      </c>
      <c r="C22" s="3" t="s">
        <v>16</v>
      </c>
      <c r="D22" s="3">
        <v>70300</v>
      </c>
      <c r="E22" s="4">
        <v>44403</v>
      </c>
      <c r="F22" s="4">
        <v>46772</v>
      </c>
      <c r="G22" s="3" t="s">
        <v>27</v>
      </c>
      <c r="H22" s="3">
        <v>40</v>
      </c>
      <c r="I22" s="3" t="s">
        <v>21</v>
      </c>
      <c r="K22" s="5" t="s">
        <v>61</v>
      </c>
      <c r="X22" t="str" cm="1">
        <f t="array" ref="X22">_xlfn.IFS(W22&gt;F22,"Retired",W22&lt;=F22,"Active")</f>
        <v>Active</v>
      </c>
    </row>
    <row r="23" spans="1:43" ht="14.25" customHeight="1" x14ac:dyDescent="0.25">
      <c r="A23" s="3">
        <v>1022</v>
      </c>
      <c r="B23" s="3" t="s">
        <v>62</v>
      </c>
      <c r="C23" s="3" t="s">
        <v>20</v>
      </c>
      <c r="D23" s="3">
        <v>40074</v>
      </c>
      <c r="E23" s="4">
        <v>45216</v>
      </c>
      <c r="F23" s="4">
        <v>46773</v>
      </c>
      <c r="G23" s="3" t="s">
        <v>12</v>
      </c>
      <c r="H23" s="3">
        <v>49</v>
      </c>
      <c r="I23" s="3" t="s">
        <v>21</v>
      </c>
      <c r="X23" t="str" cm="1">
        <f t="array" ref="X23">_xlfn.IFS(W23&gt;F23,"Retired",W23&lt;=F23,"Active")</f>
        <v>Active</v>
      </c>
    </row>
    <row r="24" spans="1:43" ht="14.25" customHeight="1" x14ac:dyDescent="0.25">
      <c r="A24" s="3">
        <v>1023</v>
      </c>
      <c r="B24" s="3" t="s">
        <v>63</v>
      </c>
      <c r="C24" s="3" t="s">
        <v>11</v>
      </c>
      <c r="D24" s="3">
        <v>95796</v>
      </c>
      <c r="E24" s="4">
        <v>44799</v>
      </c>
      <c r="F24" s="4">
        <v>46774</v>
      </c>
      <c r="G24" s="3" t="s">
        <v>27</v>
      </c>
      <c r="H24" s="3">
        <v>38</v>
      </c>
      <c r="I24" s="3" t="s">
        <v>13</v>
      </c>
      <c r="X24" t="str" cm="1">
        <f t="array" ref="X24">_xlfn.IFS(W24&gt;F24,"Retired",W24&lt;=F24,"Active")</f>
        <v>Active</v>
      </c>
    </row>
    <row r="25" spans="1:43" ht="14.25" customHeight="1" x14ac:dyDescent="0.25">
      <c r="A25" s="3">
        <v>1024</v>
      </c>
      <c r="B25" s="3" t="s">
        <v>64</v>
      </c>
      <c r="C25" s="3" t="s">
        <v>39</v>
      </c>
      <c r="D25" s="3">
        <v>116382</v>
      </c>
      <c r="E25" s="4">
        <v>42774</v>
      </c>
      <c r="F25" s="4">
        <v>46775</v>
      </c>
      <c r="G25" s="3" t="s">
        <v>40</v>
      </c>
      <c r="H25" s="3">
        <v>21</v>
      </c>
      <c r="I25" s="3" t="s">
        <v>13</v>
      </c>
      <c r="M25" t="s">
        <v>241</v>
      </c>
      <c r="X25" t="str" cm="1">
        <f t="array" ref="X25">_xlfn.IFS(W25&gt;F25,"Retired",W25&lt;=F25,"Active")</f>
        <v>Active</v>
      </c>
    </row>
    <row r="26" spans="1:43" ht="14.25" customHeight="1" x14ac:dyDescent="0.25">
      <c r="A26" s="3">
        <v>1025</v>
      </c>
      <c r="B26" s="3" t="s">
        <v>65</v>
      </c>
      <c r="C26" s="3" t="s">
        <v>16</v>
      </c>
      <c r="D26" s="3">
        <v>59354</v>
      </c>
      <c r="E26" s="4">
        <v>45451</v>
      </c>
      <c r="F26" s="4">
        <v>46776</v>
      </c>
      <c r="G26" s="3" t="s">
        <v>27</v>
      </c>
      <c r="H26" s="3">
        <v>20</v>
      </c>
      <c r="I26" s="3" t="s">
        <v>54</v>
      </c>
      <c r="J26" t="s">
        <v>250</v>
      </c>
      <c r="M26" t="s">
        <v>251</v>
      </c>
      <c r="P26" t="s">
        <v>252</v>
      </c>
      <c r="X26" t="str" cm="1">
        <f t="array" ref="X26">_xlfn.IFS(W26&gt;F26,"Retired",W26&lt;=F26,"Active")</f>
        <v>Active</v>
      </c>
    </row>
    <row r="27" spans="1:43" ht="14.25" customHeight="1" x14ac:dyDescent="0.25">
      <c r="A27" s="3">
        <v>1026</v>
      </c>
      <c r="B27" s="3" t="s">
        <v>66</v>
      </c>
      <c r="C27" s="3" t="s">
        <v>11</v>
      </c>
      <c r="D27" s="3">
        <v>67831</v>
      </c>
      <c r="E27" s="4">
        <v>42420</v>
      </c>
      <c r="F27" s="4">
        <v>46777</v>
      </c>
      <c r="G27" s="3" t="s">
        <v>12</v>
      </c>
      <c r="H27" s="3">
        <v>42</v>
      </c>
      <c r="I27" s="3" t="s">
        <v>13</v>
      </c>
      <c r="J27">
        <f>SUM(D2:D201)</f>
        <v>15610263</v>
      </c>
      <c r="L27" t="s">
        <v>242</v>
      </c>
      <c r="M27">
        <f>AVERAGEIF(C2:C201,"Sales",D2:D201)</f>
        <v>79946.886363636368</v>
      </c>
      <c r="O27" t="s">
        <v>243</v>
      </c>
      <c r="P27">
        <f>SUMIF(I2:I201,"North",H2:H201)</f>
        <v>1920</v>
      </c>
      <c r="X27" t="str" cm="1">
        <f t="array" ref="X27">_xlfn.IFS(W27&gt;F27,"Retired",W27&lt;=F27,"Active")</f>
        <v>Active</v>
      </c>
    </row>
    <row r="28" spans="1:43" ht="14.25" customHeight="1" x14ac:dyDescent="0.25">
      <c r="A28" s="3">
        <v>1027</v>
      </c>
      <c r="B28" s="3" t="s">
        <v>67</v>
      </c>
      <c r="C28" s="3" t="s">
        <v>20</v>
      </c>
      <c r="D28" s="3">
        <v>62768</v>
      </c>
      <c r="E28" s="4">
        <v>45477</v>
      </c>
      <c r="F28" s="4">
        <v>46778</v>
      </c>
      <c r="G28" s="3" t="s">
        <v>12</v>
      </c>
      <c r="H28" s="3">
        <v>28</v>
      </c>
      <c r="I28" s="3" t="s">
        <v>17</v>
      </c>
      <c r="L28" t="s">
        <v>247</v>
      </c>
      <c r="M28">
        <f>AVERAGEIF(C3:C202,"HR",D3:D202)</f>
        <v>80497.972222222219</v>
      </c>
      <c r="O28" t="s">
        <v>244</v>
      </c>
      <c r="P28">
        <f>SUMIF(I2:I201,"West",H2:H201)</f>
        <v>1358</v>
      </c>
      <c r="X28" t="str" cm="1">
        <f t="array" ref="X28">_xlfn.IFS(W28&gt;F28,"Retired",W28&lt;=F28,"Active")</f>
        <v>Active</v>
      </c>
    </row>
    <row r="29" spans="1:43" ht="14.25" customHeight="1" x14ac:dyDescent="0.25">
      <c r="A29" s="3">
        <v>1028</v>
      </c>
      <c r="B29" s="3" t="s">
        <v>68</v>
      </c>
      <c r="C29" s="3" t="s">
        <v>11</v>
      </c>
      <c r="D29" s="3">
        <v>89410</v>
      </c>
      <c r="E29" s="4">
        <v>44719</v>
      </c>
      <c r="F29" s="4">
        <v>46779</v>
      </c>
      <c r="G29" s="3" t="s">
        <v>32</v>
      </c>
      <c r="H29" s="3">
        <v>29</v>
      </c>
      <c r="I29" s="3" t="s">
        <v>17</v>
      </c>
      <c r="L29" t="s">
        <v>248</v>
      </c>
      <c r="M29">
        <f>AVERAGEIF(C4:C203,"Finance",D4:D203)</f>
        <v>75213.022727272721</v>
      </c>
      <c r="O29" t="s">
        <v>246</v>
      </c>
      <c r="P29">
        <f>SUMIF(I2:I201,"East",H2:H201)</f>
        <v>1945</v>
      </c>
      <c r="X29" t="str" cm="1">
        <f t="array" ref="X29">_xlfn.IFS(W29&gt;F29,"Retired",W29&lt;=F29,"Active")</f>
        <v>Active</v>
      </c>
    </row>
    <row r="30" spans="1:43" ht="14.25" customHeight="1" x14ac:dyDescent="0.25">
      <c r="A30" s="3">
        <v>1029</v>
      </c>
      <c r="B30" s="3" t="s">
        <v>69</v>
      </c>
      <c r="C30" s="3" t="s">
        <v>24</v>
      </c>
      <c r="D30" s="3">
        <v>57882</v>
      </c>
      <c r="E30" s="4">
        <v>43440</v>
      </c>
      <c r="F30" s="4">
        <v>46780</v>
      </c>
      <c r="G30" s="3" t="s">
        <v>32</v>
      </c>
      <c r="H30" s="3">
        <v>20</v>
      </c>
      <c r="I30" s="3" t="s">
        <v>17</v>
      </c>
      <c r="L30" t="s">
        <v>39</v>
      </c>
      <c r="M30">
        <f>AVERAGEIF(C5:C204,"IT",D5:D204)</f>
        <v>77397.611111111109</v>
      </c>
      <c r="O30" t="s">
        <v>245</v>
      </c>
      <c r="P30">
        <f>SUMIF(I2:I201,"South",H2:H201)</f>
        <v>1521</v>
      </c>
      <c r="X30" t="str" cm="1">
        <f t="array" ref="X30">_xlfn.IFS(W30&gt;F30,"Retired",W30&lt;=F30,"Active")</f>
        <v>Active</v>
      </c>
    </row>
    <row r="31" spans="1:43" ht="14.25" customHeight="1" x14ac:dyDescent="0.25">
      <c r="A31" s="3">
        <v>1030</v>
      </c>
      <c r="B31" s="3" t="s">
        <v>70</v>
      </c>
      <c r="C31" s="3" t="s">
        <v>20</v>
      </c>
      <c r="D31" s="3">
        <v>52186</v>
      </c>
      <c r="E31" s="4">
        <v>43728</v>
      </c>
      <c r="F31" s="4">
        <v>46781</v>
      </c>
      <c r="G31" s="3" t="s">
        <v>40</v>
      </c>
      <c r="H31" s="3">
        <v>36</v>
      </c>
      <c r="I31" s="3" t="s">
        <v>13</v>
      </c>
      <c r="L31" t="s">
        <v>249</v>
      </c>
      <c r="M31">
        <f>AVERAGEIF(C6:C205,"Marketing",D6:D205)</f>
        <v>78255.769230769234</v>
      </c>
      <c r="X31" t="str" cm="1">
        <f t="array" ref="X31">_xlfn.IFS(W31&gt;F31,"Retired",W31&lt;=F31,"Active")</f>
        <v>Active</v>
      </c>
    </row>
    <row r="32" spans="1:43" ht="14.25" customHeight="1" x14ac:dyDescent="0.25">
      <c r="A32" s="3">
        <v>1031</v>
      </c>
      <c r="B32" s="3" t="s">
        <v>71</v>
      </c>
      <c r="C32" s="3" t="s">
        <v>16</v>
      </c>
      <c r="D32" s="3">
        <v>52574</v>
      </c>
      <c r="E32" s="4">
        <v>45213</v>
      </c>
      <c r="F32" s="4">
        <v>46782</v>
      </c>
      <c r="G32" s="3" t="s">
        <v>32</v>
      </c>
      <c r="H32" s="3">
        <v>22</v>
      </c>
      <c r="I32" s="3" t="s">
        <v>21</v>
      </c>
      <c r="X32" t="str" cm="1">
        <f t="array" ref="X32">_xlfn.IFS(W32&gt;F32,"Retired",W32&lt;=F32,"Active")</f>
        <v>Active</v>
      </c>
      <c r="AA32" t="s">
        <v>257</v>
      </c>
      <c r="AD32" t="s">
        <v>258</v>
      </c>
      <c r="AF32" t="s">
        <v>260</v>
      </c>
      <c r="AI32" t="s">
        <v>261</v>
      </c>
      <c r="AK32" t="s">
        <v>262</v>
      </c>
      <c r="AM32" t="s">
        <v>263</v>
      </c>
      <c r="AO32" t="s">
        <v>264</v>
      </c>
      <c r="AQ32" t="s">
        <v>265</v>
      </c>
    </row>
    <row r="33" spans="1:43" ht="14.25" customHeight="1" x14ac:dyDescent="0.25">
      <c r="A33" s="3">
        <v>1032</v>
      </c>
      <c r="B33" s="3" t="s">
        <v>72</v>
      </c>
      <c r="C33" s="3" t="s">
        <v>39</v>
      </c>
      <c r="D33" s="3">
        <v>82809</v>
      </c>
      <c r="E33" s="4">
        <v>43232</v>
      </c>
      <c r="F33" s="4">
        <v>46783</v>
      </c>
      <c r="G33" s="3" t="s">
        <v>32</v>
      </c>
      <c r="H33" s="3">
        <v>43</v>
      </c>
      <c r="I33" s="3" t="s">
        <v>13</v>
      </c>
      <c r="J33" t="s">
        <v>253</v>
      </c>
      <c r="R33" t="s">
        <v>259</v>
      </c>
      <c r="X33" t="str" cm="1">
        <f t="array" ref="X33">_xlfn.IFS(W33&gt;F33,"Retired",W33&lt;=F33,"Active")</f>
        <v>Active</v>
      </c>
      <c r="AA33" t="s">
        <v>243</v>
      </c>
      <c r="AB33">
        <f>SUMIFS(D2:D201,I2:I201,"North",C2:C201,"HR")</f>
        <v>911126</v>
      </c>
      <c r="AD33" t="str" cm="1">
        <f t="array" ref="AD33:AD232">UPPER(C2:C201)</f>
        <v>SALES</v>
      </c>
      <c r="AF33" t="str">
        <f>CONCATENATE(B2,",",I2)</f>
        <v>Peter Petersen,East</v>
      </c>
      <c r="AI33">
        <f>_xlfn.DAYS(F2,E2)</f>
        <v>3194</v>
      </c>
      <c r="AK33">
        <f>YEAR(E2)</f>
        <v>2019</v>
      </c>
      <c r="AM33">
        <f>MONTH(E2)</f>
        <v>4</v>
      </c>
      <c r="AO33">
        <f>DAY(E2)</f>
        <v>3</v>
      </c>
      <c r="AQ33" t="str">
        <f>TEXT(E2,"MMMM")</f>
        <v>April</v>
      </c>
    </row>
    <row r="34" spans="1:43" ht="14.25" customHeight="1" x14ac:dyDescent="0.25">
      <c r="A34" s="3">
        <v>1033</v>
      </c>
      <c r="B34" s="3" t="s">
        <v>73</v>
      </c>
      <c r="C34" s="3" t="s">
        <v>20</v>
      </c>
      <c r="D34" s="3">
        <v>40697</v>
      </c>
      <c r="E34" s="4">
        <v>43717</v>
      </c>
      <c r="F34" s="4">
        <v>46784</v>
      </c>
      <c r="G34" s="3" t="s">
        <v>40</v>
      </c>
      <c r="H34" s="3">
        <v>24</v>
      </c>
      <c r="I34" s="3" t="s">
        <v>21</v>
      </c>
      <c r="J34" t="s">
        <v>242</v>
      </c>
      <c r="K34">
        <f>COUNTIF(C2:C201,"Sales")</f>
        <v>44</v>
      </c>
      <c r="R34" t="str" cm="1">
        <f t="array" ref="R34">_xlfn.IFS(D2&lt;50000,"LOW",D2&lt;=80000,"AVERAGE",D2&gt;80000,"HIGH")</f>
        <v>HIGH</v>
      </c>
      <c r="X34" t="str" cm="1">
        <f t="array" ref="X34">_xlfn.IFS(W34&gt;F34,"Retired",W34&lt;=F34,"Active")</f>
        <v>Active</v>
      </c>
      <c r="AD34" t="str">
        <v>HR</v>
      </c>
      <c r="AF34" t="str">
        <f t="shared" ref="AF34:AF97" si="0">CONCATENATE(B3,",",I3)</f>
        <v>Larry Ramirez,South</v>
      </c>
      <c r="AI34">
        <f t="shared" ref="AI34:AI97" si="1">_xlfn.DAYS(F3,E3)</f>
        <v>3888</v>
      </c>
      <c r="AK34">
        <f t="shared" ref="AK34:AK97" si="2">YEAR(E3)</f>
        <v>2017</v>
      </c>
      <c r="AM34">
        <f t="shared" ref="AM34:AM97" si="3">MONTH(E3)</f>
        <v>5</v>
      </c>
      <c r="AO34">
        <f t="shared" ref="AO34:AO97" si="4">DAY(E3)</f>
        <v>10</v>
      </c>
      <c r="AQ34" t="str">
        <f t="shared" ref="AQ34:AQ97" si="5">TEXT(E3,"MMMM")</f>
        <v>May</v>
      </c>
    </row>
    <row r="35" spans="1:43" ht="14.25" customHeight="1" x14ac:dyDescent="0.25">
      <c r="A35" s="3">
        <v>1034</v>
      </c>
      <c r="B35" s="3" t="s">
        <v>74</v>
      </c>
      <c r="C35" s="3" t="s">
        <v>16</v>
      </c>
      <c r="D35" s="3">
        <v>48136</v>
      </c>
      <c r="E35" s="4">
        <v>45110</v>
      </c>
      <c r="F35" s="4">
        <v>46785</v>
      </c>
      <c r="G35" s="3" t="s">
        <v>12</v>
      </c>
      <c r="H35" s="3">
        <v>31</v>
      </c>
      <c r="I35" s="3" t="s">
        <v>13</v>
      </c>
      <c r="J35" t="s">
        <v>247</v>
      </c>
      <c r="K35">
        <f>COUNTIF(C3:C202,"HR")</f>
        <v>36</v>
      </c>
      <c r="R35" t="str" cm="1">
        <f t="array" ref="R35">_xlfn.IFS(D3&lt;50000,"LOW",D3&lt;=80000,"AVERAGE",D3&gt;80000,"HIGH")</f>
        <v>HIGH</v>
      </c>
      <c r="X35" t="str" cm="1">
        <f t="array" ref="X35">_xlfn.IFS(W35&gt;F35,"Retired",W35&lt;=F35,"Active")</f>
        <v>Active</v>
      </c>
      <c r="AD35" t="str">
        <v>FINANCE</v>
      </c>
      <c r="AF35" t="str">
        <f t="shared" si="0"/>
        <v>James Pennington,North</v>
      </c>
      <c r="AI35">
        <f t="shared" si="1"/>
        <v>3311</v>
      </c>
      <c r="AK35">
        <f t="shared" si="2"/>
        <v>2018</v>
      </c>
      <c r="AM35">
        <f t="shared" si="3"/>
        <v>12</v>
      </c>
      <c r="AO35">
        <f t="shared" si="4"/>
        <v>9</v>
      </c>
      <c r="AQ35" t="str">
        <f t="shared" si="5"/>
        <v>December</v>
      </c>
    </row>
    <row r="36" spans="1:43" ht="14.25" customHeight="1" x14ac:dyDescent="0.25">
      <c r="A36" s="3">
        <v>1035</v>
      </c>
      <c r="B36" s="3" t="s">
        <v>75</v>
      </c>
      <c r="C36" s="3" t="s">
        <v>24</v>
      </c>
      <c r="D36" s="3">
        <v>62946</v>
      </c>
      <c r="E36" s="4">
        <v>42456</v>
      </c>
      <c r="F36" s="4">
        <v>46786</v>
      </c>
      <c r="G36" s="3" t="s">
        <v>32</v>
      </c>
      <c r="H36" s="3">
        <v>23</v>
      </c>
      <c r="I36" s="3" t="s">
        <v>21</v>
      </c>
      <c r="J36" t="s">
        <v>248</v>
      </c>
      <c r="K36">
        <f>COUNTIF(C4:C203,"Finance")</f>
        <v>44</v>
      </c>
      <c r="R36" t="str" cm="1">
        <f t="array" ref="R36">_xlfn.IFS(D4&lt;50000,"LOW",D4&lt;=80000,"AVERAGE",D4&gt;80000,"HIGH")</f>
        <v>AVERAGE</v>
      </c>
      <c r="X36" t="str" cm="1">
        <f t="array" ref="X36">_xlfn.IFS(W36&gt;F36,"Retired",W36&lt;=F36,"Active")</f>
        <v>Active</v>
      </c>
      <c r="AD36" t="str">
        <v>MARKETING</v>
      </c>
      <c r="AF36" t="str">
        <f t="shared" si="0"/>
        <v>Anita Gibson,North</v>
      </c>
      <c r="AI36">
        <f t="shared" si="1"/>
        <v>2472</v>
      </c>
      <c r="AK36">
        <f t="shared" si="2"/>
        <v>2021</v>
      </c>
      <c r="AM36">
        <f t="shared" si="3"/>
        <v>3</v>
      </c>
      <c r="AO36">
        <f t="shared" si="4"/>
        <v>28</v>
      </c>
      <c r="AQ36" t="str">
        <f t="shared" si="5"/>
        <v>March</v>
      </c>
    </row>
    <row r="37" spans="1:43" ht="14.25" customHeight="1" x14ac:dyDescent="0.25">
      <c r="A37" s="3">
        <v>1036</v>
      </c>
      <c r="B37" s="3" t="s">
        <v>76</v>
      </c>
      <c r="C37" s="3" t="s">
        <v>20</v>
      </c>
      <c r="D37" s="3">
        <v>95673</v>
      </c>
      <c r="E37" s="4">
        <v>43369</v>
      </c>
      <c r="F37" s="4">
        <v>46787</v>
      </c>
      <c r="G37" s="3" t="s">
        <v>12</v>
      </c>
      <c r="H37" s="3">
        <v>27</v>
      </c>
      <c r="I37" s="3" t="s">
        <v>54</v>
      </c>
      <c r="J37" t="s">
        <v>254</v>
      </c>
      <c r="K37">
        <f>COUNTIF(C5:C204,"IT")</f>
        <v>36</v>
      </c>
      <c r="R37" t="str" cm="1">
        <f t="array" ref="R37">_xlfn.IFS(D5&lt;50000,"LOW",D5&lt;=80000,"AVERAGE",D5&gt;80000,"HIGH")</f>
        <v>LOW</v>
      </c>
      <c r="X37" t="str" cm="1">
        <f t="array" ref="X37">_xlfn.IFS(W37&gt;F37,"Retired",W37&lt;=F37,"Active")</f>
        <v>Active</v>
      </c>
      <c r="AD37" t="str">
        <v>MARKETING</v>
      </c>
      <c r="AF37" t="str">
        <f t="shared" si="0"/>
        <v>Colin Norris,East</v>
      </c>
      <c r="AI37">
        <f t="shared" si="1"/>
        <v>3237</v>
      </c>
      <c r="AK37">
        <f t="shared" si="2"/>
        <v>2019</v>
      </c>
      <c r="AM37">
        <f t="shared" si="3"/>
        <v>2</v>
      </c>
      <c r="AO37">
        <f t="shared" si="4"/>
        <v>23</v>
      </c>
      <c r="AQ37" t="str">
        <f t="shared" si="5"/>
        <v>February</v>
      </c>
    </row>
    <row r="38" spans="1:43" ht="14.25" customHeight="1" x14ac:dyDescent="0.25">
      <c r="A38" s="3">
        <v>1037</v>
      </c>
      <c r="B38" s="3" t="s">
        <v>77</v>
      </c>
      <c r="C38" s="3" t="s">
        <v>24</v>
      </c>
      <c r="D38" s="3">
        <v>111512</v>
      </c>
      <c r="E38" s="4">
        <v>44667</v>
      </c>
      <c r="F38" s="4">
        <v>46788</v>
      </c>
      <c r="G38" s="3" t="s">
        <v>40</v>
      </c>
      <c r="H38" s="3">
        <v>47</v>
      </c>
      <c r="I38" s="3" t="s">
        <v>13</v>
      </c>
      <c r="J38" t="s">
        <v>255</v>
      </c>
      <c r="K38">
        <f>COUNTIF(C6:C205,"Marketing")</f>
        <v>39</v>
      </c>
      <c r="R38" t="str" cm="1">
        <f t="array" ref="R38">_xlfn.IFS(D6&lt;50000,"LOW",D6&lt;=80000,"AVERAGE",D6&gt;80000,"HIGH")</f>
        <v>HIGH</v>
      </c>
      <c r="X38" t="str" cm="1">
        <f t="array" ref="X38">_xlfn.IFS(W38&gt;F38,"Retired",W38&lt;=F38,"Active")</f>
        <v>Active</v>
      </c>
      <c r="AD38" t="str">
        <v>HR</v>
      </c>
      <c r="AF38" t="str">
        <f t="shared" si="0"/>
        <v>Maurice Rodriguez,North</v>
      </c>
      <c r="AI38">
        <f t="shared" si="1"/>
        <v>2679</v>
      </c>
      <c r="AK38">
        <f t="shared" si="2"/>
        <v>2020</v>
      </c>
      <c r="AM38">
        <f t="shared" si="3"/>
        <v>9</v>
      </c>
      <c r="AO38">
        <f t="shared" si="4"/>
        <v>4</v>
      </c>
      <c r="AQ38" t="str">
        <f t="shared" si="5"/>
        <v>September</v>
      </c>
    </row>
    <row r="39" spans="1:43" ht="14.25" customHeight="1" x14ac:dyDescent="0.25">
      <c r="A39" s="3">
        <v>1038</v>
      </c>
      <c r="B39" s="3" t="s">
        <v>78</v>
      </c>
      <c r="C39" s="3" t="s">
        <v>20</v>
      </c>
      <c r="D39" s="3">
        <v>97537</v>
      </c>
      <c r="E39" s="4">
        <v>45338</v>
      </c>
      <c r="F39" s="4">
        <v>46789</v>
      </c>
      <c r="G39" s="3" t="s">
        <v>40</v>
      </c>
      <c r="H39" s="3">
        <v>23</v>
      </c>
      <c r="I39" s="3" t="s">
        <v>54</v>
      </c>
      <c r="R39" t="str" cm="1">
        <f t="array" ref="R39">_xlfn.IFS(D7&lt;50000,"LOW",D7&lt;=80000,"AVERAGE",D7&gt;80000,"HIGH")</f>
        <v>HIGH</v>
      </c>
      <c r="X39" t="str" cm="1">
        <f t="array" ref="X39">_xlfn.IFS(W39&gt;F39,"Retired",W39&lt;=F39,"Active")</f>
        <v>Active</v>
      </c>
      <c r="AD39" t="str">
        <v>FINANCE</v>
      </c>
      <c r="AF39" t="str">
        <f t="shared" si="0"/>
        <v>Mr. Steven Wilson MD,North</v>
      </c>
      <c r="AI39">
        <f t="shared" si="1"/>
        <v>2965</v>
      </c>
      <c r="AK39">
        <f t="shared" si="2"/>
        <v>2019</v>
      </c>
      <c r="AM39">
        <f t="shared" si="3"/>
        <v>11</v>
      </c>
      <c r="AO39">
        <f t="shared" si="4"/>
        <v>24</v>
      </c>
      <c r="AQ39" t="str">
        <f t="shared" si="5"/>
        <v>November</v>
      </c>
    </row>
    <row r="40" spans="1:43" ht="14.25" customHeight="1" x14ac:dyDescent="0.25">
      <c r="A40" s="3">
        <v>1039</v>
      </c>
      <c r="B40" s="3" t="s">
        <v>79</v>
      </c>
      <c r="C40" s="3" t="s">
        <v>16</v>
      </c>
      <c r="D40" s="3">
        <v>61527</v>
      </c>
      <c r="E40" s="4">
        <v>44875</v>
      </c>
      <c r="F40" s="4">
        <v>46790</v>
      </c>
      <c r="G40" s="3" t="s">
        <v>32</v>
      </c>
      <c r="H40" s="3">
        <v>32</v>
      </c>
      <c r="I40" s="3" t="s">
        <v>13</v>
      </c>
      <c r="R40" t="str" cm="1">
        <f t="array" ref="R40">_xlfn.IFS(D8&lt;50000,"LOW",D8&lt;=80000,"AVERAGE",D8&gt;80000,"HIGH")</f>
        <v>HIGH</v>
      </c>
      <c r="X40" t="str" cm="1">
        <f t="array" ref="X40">_xlfn.IFS(W40&gt;F40,"Retired",W40&lt;=F40,"Active")</f>
        <v>Active</v>
      </c>
      <c r="AD40" t="str">
        <v>FINANCE</v>
      </c>
      <c r="AF40" t="str">
        <f t="shared" si="0"/>
        <v>Jennifer Flores,North</v>
      </c>
      <c r="AI40">
        <f t="shared" si="1"/>
        <v>4463</v>
      </c>
      <c r="AK40">
        <f t="shared" si="2"/>
        <v>2015</v>
      </c>
      <c r="AM40">
        <f t="shared" si="3"/>
        <v>10</v>
      </c>
      <c r="AO40">
        <f t="shared" si="4"/>
        <v>19</v>
      </c>
      <c r="AQ40" t="str">
        <f t="shared" si="5"/>
        <v>October</v>
      </c>
    </row>
    <row r="41" spans="1:43" ht="14.25" customHeight="1" x14ac:dyDescent="0.25">
      <c r="A41" s="3">
        <v>1040</v>
      </c>
      <c r="B41" s="3" t="s">
        <v>80</v>
      </c>
      <c r="C41" s="3" t="s">
        <v>11</v>
      </c>
      <c r="D41" s="3">
        <v>49746</v>
      </c>
      <c r="E41" s="4">
        <v>44220</v>
      </c>
      <c r="F41" s="4">
        <v>46791</v>
      </c>
      <c r="G41" s="3" t="s">
        <v>40</v>
      </c>
      <c r="H41" s="3">
        <v>25</v>
      </c>
      <c r="I41" s="3" t="s">
        <v>17</v>
      </c>
      <c r="R41" t="str" cm="1">
        <f t="array" ref="R41">_xlfn.IFS(D9&lt;50000,"LOW",D9&lt;=80000,"AVERAGE",D9&gt;80000,"HIGH")</f>
        <v>LOW</v>
      </c>
      <c r="X41" t="str" cm="1">
        <f t="array" ref="X41">_xlfn.IFS(W41&gt;F41,"Retired",W41&lt;=F41,"Active")</f>
        <v>Active</v>
      </c>
      <c r="AD41" t="str">
        <v>HR</v>
      </c>
      <c r="AF41" t="str">
        <f t="shared" si="0"/>
        <v>Jorge Jacobs,North</v>
      </c>
      <c r="AI41">
        <f t="shared" si="1"/>
        <v>3021</v>
      </c>
      <c r="AK41">
        <f t="shared" si="2"/>
        <v>2019</v>
      </c>
      <c r="AM41">
        <f t="shared" si="3"/>
        <v>10</v>
      </c>
      <c r="AO41">
        <f t="shared" si="4"/>
        <v>1</v>
      </c>
      <c r="AQ41" t="str">
        <f t="shared" si="5"/>
        <v>October</v>
      </c>
    </row>
    <row r="42" spans="1:43" ht="14.25" customHeight="1" x14ac:dyDescent="0.25">
      <c r="A42" s="3">
        <v>1041</v>
      </c>
      <c r="B42" s="3" t="s">
        <v>81</v>
      </c>
      <c r="C42" s="3" t="s">
        <v>39</v>
      </c>
      <c r="D42" s="3">
        <v>70740</v>
      </c>
      <c r="E42" s="4">
        <v>42378</v>
      </c>
      <c r="F42" s="4">
        <v>46792</v>
      </c>
      <c r="G42" s="3" t="s">
        <v>27</v>
      </c>
      <c r="H42" s="3">
        <v>45</v>
      </c>
      <c r="I42" s="3" t="s">
        <v>13</v>
      </c>
      <c r="R42" t="str" cm="1">
        <f t="array" ref="R42">_xlfn.IFS(D10&lt;50000,"LOW",D10&lt;=80000,"AVERAGE",D10&gt;80000,"HIGH")</f>
        <v>AVERAGE</v>
      </c>
      <c r="X42" t="str" cm="1">
        <f t="array" ref="X42">_xlfn.IFS(W42&gt;F42,"Retired",W42&lt;=F42,"Active")</f>
        <v>Active</v>
      </c>
      <c r="AD42" t="str">
        <v>IT</v>
      </c>
      <c r="AF42" t="str">
        <f t="shared" si="0"/>
        <v>Tamara Watts,North</v>
      </c>
      <c r="AI42">
        <f t="shared" si="1"/>
        <v>2522</v>
      </c>
      <c r="AK42">
        <f t="shared" si="2"/>
        <v>2021</v>
      </c>
      <c r="AM42">
        <f t="shared" si="3"/>
        <v>2</v>
      </c>
      <c r="AO42">
        <f t="shared" si="4"/>
        <v>12</v>
      </c>
      <c r="AQ42" t="str">
        <f t="shared" si="5"/>
        <v>February</v>
      </c>
    </row>
    <row r="43" spans="1:43" ht="14.25" customHeight="1" x14ac:dyDescent="0.25">
      <c r="A43" s="3">
        <v>1042</v>
      </c>
      <c r="B43" s="3" t="s">
        <v>82</v>
      </c>
      <c r="C43" s="3" t="s">
        <v>20</v>
      </c>
      <c r="D43" s="3">
        <v>75986</v>
      </c>
      <c r="E43" s="4">
        <v>42272</v>
      </c>
      <c r="F43" s="4">
        <v>46793</v>
      </c>
      <c r="G43" s="3" t="s">
        <v>32</v>
      </c>
      <c r="H43" s="3">
        <v>24</v>
      </c>
      <c r="I43" s="3" t="s">
        <v>54</v>
      </c>
      <c r="R43" t="str" cm="1">
        <f t="array" ref="R43">_xlfn.IFS(D11&lt;50000,"LOW",D11&lt;=80000,"AVERAGE",D11&gt;80000,"HIGH")</f>
        <v>HIGH</v>
      </c>
      <c r="X43" t="str" cm="1">
        <f t="array" ref="X43">_xlfn.IFS(W43&gt;F43,"Retired",W43&lt;=F43,"Active")</f>
        <v>Active</v>
      </c>
      <c r="AD43" t="str">
        <v>MARKETING</v>
      </c>
      <c r="AF43" t="str">
        <f t="shared" si="0"/>
        <v>Valerie Graham,East</v>
      </c>
      <c r="AI43">
        <f t="shared" si="1"/>
        <v>3942</v>
      </c>
      <c r="AK43">
        <f t="shared" si="2"/>
        <v>2017</v>
      </c>
      <c r="AM43">
        <f t="shared" si="3"/>
        <v>3</v>
      </c>
      <c r="AO43">
        <f t="shared" si="4"/>
        <v>26</v>
      </c>
      <c r="AQ43" t="str">
        <f t="shared" si="5"/>
        <v>March</v>
      </c>
    </row>
    <row r="44" spans="1:43" ht="14.25" customHeight="1" x14ac:dyDescent="0.25">
      <c r="A44" s="3">
        <v>1043</v>
      </c>
      <c r="B44" s="3" t="s">
        <v>83</v>
      </c>
      <c r="C44" s="3" t="s">
        <v>20</v>
      </c>
      <c r="D44" s="3">
        <v>118579</v>
      </c>
      <c r="E44" s="4">
        <v>42659</v>
      </c>
      <c r="F44" s="4">
        <v>46794</v>
      </c>
      <c r="G44" s="3" t="s">
        <v>40</v>
      </c>
      <c r="H44" s="3">
        <v>26</v>
      </c>
      <c r="I44" s="3" t="s">
        <v>21</v>
      </c>
      <c r="R44" t="str" cm="1">
        <f t="array" ref="R44">_xlfn.IFS(D12&lt;50000,"LOW",D12&lt;=80000,"AVERAGE",D12&gt;80000,"HIGH")</f>
        <v>AVERAGE</v>
      </c>
      <c r="X44" t="str" cm="1">
        <f t="array" ref="X44">_xlfn.IFS(W44&gt;F44,"Retired",W44&lt;=F44,"Active")</f>
        <v>Active</v>
      </c>
      <c r="AD44" t="str">
        <v>SALES</v>
      </c>
      <c r="AF44" t="str">
        <f t="shared" si="0"/>
        <v>Chelsea Medina,East</v>
      </c>
      <c r="AI44">
        <f t="shared" si="1"/>
        <v>3650</v>
      </c>
      <c r="AK44">
        <f t="shared" si="2"/>
        <v>2018</v>
      </c>
      <c r="AM44">
        <f t="shared" si="3"/>
        <v>1</v>
      </c>
      <c r="AO44">
        <f t="shared" si="4"/>
        <v>13</v>
      </c>
      <c r="AQ44" t="str">
        <f t="shared" si="5"/>
        <v>January</v>
      </c>
    </row>
    <row r="45" spans="1:43" ht="14.25" customHeight="1" x14ac:dyDescent="0.25">
      <c r="A45" s="3">
        <v>1044</v>
      </c>
      <c r="B45" s="3" t="s">
        <v>84</v>
      </c>
      <c r="C45" s="3" t="s">
        <v>16</v>
      </c>
      <c r="D45" s="3">
        <v>41551</v>
      </c>
      <c r="E45" s="4">
        <v>43259</v>
      </c>
      <c r="F45" s="4">
        <v>46795</v>
      </c>
      <c r="G45" s="3" t="s">
        <v>40</v>
      </c>
      <c r="H45" s="3">
        <v>20</v>
      </c>
      <c r="I45" s="3" t="s">
        <v>13</v>
      </c>
      <c r="R45" t="str" cm="1">
        <f t="array" ref="R45">_xlfn.IFS(D13&lt;50000,"LOW",D13&lt;=80000,"AVERAGE",D13&gt;80000,"HIGH")</f>
        <v>AVERAGE</v>
      </c>
      <c r="X45" t="str" cm="1">
        <f t="array" ref="X45">_xlfn.IFS(W45&gt;F45,"Retired",W45&lt;=F45,"Active")</f>
        <v>Active</v>
      </c>
      <c r="AD45" t="str">
        <v>HR</v>
      </c>
      <c r="AF45" t="str">
        <f t="shared" si="0"/>
        <v>Johnny Blackburn,East</v>
      </c>
      <c r="AI45">
        <f t="shared" si="1"/>
        <v>1284</v>
      </c>
      <c r="AK45">
        <f t="shared" si="2"/>
        <v>2024</v>
      </c>
      <c r="AM45">
        <f t="shared" si="3"/>
        <v>7</v>
      </c>
      <c r="AO45">
        <f t="shared" si="4"/>
        <v>7</v>
      </c>
      <c r="AQ45" t="str">
        <f t="shared" si="5"/>
        <v>July</v>
      </c>
    </row>
    <row r="46" spans="1:43" ht="14.25" customHeight="1" x14ac:dyDescent="0.25">
      <c r="A46" s="3">
        <v>1045</v>
      </c>
      <c r="B46" s="3" t="s">
        <v>85</v>
      </c>
      <c r="C46" s="3" t="s">
        <v>20</v>
      </c>
      <c r="D46" s="3">
        <v>47378</v>
      </c>
      <c r="E46" s="4">
        <v>42888</v>
      </c>
      <c r="F46" s="4">
        <v>46796</v>
      </c>
      <c r="G46" s="3" t="s">
        <v>12</v>
      </c>
      <c r="H46" s="3">
        <v>45</v>
      </c>
      <c r="I46" s="3" t="s">
        <v>54</v>
      </c>
      <c r="R46" t="str" cm="1">
        <f t="array" ref="R46">_xlfn.IFS(D14&lt;50000,"LOW",D14&lt;=80000,"AVERAGE",D14&gt;80000,"HIGH")</f>
        <v>AVERAGE</v>
      </c>
      <c r="X46" t="str" cm="1">
        <f t="array" ref="X46">_xlfn.IFS(W46&gt;F46,"Retired",W46&lt;=F46,"Active")</f>
        <v>Active</v>
      </c>
      <c r="AD46" t="str">
        <v>MARKETING</v>
      </c>
      <c r="AF46" t="str">
        <f t="shared" si="0"/>
        <v>Victoria Thompson,East</v>
      </c>
      <c r="AI46">
        <f t="shared" si="1"/>
        <v>4049</v>
      </c>
      <c r="AK46">
        <f t="shared" si="2"/>
        <v>2016</v>
      </c>
      <c r="AM46">
        <f t="shared" si="3"/>
        <v>12</v>
      </c>
      <c r="AO46">
        <f t="shared" si="4"/>
        <v>12</v>
      </c>
      <c r="AQ46" t="str">
        <f t="shared" si="5"/>
        <v>December</v>
      </c>
    </row>
    <row r="47" spans="1:43" ht="14.25" customHeight="1" x14ac:dyDescent="0.25">
      <c r="A47" s="3">
        <v>1046</v>
      </c>
      <c r="B47" s="3" t="s">
        <v>86</v>
      </c>
      <c r="C47" s="3" t="s">
        <v>20</v>
      </c>
      <c r="D47" s="3">
        <v>58152</v>
      </c>
      <c r="E47" s="4">
        <v>44720</v>
      </c>
      <c r="F47" s="4">
        <v>46797</v>
      </c>
      <c r="G47" s="3" t="s">
        <v>32</v>
      </c>
      <c r="H47" s="3">
        <v>28</v>
      </c>
      <c r="I47" s="3" t="s">
        <v>13</v>
      </c>
      <c r="R47" t="str" cm="1">
        <f t="array" ref="R47">_xlfn.IFS(D15&lt;50000,"LOW",D15&lt;=80000,"AVERAGE",D15&gt;80000,"HIGH")</f>
        <v>LOW</v>
      </c>
      <c r="X47" t="str" cm="1">
        <f t="array" ref="X47">_xlfn.IFS(W47&gt;F47,"Retired",W47&lt;=F47,"Active")</f>
        <v>Active</v>
      </c>
      <c r="AD47" t="str">
        <v>FINANCE</v>
      </c>
      <c r="AF47" t="str">
        <f t="shared" si="0"/>
        <v>Angela Ramirez,North</v>
      </c>
      <c r="AI47">
        <f t="shared" si="1"/>
        <v>1438</v>
      </c>
      <c r="AK47">
        <f t="shared" si="2"/>
        <v>2024</v>
      </c>
      <c r="AM47">
        <f t="shared" si="3"/>
        <v>2</v>
      </c>
      <c r="AO47">
        <f t="shared" si="4"/>
        <v>6</v>
      </c>
      <c r="AQ47" t="str">
        <f t="shared" si="5"/>
        <v>February</v>
      </c>
    </row>
    <row r="48" spans="1:43" ht="14.25" customHeight="1" x14ac:dyDescent="0.25">
      <c r="A48" s="3">
        <v>1047</v>
      </c>
      <c r="B48" s="3" t="s">
        <v>87</v>
      </c>
      <c r="C48" s="3" t="s">
        <v>24</v>
      </c>
      <c r="D48" s="3">
        <v>77714</v>
      </c>
      <c r="E48" s="4">
        <v>44447</v>
      </c>
      <c r="F48" s="4">
        <v>46798</v>
      </c>
      <c r="G48" s="3" t="s">
        <v>40</v>
      </c>
      <c r="H48" s="3">
        <v>26</v>
      </c>
      <c r="I48" s="3" t="s">
        <v>17</v>
      </c>
      <c r="R48" t="str" cm="1">
        <f t="array" ref="R48">_xlfn.IFS(D16&lt;50000,"LOW",D16&lt;=80000,"AVERAGE",D16&gt;80000,"HIGH")</f>
        <v>LOW</v>
      </c>
      <c r="X48" t="str" cm="1">
        <f t="array" ref="X48">_xlfn.IFS(W48&gt;F48,"Retired",W48&lt;=F48,"Active")</f>
        <v>Active</v>
      </c>
      <c r="AD48" t="str">
        <v>HR</v>
      </c>
      <c r="AF48" t="str">
        <f t="shared" si="0"/>
        <v>Roberto Ochoa,North</v>
      </c>
      <c r="AI48">
        <f t="shared" si="1"/>
        <v>4649</v>
      </c>
      <c r="AK48">
        <f t="shared" si="2"/>
        <v>2015</v>
      </c>
      <c r="AM48">
        <f t="shared" si="3"/>
        <v>4</v>
      </c>
      <c r="AO48">
        <f t="shared" si="4"/>
        <v>24</v>
      </c>
      <c r="AQ48" t="str">
        <f t="shared" si="5"/>
        <v>April</v>
      </c>
    </row>
    <row r="49" spans="1:43" ht="14.25" customHeight="1" x14ac:dyDescent="0.25">
      <c r="A49" s="3">
        <v>1048</v>
      </c>
      <c r="B49" s="3" t="s">
        <v>88</v>
      </c>
      <c r="C49" s="3" t="s">
        <v>11</v>
      </c>
      <c r="D49" s="3">
        <v>62698</v>
      </c>
      <c r="E49" s="4">
        <v>43385</v>
      </c>
      <c r="F49" s="4">
        <v>46799</v>
      </c>
      <c r="G49" s="3" t="s">
        <v>27</v>
      </c>
      <c r="H49" s="3">
        <v>20</v>
      </c>
      <c r="I49" s="3" t="s">
        <v>17</v>
      </c>
      <c r="R49" t="str" cm="1">
        <f t="array" ref="R49">_xlfn.IFS(D17&lt;50000,"LOW",D17&lt;=80000,"AVERAGE",D17&gt;80000,"HIGH")</f>
        <v>HIGH</v>
      </c>
      <c r="X49" t="str" cm="1">
        <f t="array" ref="X49">_xlfn.IFS(W49&gt;F49,"Retired",W49&lt;=F49,"Active")</f>
        <v>Active</v>
      </c>
      <c r="AD49" t="str">
        <v>SALES</v>
      </c>
      <c r="AF49" t="str">
        <f t="shared" si="0"/>
        <v>Patrick Avery,West</v>
      </c>
      <c r="AI49">
        <f t="shared" si="1"/>
        <v>3224</v>
      </c>
      <c r="AK49">
        <f t="shared" si="2"/>
        <v>2019</v>
      </c>
      <c r="AM49">
        <f t="shared" si="3"/>
        <v>3</v>
      </c>
      <c r="AO49">
        <f t="shared" si="4"/>
        <v>20</v>
      </c>
      <c r="AQ49" t="str">
        <f t="shared" si="5"/>
        <v>March</v>
      </c>
    </row>
    <row r="50" spans="1:43" ht="14.25" customHeight="1" x14ac:dyDescent="0.25">
      <c r="A50" s="3">
        <v>1049</v>
      </c>
      <c r="B50" s="3" t="s">
        <v>89</v>
      </c>
      <c r="C50" s="3" t="s">
        <v>39</v>
      </c>
      <c r="D50" s="3">
        <v>88016</v>
      </c>
      <c r="E50" s="4">
        <v>41899</v>
      </c>
      <c r="F50" s="4">
        <v>46800</v>
      </c>
      <c r="G50" s="3" t="s">
        <v>27</v>
      </c>
      <c r="H50" s="3">
        <v>27</v>
      </c>
      <c r="I50" s="3" t="s">
        <v>21</v>
      </c>
      <c r="R50" t="str" cm="1">
        <f t="array" ref="R50">_xlfn.IFS(D18&lt;50000,"LOW",D18&lt;=80000,"AVERAGE",D18&gt;80000,"HIGH")</f>
        <v>HIGH</v>
      </c>
      <c r="X50" t="str" cm="1">
        <f t="array" ref="X50">_xlfn.IFS(W50&gt;F50,"Retired",W50&lt;=F50,"Active")</f>
        <v>Active</v>
      </c>
      <c r="AD50" t="str">
        <v>IT</v>
      </c>
      <c r="AF50" t="str">
        <f t="shared" si="0"/>
        <v>Jessica Murillo,East</v>
      </c>
      <c r="AI50">
        <f t="shared" si="1"/>
        <v>2263</v>
      </c>
      <c r="AK50">
        <f t="shared" si="2"/>
        <v>2021</v>
      </c>
      <c r="AM50">
        <f t="shared" si="3"/>
        <v>11</v>
      </c>
      <c r="AO50">
        <f t="shared" si="4"/>
        <v>6</v>
      </c>
      <c r="AQ50" t="str">
        <f t="shared" si="5"/>
        <v>November</v>
      </c>
    </row>
    <row r="51" spans="1:43" ht="14.25" customHeight="1" x14ac:dyDescent="0.25">
      <c r="A51" s="3">
        <v>1050</v>
      </c>
      <c r="B51" s="3" t="s">
        <v>90</v>
      </c>
      <c r="C51" s="3" t="s">
        <v>11</v>
      </c>
      <c r="D51" s="3">
        <v>66805</v>
      </c>
      <c r="E51" s="4">
        <v>42565</v>
      </c>
      <c r="F51" s="4">
        <v>46801</v>
      </c>
      <c r="G51" s="3" t="s">
        <v>40</v>
      </c>
      <c r="H51" s="3">
        <v>43</v>
      </c>
      <c r="I51" s="3" t="s">
        <v>54</v>
      </c>
      <c r="R51" t="str" cm="1">
        <f t="array" ref="R51">_xlfn.IFS(D19&lt;50000,"LOW",D19&lt;=80000,"AVERAGE",D19&gt;80000,"HIGH")</f>
        <v>HIGH</v>
      </c>
      <c r="X51" t="str" cm="1">
        <f t="array" ref="X51">_xlfn.IFS(W51&gt;F51,"Retired",W51&lt;=F51,"Active")</f>
        <v>Active</v>
      </c>
      <c r="AD51" t="str">
        <v>SALES</v>
      </c>
      <c r="AF51" t="str">
        <f t="shared" si="0"/>
        <v>Michael White,North</v>
      </c>
      <c r="AI51">
        <f t="shared" si="1"/>
        <v>4180</v>
      </c>
      <c r="AK51">
        <f t="shared" si="2"/>
        <v>2016</v>
      </c>
      <c r="AM51">
        <f t="shared" si="3"/>
        <v>8</v>
      </c>
      <c r="AO51">
        <f t="shared" si="4"/>
        <v>8</v>
      </c>
      <c r="AQ51" t="str">
        <f t="shared" si="5"/>
        <v>August</v>
      </c>
    </row>
    <row r="52" spans="1:43" ht="14.25" customHeight="1" x14ac:dyDescent="0.25">
      <c r="A52" s="3">
        <v>1051</v>
      </c>
      <c r="B52" s="3" t="s">
        <v>91</v>
      </c>
      <c r="C52" s="3" t="s">
        <v>20</v>
      </c>
      <c r="D52" s="3">
        <v>75116</v>
      </c>
      <c r="E52" s="4">
        <v>44580</v>
      </c>
      <c r="F52" s="4">
        <v>46802</v>
      </c>
      <c r="G52" s="3" t="s">
        <v>12</v>
      </c>
      <c r="H52" s="3">
        <v>20</v>
      </c>
      <c r="I52" s="3" t="s">
        <v>21</v>
      </c>
      <c r="R52" t="str" cm="1">
        <f t="array" ref="R52">_xlfn.IFS(D20&lt;50000,"LOW",D20&lt;=80000,"AVERAGE",D20&gt;80000,"HIGH")</f>
        <v>HIGH</v>
      </c>
      <c r="X52" t="str" cm="1">
        <f t="array" ref="X52">_xlfn.IFS(W52&gt;F52,"Retired",W52&lt;=F52,"Active")</f>
        <v>Active</v>
      </c>
      <c r="AD52" t="str">
        <v>SALES</v>
      </c>
      <c r="AF52" t="str">
        <f t="shared" si="0"/>
        <v>Oscar Delacruz,North</v>
      </c>
      <c r="AI52">
        <f t="shared" si="1"/>
        <v>4648</v>
      </c>
      <c r="AK52">
        <f t="shared" si="2"/>
        <v>2015</v>
      </c>
      <c r="AM52">
        <f t="shared" si="3"/>
        <v>4</v>
      </c>
      <c r="AO52">
        <f t="shared" si="4"/>
        <v>29</v>
      </c>
      <c r="AQ52" t="str">
        <f t="shared" si="5"/>
        <v>April</v>
      </c>
    </row>
    <row r="53" spans="1:43" ht="14.25" customHeight="1" x14ac:dyDescent="0.25">
      <c r="A53" s="3">
        <v>1052</v>
      </c>
      <c r="B53" s="3" t="s">
        <v>92</v>
      </c>
      <c r="C53" s="3" t="s">
        <v>20</v>
      </c>
      <c r="D53" s="3">
        <v>42028</v>
      </c>
      <c r="E53" s="4">
        <v>44290</v>
      </c>
      <c r="F53" s="4">
        <v>46803</v>
      </c>
      <c r="G53" s="3" t="s">
        <v>32</v>
      </c>
      <c r="H53" s="3">
        <v>37</v>
      </c>
      <c r="I53" s="3" t="s">
        <v>21</v>
      </c>
      <c r="R53" t="str" cm="1">
        <f t="array" ref="R53">_xlfn.IFS(D21&lt;50000,"LOW",D21&lt;=80000,"AVERAGE",D21&gt;80000,"HIGH")</f>
        <v>LOW</v>
      </c>
      <c r="X53" t="str" cm="1">
        <f t="array" ref="X53">_xlfn.IFS(W53&gt;F53,"Retired",W53&lt;=F53,"Active")</f>
        <v>Active</v>
      </c>
      <c r="AD53" t="str">
        <v>HR</v>
      </c>
      <c r="AF53" t="str">
        <f t="shared" si="0"/>
        <v>Albert Jones,North</v>
      </c>
      <c r="AI53">
        <f t="shared" si="1"/>
        <v>2369</v>
      </c>
      <c r="AK53">
        <f t="shared" si="2"/>
        <v>2021</v>
      </c>
      <c r="AM53">
        <f t="shared" si="3"/>
        <v>7</v>
      </c>
      <c r="AO53">
        <f t="shared" si="4"/>
        <v>26</v>
      </c>
      <c r="AQ53" t="str">
        <f t="shared" si="5"/>
        <v>July</v>
      </c>
    </row>
    <row r="54" spans="1:43" ht="14.25" customHeight="1" x14ac:dyDescent="0.25">
      <c r="A54" s="3">
        <v>1053</v>
      </c>
      <c r="B54" s="3" t="s">
        <v>93</v>
      </c>
      <c r="C54" s="3" t="s">
        <v>20</v>
      </c>
      <c r="D54" s="3">
        <v>48213</v>
      </c>
      <c r="E54" s="4">
        <v>44130</v>
      </c>
      <c r="F54" s="4">
        <v>46804</v>
      </c>
      <c r="G54" s="3" t="s">
        <v>27</v>
      </c>
      <c r="H54" s="3">
        <v>21</v>
      </c>
      <c r="I54" s="3" t="s">
        <v>54</v>
      </c>
      <c r="R54" t="str" cm="1">
        <f t="array" ref="R54">_xlfn.IFS(D22&lt;50000,"LOW",D22&lt;=80000,"AVERAGE",D22&gt;80000,"HIGH")</f>
        <v>AVERAGE</v>
      </c>
      <c r="X54" t="str" cm="1">
        <f t="array" ref="X54">_xlfn.IFS(W54&gt;F54,"Retired",W54&lt;=F54,"Active")</f>
        <v>Active</v>
      </c>
      <c r="AD54" t="str">
        <v>FINANCE</v>
      </c>
      <c r="AF54" t="str">
        <f t="shared" si="0"/>
        <v>Mathew Davis,North</v>
      </c>
      <c r="AI54">
        <f t="shared" si="1"/>
        <v>1557</v>
      </c>
      <c r="AK54">
        <f t="shared" si="2"/>
        <v>2023</v>
      </c>
      <c r="AM54">
        <f t="shared" si="3"/>
        <v>10</v>
      </c>
      <c r="AO54">
        <f t="shared" si="4"/>
        <v>17</v>
      </c>
      <c r="AQ54" t="str">
        <f t="shared" si="5"/>
        <v>October</v>
      </c>
    </row>
    <row r="55" spans="1:43" ht="14.25" customHeight="1" x14ac:dyDescent="0.25">
      <c r="A55" s="3">
        <v>1054</v>
      </c>
      <c r="B55" s="3" t="s">
        <v>94</v>
      </c>
      <c r="C55" s="3" t="s">
        <v>11</v>
      </c>
      <c r="D55" s="3">
        <v>66639</v>
      </c>
      <c r="E55" s="4">
        <v>42680</v>
      </c>
      <c r="F55" s="4">
        <v>46805</v>
      </c>
      <c r="G55" s="3" t="s">
        <v>40</v>
      </c>
      <c r="H55" s="3">
        <v>43</v>
      </c>
      <c r="I55" s="3" t="s">
        <v>17</v>
      </c>
      <c r="R55" t="str" cm="1">
        <f t="array" ref="R55">_xlfn.IFS(D23&lt;50000,"LOW",D23&lt;=80000,"AVERAGE",D23&gt;80000,"HIGH")</f>
        <v>LOW</v>
      </c>
      <c r="X55" t="str" cm="1">
        <f t="array" ref="X55">_xlfn.IFS(W55&gt;F55,"Retired",W55&lt;=F55,"Active")</f>
        <v>Active</v>
      </c>
      <c r="AD55" t="str">
        <v>SALES</v>
      </c>
      <c r="AF55" t="str">
        <f t="shared" si="0"/>
        <v>Laurie Brown,East</v>
      </c>
      <c r="AI55">
        <f t="shared" si="1"/>
        <v>1975</v>
      </c>
      <c r="AK55">
        <f t="shared" si="2"/>
        <v>2022</v>
      </c>
      <c r="AM55">
        <f t="shared" si="3"/>
        <v>8</v>
      </c>
      <c r="AO55">
        <f t="shared" si="4"/>
        <v>26</v>
      </c>
      <c r="AQ55" t="str">
        <f t="shared" si="5"/>
        <v>August</v>
      </c>
    </row>
    <row r="56" spans="1:43" ht="14.25" customHeight="1" x14ac:dyDescent="0.25">
      <c r="A56" s="3">
        <v>1055</v>
      </c>
      <c r="B56" s="3" t="s">
        <v>95</v>
      </c>
      <c r="C56" s="3" t="s">
        <v>39</v>
      </c>
      <c r="D56" s="3">
        <v>79925</v>
      </c>
      <c r="E56" s="4">
        <v>42917</v>
      </c>
      <c r="F56" s="4">
        <v>46806</v>
      </c>
      <c r="G56" s="3" t="s">
        <v>32</v>
      </c>
      <c r="H56" s="3">
        <v>34</v>
      </c>
      <c r="I56" s="3" t="s">
        <v>13</v>
      </c>
      <c r="R56" t="str" cm="1">
        <f t="array" ref="R56">_xlfn.IFS(D24&lt;50000,"LOW",D24&lt;=80000,"AVERAGE",D24&gt;80000,"HIGH")</f>
        <v>HIGH</v>
      </c>
      <c r="X56" t="str" cm="1">
        <f t="array" ref="X56">_xlfn.IFS(W56&gt;F56,"Retired",W56&lt;=F56,"Active")</f>
        <v>Active</v>
      </c>
      <c r="AD56" t="str">
        <v>IT</v>
      </c>
      <c r="AF56" t="str">
        <f t="shared" si="0"/>
        <v>Beverly Jones,East</v>
      </c>
      <c r="AI56">
        <f t="shared" si="1"/>
        <v>4001</v>
      </c>
      <c r="AK56">
        <f t="shared" si="2"/>
        <v>2017</v>
      </c>
      <c r="AM56">
        <f t="shared" si="3"/>
        <v>2</v>
      </c>
      <c r="AO56">
        <f t="shared" si="4"/>
        <v>8</v>
      </c>
      <c r="AQ56" t="str">
        <f t="shared" si="5"/>
        <v>February</v>
      </c>
    </row>
    <row r="57" spans="1:43" ht="14.25" customHeight="1" x14ac:dyDescent="0.25">
      <c r="A57" s="3">
        <v>1056</v>
      </c>
      <c r="B57" s="3" t="s">
        <v>96</v>
      </c>
      <c r="C57" s="3" t="s">
        <v>20</v>
      </c>
      <c r="D57" s="3">
        <v>115409</v>
      </c>
      <c r="E57" s="4">
        <v>44987</v>
      </c>
      <c r="F57" s="4">
        <v>46807</v>
      </c>
      <c r="G57" s="3" t="s">
        <v>40</v>
      </c>
      <c r="H57" s="3">
        <v>31</v>
      </c>
      <c r="I57" s="3" t="s">
        <v>17</v>
      </c>
      <c r="R57" t="str" cm="1">
        <f t="array" ref="R57">_xlfn.IFS(D25&lt;50000,"LOW",D25&lt;=80000,"AVERAGE",D25&gt;80000,"HIGH")</f>
        <v>HIGH</v>
      </c>
      <c r="X57" t="str" cm="1">
        <f t="array" ref="X57">_xlfn.IFS(W57&gt;F57,"Retired",W57&lt;=F57,"Active")</f>
        <v>Active</v>
      </c>
      <c r="AD57" t="str">
        <v>HR</v>
      </c>
      <c r="AF57" t="str">
        <f t="shared" si="0"/>
        <v>Dr. Amanda Adams DDS,West</v>
      </c>
      <c r="AI57">
        <f t="shared" si="1"/>
        <v>1325</v>
      </c>
      <c r="AK57">
        <f t="shared" si="2"/>
        <v>2024</v>
      </c>
      <c r="AM57">
        <f t="shared" si="3"/>
        <v>6</v>
      </c>
      <c r="AO57">
        <f t="shared" si="4"/>
        <v>8</v>
      </c>
      <c r="AQ57" t="str">
        <f t="shared" si="5"/>
        <v>June</v>
      </c>
    </row>
    <row r="58" spans="1:43" ht="14.25" customHeight="1" x14ac:dyDescent="0.25">
      <c r="A58" s="3">
        <v>1057</v>
      </c>
      <c r="B58" s="3" t="s">
        <v>97</v>
      </c>
      <c r="C58" s="3" t="s">
        <v>16</v>
      </c>
      <c r="D58" s="3">
        <v>116338</v>
      </c>
      <c r="E58" s="4">
        <v>45299</v>
      </c>
      <c r="F58" s="4">
        <v>46808</v>
      </c>
      <c r="G58" s="3" t="s">
        <v>12</v>
      </c>
      <c r="H58" s="3">
        <v>25</v>
      </c>
      <c r="I58" s="3" t="s">
        <v>17</v>
      </c>
      <c r="R58" t="str" cm="1">
        <f t="array" ref="R58">_xlfn.IFS(D26&lt;50000,"LOW",D26&lt;=80000,"AVERAGE",D26&gt;80000,"HIGH")</f>
        <v>AVERAGE</v>
      </c>
      <c r="X58" t="str" cm="1">
        <f t="array" ref="X58">_xlfn.IFS(W58&gt;F58,"Retired",W58&lt;=F58,"Active")</f>
        <v>Active</v>
      </c>
      <c r="AD58" t="str">
        <v>SALES</v>
      </c>
      <c r="AF58" t="str">
        <f t="shared" si="0"/>
        <v>Dana Cooper,East</v>
      </c>
      <c r="AI58">
        <f t="shared" si="1"/>
        <v>4357</v>
      </c>
      <c r="AK58">
        <f t="shared" si="2"/>
        <v>2016</v>
      </c>
      <c r="AM58">
        <f t="shared" si="3"/>
        <v>2</v>
      </c>
      <c r="AO58">
        <f t="shared" si="4"/>
        <v>20</v>
      </c>
      <c r="AQ58" t="str">
        <f t="shared" si="5"/>
        <v>February</v>
      </c>
    </row>
    <row r="59" spans="1:43" ht="14.25" customHeight="1" x14ac:dyDescent="0.25">
      <c r="A59" s="3">
        <v>1058</v>
      </c>
      <c r="B59" s="3" t="s">
        <v>98</v>
      </c>
      <c r="C59" s="3" t="s">
        <v>11</v>
      </c>
      <c r="D59" s="3">
        <v>73581</v>
      </c>
      <c r="E59" s="4">
        <v>45461</v>
      </c>
      <c r="F59" s="4">
        <v>46809</v>
      </c>
      <c r="G59" s="3" t="s">
        <v>32</v>
      </c>
      <c r="H59" s="3">
        <v>22</v>
      </c>
      <c r="I59" s="3" t="s">
        <v>17</v>
      </c>
      <c r="R59" t="str" cm="1">
        <f t="array" ref="R59">_xlfn.IFS(D27&lt;50000,"LOW",D27&lt;=80000,"AVERAGE",D27&gt;80000,"HIGH")</f>
        <v>AVERAGE</v>
      </c>
      <c r="X59" t="str" cm="1">
        <f t="array" ref="X59">_xlfn.IFS(W59&gt;F59,"Retired",W59&lt;=F59,"Active")</f>
        <v>Active</v>
      </c>
      <c r="AD59" t="str">
        <v>FINANCE</v>
      </c>
      <c r="AF59" t="str">
        <f t="shared" si="0"/>
        <v>Michael Williams,South</v>
      </c>
      <c r="AI59">
        <f t="shared" si="1"/>
        <v>1301</v>
      </c>
      <c r="AK59">
        <f t="shared" si="2"/>
        <v>2024</v>
      </c>
      <c r="AM59">
        <f t="shared" si="3"/>
        <v>7</v>
      </c>
      <c r="AO59">
        <f t="shared" si="4"/>
        <v>4</v>
      </c>
      <c r="AQ59" t="str">
        <f t="shared" si="5"/>
        <v>July</v>
      </c>
    </row>
    <row r="60" spans="1:43" ht="14.25" customHeight="1" x14ac:dyDescent="0.25">
      <c r="A60" s="3">
        <v>1059</v>
      </c>
      <c r="B60" s="3" t="s">
        <v>99</v>
      </c>
      <c r="C60" s="3" t="s">
        <v>20</v>
      </c>
      <c r="D60" s="3">
        <v>81063</v>
      </c>
      <c r="E60" s="4">
        <v>43850</v>
      </c>
      <c r="F60" s="4">
        <v>46810</v>
      </c>
      <c r="G60" s="3" t="s">
        <v>27</v>
      </c>
      <c r="H60" s="3">
        <v>49</v>
      </c>
      <c r="I60" s="3" t="s">
        <v>21</v>
      </c>
      <c r="R60" t="str" cm="1">
        <f t="array" ref="R60">_xlfn.IFS(D28&lt;50000,"LOW",D28&lt;=80000,"AVERAGE",D28&gt;80000,"HIGH")</f>
        <v>AVERAGE</v>
      </c>
      <c r="X60" t="str" cm="1">
        <f t="array" ref="X60">_xlfn.IFS(W60&gt;F60,"Retired",W60&lt;=F60,"Active")</f>
        <v>Active</v>
      </c>
      <c r="AD60" t="str">
        <v>SALES</v>
      </c>
      <c r="AF60" t="str">
        <f t="shared" si="0"/>
        <v>David Mendoza,South</v>
      </c>
      <c r="AI60">
        <f t="shared" si="1"/>
        <v>2060</v>
      </c>
      <c r="AK60">
        <f t="shared" si="2"/>
        <v>2022</v>
      </c>
      <c r="AM60">
        <f t="shared" si="3"/>
        <v>6</v>
      </c>
      <c r="AO60">
        <f t="shared" si="4"/>
        <v>7</v>
      </c>
      <c r="AQ60" t="str">
        <f t="shared" si="5"/>
        <v>June</v>
      </c>
    </row>
    <row r="61" spans="1:43" ht="14.25" customHeight="1" x14ac:dyDescent="0.25">
      <c r="A61" s="3">
        <v>1060</v>
      </c>
      <c r="B61" s="3" t="s">
        <v>100</v>
      </c>
      <c r="C61" s="3" t="s">
        <v>24</v>
      </c>
      <c r="D61" s="3">
        <v>56757</v>
      </c>
      <c r="E61" s="4">
        <v>43526</v>
      </c>
      <c r="F61" s="4">
        <v>46811</v>
      </c>
      <c r="G61" s="3" t="s">
        <v>27</v>
      </c>
      <c r="H61" s="3">
        <v>26</v>
      </c>
      <c r="I61" s="3" t="s">
        <v>13</v>
      </c>
      <c r="R61" t="str" cm="1">
        <f t="array" ref="R61">_xlfn.IFS(D29&lt;50000,"LOW",D29&lt;=80000,"AVERAGE",D29&gt;80000,"HIGH")</f>
        <v>HIGH</v>
      </c>
      <c r="X61" t="str" cm="1">
        <f t="array" ref="X61">_xlfn.IFS(W61&gt;F61,"Retired",W61&lt;=F61,"Active")</f>
        <v>Active</v>
      </c>
      <c r="AD61" t="str">
        <v>MARKETING</v>
      </c>
      <c r="AF61" t="str">
        <f t="shared" si="0"/>
        <v>Krista Carr,South</v>
      </c>
      <c r="AI61">
        <f t="shared" si="1"/>
        <v>3340</v>
      </c>
      <c r="AK61">
        <f t="shared" si="2"/>
        <v>2018</v>
      </c>
      <c r="AM61">
        <f t="shared" si="3"/>
        <v>12</v>
      </c>
      <c r="AO61">
        <f t="shared" si="4"/>
        <v>6</v>
      </c>
      <c r="AQ61" t="str">
        <f t="shared" si="5"/>
        <v>December</v>
      </c>
    </row>
    <row r="62" spans="1:43" ht="14.25" customHeight="1" x14ac:dyDescent="0.25">
      <c r="A62" s="3">
        <v>1061</v>
      </c>
      <c r="B62" s="3" t="s">
        <v>101</v>
      </c>
      <c r="C62" s="3" t="s">
        <v>24</v>
      </c>
      <c r="D62" s="3">
        <v>96230</v>
      </c>
      <c r="E62" s="4">
        <v>45013</v>
      </c>
      <c r="F62" s="4">
        <v>46812</v>
      </c>
      <c r="G62" s="3" t="s">
        <v>32</v>
      </c>
      <c r="H62" s="3">
        <v>38</v>
      </c>
      <c r="I62" s="3" t="s">
        <v>54</v>
      </c>
      <c r="R62" t="str" cm="1">
        <f t="array" ref="R62">_xlfn.IFS(D30&lt;50000,"LOW",D30&lt;=80000,"AVERAGE",D30&gt;80000,"HIGH")</f>
        <v>AVERAGE</v>
      </c>
      <c r="X62" t="str" cm="1">
        <f t="array" ref="X62">_xlfn.IFS(W62&gt;F62,"Retired",W62&lt;=F62,"Active")</f>
        <v>Active</v>
      </c>
      <c r="AD62" t="str">
        <v>FINANCE</v>
      </c>
      <c r="AF62" t="str">
        <f t="shared" si="0"/>
        <v>Kevin Campbell,East</v>
      </c>
      <c r="AI62">
        <f t="shared" si="1"/>
        <v>3053</v>
      </c>
      <c r="AK62">
        <f t="shared" si="2"/>
        <v>2019</v>
      </c>
      <c r="AM62">
        <f t="shared" si="3"/>
        <v>9</v>
      </c>
      <c r="AO62">
        <f t="shared" si="4"/>
        <v>20</v>
      </c>
      <c r="AQ62" t="str">
        <f t="shared" si="5"/>
        <v>September</v>
      </c>
    </row>
    <row r="63" spans="1:43" ht="14.25" customHeight="1" x14ac:dyDescent="0.25">
      <c r="A63" s="3">
        <v>1062</v>
      </c>
      <c r="B63" s="3" t="s">
        <v>102</v>
      </c>
      <c r="C63" s="3" t="s">
        <v>20</v>
      </c>
      <c r="D63" s="3">
        <v>60705</v>
      </c>
      <c r="E63" s="4">
        <v>44471</v>
      </c>
      <c r="F63" s="4">
        <v>46813</v>
      </c>
      <c r="G63" s="3" t="s">
        <v>12</v>
      </c>
      <c r="H63" s="3">
        <v>41</v>
      </c>
      <c r="I63" s="3" t="s">
        <v>17</v>
      </c>
      <c r="R63" t="str" cm="1">
        <f t="array" ref="R63">_xlfn.IFS(D31&lt;50000,"LOW",D31&lt;=80000,"AVERAGE",D31&gt;80000,"HIGH")</f>
        <v>AVERAGE</v>
      </c>
      <c r="X63" t="str" cm="1">
        <f t="array" ref="X63">_xlfn.IFS(W63&gt;F63,"Retired",W63&lt;=F63,"Active")</f>
        <v>Active</v>
      </c>
      <c r="AD63" t="str">
        <v>HR</v>
      </c>
      <c r="AF63" t="str">
        <f t="shared" si="0"/>
        <v>Matthew Weeks,North</v>
      </c>
      <c r="AI63">
        <f t="shared" si="1"/>
        <v>1569</v>
      </c>
      <c r="AK63">
        <f t="shared" si="2"/>
        <v>2023</v>
      </c>
      <c r="AM63">
        <f t="shared" si="3"/>
        <v>10</v>
      </c>
      <c r="AO63">
        <f t="shared" si="4"/>
        <v>14</v>
      </c>
      <c r="AQ63" t="str">
        <f t="shared" si="5"/>
        <v>October</v>
      </c>
    </row>
    <row r="64" spans="1:43" ht="14.25" customHeight="1" x14ac:dyDescent="0.25">
      <c r="A64" s="3">
        <v>1063</v>
      </c>
      <c r="B64" s="3" t="s">
        <v>103</v>
      </c>
      <c r="C64" s="3" t="s">
        <v>20</v>
      </c>
      <c r="D64" s="3">
        <v>74726</v>
      </c>
      <c r="E64" s="4">
        <v>42031</v>
      </c>
      <c r="F64" s="4">
        <v>46814</v>
      </c>
      <c r="G64" s="3" t="s">
        <v>40</v>
      </c>
      <c r="H64" s="3">
        <v>23</v>
      </c>
      <c r="I64" s="3" t="s">
        <v>54</v>
      </c>
      <c r="R64" t="str" cm="1">
        <f t="array" ref="R64">_xlfn.IFS(D32&lt;50000,"LOW",D32&lt;=80000,"AVERAGE",D32&gt;80000,"HIGH")</f>
        <v>AVERAGE</v>
      </c>
      <c r="X64" t="str" cm="1">
        <f t="array" ref="X64">_xlfn.IFS(W64&gt;F64,"Retired",W64&lt;=F64,"Active")</f>
        <v>Active</v>
      </c>
      <c r="AD64" t="str">
        <v>IT</v>
      </c>
      <c r="AF64" t="str">
        <f t="shared" si="0"/>
        <v>Paula Gould,East</v>
      </c>
      <c r="AI64">
        <f t="shared" si="1"/>
        <v>3551</v>
      </c>
      <c r="AK64">
        <f t="shared" si="2"/>
        <v>2018</v>
      </c>
      <c r="AM64">
        <f t="shared" si="3"/>
        <v>5</v>
      </c>
      <c r="AO64">
        <f t="shared" si="4"/>
        <v>12</v>
      </c>
      <c r="AQ64" t="str">
        <f t="shared" si="5"/>
        <v>May</v>
      </c>
    </row>
    <row r="65" spans="1:43" ht="14.25" customHeight="1" x14ac:dyDescent="0.25">
      <c r="A65" s="3">
        <v>1064</v>
      </c>
      <c r="B65" s="3" t="s">
        <v>104</v>
      </c>
      <c r="C65" s="3" t="s">
        <v>11</v>
      </c>
      <c r="D65" s="3">
        <v>89742</v>
      </c>
      <c r="E65" s="4">
        <v>44220</v>
      </c>
      <c r="F65" s="4">
        <v>46815</v>
      </c>
      <c r="G65" s="3" t="s">
        <v>12</v>
      </c>
      <c r="H65" s="3">
        <v>48</v>
      </c>
      <c r="I65" s="3" t="s">
        <v>54</v>
      </c>
      <c r="R65" t="str" cm="1">
        <f t="array" ref="R65">_xlfn.IFS(D33&lt;50000,"LOW",D33&lt;=80000,"AVERAGE",D33&gt;80000,"HIGH")</f>
        <v>HIGH</v>
      </c>
      <c r="X65" t="str" cm="1">
        <f t="array" ref="X65">_xlfn.IFS(W65&gt;F65,"Retired",W65&lt;=F65,"Active")</f>
        <v>Active</v>
      </c>
      <c r="AD65" t="str">
        <v>FINANCE</v>
      </c>
      <c r="AF65" t="str">
        <f t="shared" si="0"/>
        <v>Jason Thompson,North</v>
      </c>
      <c r="AI65">
        <f t="shared" si="1"/>
        <v>3067</v>
      </c>
      <c r="AK65">
        <f t="shared" si="2"/>
        <v>2019</v>
      </c>
      <c r="AM65">
        <f t="shared" si="3"/>
        <v>9</v>
      </c>
      <c r="AO65">
        <f t="shared" si="4"/>
        <v>9</v>
      </c>
      <c r="AQ65" t="str">
        <f t="shared" si="5"/>
        <v>September</v>
      </c>
    </row>
    <row r="66" spans="1:43" ht="14.25" customHeight="1" x14ac:dyDescent="0.25">
      <c r="A66" s="3">
        <v>1065</v>
      </c>
      <c r="B66" s="3" t="s">
        <v>105</v>
      </c>
      <c r="C66" s="3" t="s">
        <v>24</v>
      </c>
      <c r="D66" s="3">
        <v>85991</v>
      </c>
      <c r="E66" s="4">
        <v>44698</v>
      </c>
      <c r="F66" s="4">
        <v>46816</v>
      </c>
      <c r="G66" s="3" t="s">
        <v>12</v>
      </c>
      <c r="H66" s="3">
        <v>26</v>
      </c>
      <c r="I66" s="3" t="s">
        <v>21</v>
      </c>
      <c r="R66" t="str" cm="1">
        <f t="array" ref="R66">_xlfn.IFS(D34&lt;50000,"LOW",D34&lt;=80000,"AVERAGE",D34&gt;80000,"HIGH")</f>
        <v>LOW</v>
      </c>
      <c r="X66" t="str" cm="1">
        <f t="array" ref="X66">_xlfn.IFS(W66&gt;F66,"Retired",W66&lt;=F66,"Active")</f>
        <v>Active</v>
      </c>
      <c r="AD66" t="str">
        <v>HR</v>
      </c>
      <c r="AF66" t="str">
        <f t="shared" si="0"/>
        <v>Zachary Gardner,East</v>
      </c>
      <c r="AI66">
        <f t="shared" si="1"/>
        <v>1675</v>
      </c>
      <c r="AK66">
        <f t="shared" si="2"/>
        <v>2023</v>
      </c>
      <c r="AM66">
        <f t="shared" si="3"/>
        <v>7</v>
      </c>
      <c r="AO66">
        <f t="shared" si="4"/>
        <v>3</v>
      </c>
      <c r="AQ66" t="str">
        <f t="shared" si="5"/>
        <v>July</v>
      </c>
    </row>
    <row r="67" spans="1:43" ht="14.25" customHeight="1" x14ac:dyDescent="0.25">
      <c r="A67" s="3">
        <v>1066</v>
      </c>
      <c r="B67" s="3" t="s">
        <v>106</v>
      </c>
      <c r="C67" s="3" t="s">
        <v>39</v>
      </c>
      <c r="D67" s="3">
        <v>61688</v>
      </c>
      <c r="E67" s="4">
        <v>43536</v>
      </c>
      <c r="F67" s="4">
        <v>46817</v>
      </c>
      <c r="G67" s="3" t="s">
        <v>40</v>
      </c>
      <c r="H67" s="3">
        <v>25</v>
      </c>
      <c r="I67" s="3" t="s">
        <v>17</v>
      </c>
      <c r="R67" t="str" cm="1">
        <f t="array" ref="R67">_xlfn.IFS(D35&lt;50000,"LOW",D35&lt;=80000,"AVERAGE",D35&gt;80000,"HIGH")</f>
        <v>LOW</v>
      </c>
      <c r="X67" t="str" cm="1">
        <f t="array" ref="X67">_xlfn.IFS(W67&gt;F67,"Retired",W67&lt;=F67,"Active")</f>
        <v>Active</v>
      </c>
      <c r="AD67" t="str">
        <v>MARKETING</v>
      </c>
      <c r="AF67" t="str">
        <f t="shared" si="0"/>
        <v>Tyler Barker,North</v>
      </c>
      <c r="AI67">
        <f t="shared" si="1"/>
        <v>4330</v>
      </c>
      <c r="AK67">
        <f t="shared" si="2"/>
        <v>2016</v>
      </c>
      <c r="AM67">
        <f t="shared" si="3"/>
        <v>3</v>
      </c>
      <c r="AO67">
        <f t="shared" si="4"/>
        <v>27</v>
      </c>
      <c r="AQ67" t="str">
        <f t="shared" si="5"/>
        <v>March</v>
      </c>
    </row>
    <row r="68" spans="1:43" ht="14.25" customHeight="1" x14ac:dyDescent="0.25">
      <c r="A68" s="3">
        <v>1067</v>
      </c>
      <c r="B68" s="3" t="s">
        <v>107</v>
      </c>
      <c r="C68" s="3" t="s">
        <v>20</v>
      </c>
      <c r="D68" s="3">
        <v>71339</v>
      </c>
      <c r="E68" s="4">
        <v>43511</v>
      </c>
      <c r="F68" s="4">
        <v>46818</v>
      </c>
      <c r="G68" s="3" t="s">
        <v>12</v>
      </c>
      <c r="H68" s="3">
        <v>27</v>
      </c>
      <c r="I68" s="3" t="s">
        <v>17</v>
      </c>
      <c r="R68" t="str" cm="1">
        <f t="array" ref="R68">_xlfn.IFS(D36&lt;50000,"LOW",D36&lt;=80000,"AVERAGE",D36&gt;80000,"HIGH")</f>
        <v>AVERAGE</v>
      </c>
      <c r="X68" t="str" cm="1">
        <f t="array" ref="X68">_xlfn.IFS(W68&gt;F68,"Retired",W68&lt;=F68,"Active")</f>
        <v>Active</v>
      </c>
      <c r="AD68" t="str">
        <v>FINANCE</v>
      </c>
      <c r="AF68" t="str">
        <f t="shared" si="0"/>
        <v>Jennifer Johnson,West</v>
      </c>
      <c r="AI68">
        <f t="shared" si="1"/>
        <v>3418</v>
      </c>
      <c r="AK68">
        <f t="shared" si="2"/>
        <v>2018</v>
      </c>
      <c r="AM68">
        <f t="shared" si="3"/>
        <v>9</v>
      </c>
      <c r="AO68">
        <f t="shared" si="4"/>
        <v>26</v>
      </c>
      <c r="AQ68" t="str">
        <f t="shared" si="5"/>
        <v>September</v>
      </c>
    </row>
    <row r="69" spans="1:43" ht="14.25" customHeight="1" x14ac:dyDescent="0.25">
      <c r="A69" s="3">
        <v>1068</v>
      </c>
      <c r="B69" s="3" t="s">
        <v>108</v>
      </c>
      <c r="C69" s="3" t="s">
        <v>39</v>
      </c>
      <c r="D69" s="3">
        <v>57205</v>
      </c>
      <c r="E69" s="4">
        <v>44306</v>
      </c>
      <c r="F69" s="4">
        <v>46819</v>
      </c>
      <c r="G69" s="3" t="s">
        <v>32</v>
      </c>
      <c r="H69" s="3">
        <v>42</v>
      </c>
      <c r="I69" s="3" t="s">
        <v>13</v>
      </c>
      <c r="R69" t="str" cm="1">
        <f t="array" ref="R69">_xlfn.IFS(D37&lt;50000,"LOW",D37&lt;=80000,"AVERAGE",D37&gt;80000,"HIGH")</f>
        <v>HIGH</v>
      </c>
      <c r="X69" t="str" cm="1">
        <f t="array" ref="X69">_xlfn.IFS(W69&gt;F69,"Retired",W69&lt;=F69,"Active")</f>
        <v>Active</v>
      </c>
      <c r="AD69" t="str">
        <v>MARKETING</v>
      </c>
      <c r="AF69" t="str">
        <f t="shared" si="0"/>
        <v>Gabriel Farrell,East</v>
      </c>
      <c r="AI69">
        <f t="shared" si="1"/>
        <v>2121</v>
      </c>
      <c r="AK69">
        <f t="shared" si="2"/>
        <v>2022</v>
      </c>
      <c r="AM69">
        <f t="shared" si="3"/>
        <v>4</v>
      </c>
      <c r="AO69">
        <f t="shared" si="4"/>
        <v>16</v>
      </c>
      <c r="AQ69" t="str">
        <f t="shared" si="5"/>
        <v>April</v>
      </c>
    </row>
    <row r="70" spans="1:43" ht="14.25" customHeight="1" x14ac:dyDescent="0.25">
      <c r="A70" s="3">
        <v>1069</v>
      </c>
      <c r="B70" s="3" t="s">
        <v>109</v>
      </c>
      <c r="C70" s="3" t="s">
        <v>39</v>
      </c>
      <c r="D70" s="3">
        <v>71548</v>
      </c>
      <c r="E70" s="4">
        <v>42781</v>
      </c>
      <c r="F70" s="4">
        <v>46820</v>
      </c>
      <c r="G70" s="3" t="s">
        <v>12</v>
      </c>
      <c r="H70" s="3">
        <v>24</v>
      </c>
      <c r="I70" s="3" t="s">
        <v>54</v>
      </c>
      <c r="R70" t="str" cm="1">
        <f t="array" ref="R70">_xlfn.IFS(D38&lt;50000,"LOW",D38&lt;=80000,"AVERAGE",D38&gt;80000,"HIGH")</f>
        <v>HIGH</v>
      </c>
      <c r="X70" t="str" cm="1">
        <f t="array" ref="X70">_xlfn.IFS(W70&gt;F70,"Retired",W70&lt;=F70,"Active")</f>
        <v>Active</v>
      </c>
      <c r="AD70" t="str">
        <v>FINANCE</v>
      </c>
      <c r="AF70" t="str">
        <f t="shared" si="0"/>
        <v>Jennifer Jordan,West</v>
      </c>
      <c r="AI70">
        <f t="shared" si="1"/>
        <v>1451</v>
      </c>
      <c r="AK70">
        <f t="shared" si="2"/>
        <v>2024</v>
      </c>
      <c r="AM70">
        <f t="shared" si="3"/>
        <v>2</v>
      </c>
      <c r="AO70">
        <f t="shared" si="4"/>
        <v>16</v>
      </c>
      <c r="AQ70" t="str">
        <f t="shared" si="5"/>
        <v>February</v>
      </c>
    </row>
    <row r="71" spans="1:43" ht="14.25" customHeight="1" x14ac:dyDescent="0.25">
      <c r="A71" s="3">
        <v>1070</v>
      </c>
      <c r="B71" s="3" t="s">
        <v>110</v>
      </c>
      <c r="C71" s="3" t="s">
        <v>16</v>
      </c>
      <c r="D71" s="3">
        <v>52583</v>
      </c>
      <c r="E71" s="4">
        <v>44245</v>
      </c>
      <c r="F71" s="4">
        <v>46821</v>
      </c>
      <c r="G71" s="3" t="s">
        <v>32</v>
      </c>
      <c r="H71" s="3">
        <v>49</v>
      </c>
      <c r="I71" s="3" t="s">
        <v>54</v>
      </c>
      <c r="R71" t="str" cm="1">
        <f t="array" ref="R71">_xlfn.IFS(D39&lt;50000,"LOW",D39&lt;=80000,"AVERAGE",D39&gt;80000,"HIGH")</f>
        <v>HIGH</v>
      </c>
      <c r="X71" t="str" cm="1">
        <f t="array" ref="X71">_xlfn.IFS(W71&gt;F71,"Retired",W71&lt;=F71,"Active")</f>
        <v>Active</v>
      </c>
      <c r="AD71" t="str">
        <v>HR</v>
      </c>
      <c r="AF71" t="str">
        <f t="shared" si="0"/>
        <v>Samuel Garcia,East</v>
      </c>
      <c r="AI71">
        <f t="shared" si="1"/>
        <v>1915</v>
      </c>
      <c r="AK71">
        <f t="shared" si="2"/>
        <v>2022</v>
      </c>
      <c r="AM71">
        <f t="shared" si="3"/>
        <v>11</v>
      </c>
      <c r="AO71">
        <f t="shared" si="4"/>
        <v>10</v>
      </c>
      <c r="AQ71" t="str">
        <f t="shared" si="5"/>
        <v>November</v>
      </c>
    </row>
    <row r="72" spans="1:43" ht="14.25" customHeight="1" x14ac:dyDescent="0.25">
      <c r="A72" s="3">
        <v>1071</v>
      </c>
      <c r="B72" s="3" t="s">
        <v>111</v>
      </c>
      <c r="C72" s="3" t="s">
        <v>16</v>
      </c>
      <c r="D72" s="3">
        <v>75471</v>
      </c>
      <c r="E72" s="4">
        <v>42848</v>
      </c>
      <c r="F72" s="4">
        <v>46822</v>
      </c>
      <c r="G72" s="3" t="s">
        <v>40</v>
      </c>
      <c r="H72" s="3">
        <v>43</v>
      </c>
      <c r="I72" s="3" t="s">
        <v>13</v>
      </c>
      <c r="R72" t="str" cm="1">
        <f t="array" ref="R72">_xlfn.IFS(D40&lt;50000,"LOW",D40&lt;=80000,"AVERAGE",D40&gt;80000,"HIGH")</f>
        <v>AVERAGE</v>
      </c>
      <c r="X72" t="str" cm="1">
        <f t="array" ref="X72">_xlfn.IFS(W72&gt;F72,"Retired",W72&lt;=F72,"Active")</f>
        <v>Active</v>
      </c>
      <c r="AD72" t="str">
        <v>SALES</v>
      </c>
      <c r="AF72" t="str">
        <f t="shared" si="0"/>
        <v>Edgar Rodriguez,South</v>
      </c>
      <c r="AI72">
        <f t="shared" si="1"/>
        <v>2571</v>
      </c>
      <c r="AK72">
        <f t="shared" si="2"/>
        <v>2021</v>
      </c>
      <c r="AM72">
        <f t="shared" si="3"/>
        <v>1</v>
      </c>
      <c r="AO72">
        <f t="shared" si="4"/>
        <v>24</v>
      </c>
      <c r="AQ72" t="str">
        <f t="shared" si="5"/>
        <v>January</v>
      </c>
    </row>
    <row r="73" spans="1:43" ht="14.25" customHeight="1" x14ac:dyDescent="0.25">
      <c r="A73" s="3">
        <v>1072</v>
      </c>
      <c r="B73" s="3" t="s">
        <v>112</v>
      </c>
      <c r="C73" s="3" t="s">
        <v>16</v>
      </c>
      <c r="D73" s="3">
        <v>105244</v>
      </c>
      <c r="E73" s="4">
        <v>44142</v>
      </c>
      <c r="F73" s="4">
        <v>46823</v>
      </c>
      <c r="G73" s="3" t="s">
        <v>40</v>
      </c>
      <c r="H73" s="3">
        <v>36</v>
      </c>
      <c r="I73" s="3" t="s">
        <v>54</v>
      </c>
      <c r="R73" t="str" cm="1">
        <f t="array" ref="R73">_xlfn.IFS(D41&lt;50000,"LOW",D41&lt;=80000,"AVERAGE",D41&gt;80000,"HIGH")</f>
        <v>LOW</v>
      </c>
      <c r="X73" t="str" cm="1">
        <f t="array" ref="X73">_xlfn.IFS(W73&gt;F73,"Retired",W73&lt;=F73,"Active")</f>
        <v>Active</v>
      </c>
      <c r="AD73" t="str">
        <v>IT</v>
      </c>
      <c r="AF73" t="str">
        <f t="shared" si="0"/>
        <v>Ebony Williams,East</v>
      </c>
      <c r="AI73">
        <f t="shared" si="1"/>
        <v>4414</v>
      </c>
      <c r="AK73">
        <f t="shared" si="2"/>
        <v>2016</v>
      </c>
      <c r="AM73">
        <f t="shared" si="3"/>
        <v>1</v>
      </c>
      <c r="AO73">
        <f t="shared" si="4"/>
        <v>9</v>
      </c>
      <c r="AQ73" t="str">
        <f t="shared" si="5"/>
        <v>January</v>
      </c>
    </row>
    <row r="74" spans="1:43" ht="14.25" customHeight="1" x14ac:dyDescent="0.25">
      <c r="A74" s="3">
        <v>1073</v>
      </c>
      <c r="B74" s="3" t="s">
        <v>113</v>
      </c>
      <c r="C74" s="3" t="s">
        <v>39</v>
      </c>
      <c r="D74" s="3">
        <v>58859</v>
      </c>
      <c r="E74" s="4">
        <v>43840</v>
      </c>
      <c r="F74" s="4">
        <v>46824</v>
      </c>
      <c r="G74" s="3" t="s">
        <v>27</v>
      </c>
      <c r="H74" s="3">
        <v>46</v>
      </c>
      <c r="I74" s="3" t="s">
        <v>17</v>
      </c>
      <c r="R74" t="str" cm="1">
        <f t="array" ref="R74">_xlfn.IFS(D42&lt;50000,"LOW",D42&lt;=80000,"AVERAGE",D42&gt;80000,"HIGH")</f>
        <v>AVERAGE</v>
      </c>
      <c r="X74" t="str" cm="1">
        <f t="array" ref="X74">_xlfn.IFS(W74&gt;F74,"Retired",W74&lt;=F74,"Active")</f>
        <v>Active</v>
      </c>
      <c r="AD74" t="str">
        <v>FINANCE</v>
      </c>
      <c r="AF74" t="str">
        <f t="shared" si="0"/>
        <v>Michael Strickland,West</v>
      </c>
      <c r="AI74">
        <f t="shared" si="1"/>
        <v>4521</v>
      </c>
      <c r="AK74">
        <f t="shared" si="2"/>
        <v>2015</v>
      </c>
      <c r="AM74">
        <f t="shared" si="3"/>
        <v>9</v>
      </c>
      <c r="AO74">
        <f t="shared" si="4"/>
        <v>25</v>
      </c>
      <c r="AQ74" t="str">
        <f t="shared" si="5"/>
        <v>September</v>
      </c>
    </row>
    <row r="75" spans="1:43" ht="14.25" customHeight="1" x14ac:dyDescent="0.25">
      <c r="A75" s="3">
        <v>1074</v>
      </c>
      <c r="B75" s="3" t="s">
        <v>114</v>
      </c>
      <c r="C75" s="3" t="s">
        <v>20</v>
      </c>
      <c r="D75" s="3">
        <v>104623</v>
      </c>
      <c r="E75" s="4">
        <v>45070</v>
      </c>
      <c r="F75" s="4">
        <v>46825</v>
      </c>
      <c r="G75" s="3" t="s">
        <v>27</v>
      </c>
      <c r="H75" s="3">
        <v>28</v>
      </c>
      <c r="I75" s="3" t="s">
        <v>54</v>
      </c>
      <c r="R75" t="str" cm="1">
        <f t="array" ref="R75">_xlfn.IFS(D43&lt;50000,"LOW",D43&lt;=80000,"AVERAGE",D43&gt;80000,"HIGH")</f>
        <v>AVERAGE</v>
      </c>
      <c r="X75" t="str" cm="1">
        <f t="array" ref="X75">_xlfn.IFS(W75&gt;F75,"Retired",W75&lt;=F75,"Active")</f>
        <v>Active</v>
      </c>
      <c r="AD75" t="str">
        <v>FINANCE</v>
      </c>
      <c r="AF75" t="str">
        <f t="shared" si="0"/>
        <v>Andrea Taylor,North</v>
      </c>
      <c r="AI75">
        <f t="shared" si="1"/>
        <v>4135</v>
      </c>
      <c r="AK75">
        <f t="shared" si="2"/>
        <v>2016</v>
      </c>
      <c r="AM75">
        <f t="shared" si="3"/>
        <v>10</v>
      </c>
      <c r="AO75">
        <f t="shared" si="4"/>
        <v>16</v>
      </c>
      <c r="AQ75" t="str">
        <f t="shared" si="5"/>
        <v>October</v>
      </c>
    </row>
    <row r="76" spans="1:43" ht="14.25" customHeight="1" x14ac:dyDescent="0.25">
      <c r="A76" s="3">
        <v>1075</v>
      </c>
      <c r="B76" s="3" t="s">
        <v>115</v>
      </c>
      <c r="C76" s="3" t="s">
        <v>11</v>
      </c>
      <c r="D76" s="3">
        <v>102097</v>
      </c>
      <c r="E76" s="4">
        <v>43058</v>
      </c>
      <c r="F76" s="4">
        <v>46826</v>
      </c>
      <c r="G76" s="3" t="s">
        <v>12</v>
      </c>
      <c r="H76" s="3">
        <v>44</v>
      </c>
      <c r="I76" s="3" t="s">
        <v>21</v>
      </c>
      <c r="R76" t="str" cm="1">
        <f t="array" ref="R76">_xlfn.IFS(D44&lt;50000,"LOW",D44&lt;=80000,"AVERAGE",D44&gt;80000,"HIGH")</f>
        <v>HIGH</v>
      </c>
      <c r="X76" t="str" cm="1">
        <f t="array" ref="X76">_xlfn.IFS(W76&gt;F76,"Retired",W76&lt;=F76,"Active")</f>
        <v>Active</v>
      </c>
      <c r="AD76" t="str">
        <v>HR</v>
      </c>
      <c r="AF76" t="str">
        <f t="shared" si="0"/>
        <v>Zachary Williams,East</v>
      </c>
      <c r="AI76">
        <f t="shared" si="1"/>
        <v>3536</v>
      </c>
      <c r="AK76">
        <f t="shared" si="2"/>
        <v>2018</v>
      </c>
      <c r="AM76">
        <f t="shared" si="3"/>
        <v>6</v>
      </c>
      <c r="AO76">
        <f t="shared" si="4"/>
        <v>8</v>
      </c>
      <c r="AQ76" t="str">
        <f t="shared" si="5"/>
        <v>June</v>
      </c>
    </row>
    <row r="77" spans="1:43" ht="14.25" customHeight="1" x14ac:dyDescent="0.25">
      <c r="A77" s="3">
        <v>1076</v>
      </c>
      <c r="B77" s="3" t="s">
        <v>116</v>
      </c>
      <c r="C77" s="3" t="s">
        <v>24</v>
      </c>
      <c r="D77" s="3">
        <v>68878</v>
      </c>
      <c r="E77" s="4">
        <v>42676</v>
      </c>
      <c r="F77" s="4">
        <v>46827</v>
      </c>
      <c r="G77" s="3" t="s">
        <v>12</v>
      </c>
      <c r="H77" s="3">
        <v>47</v>
      </c>
      <c r="I77" s="3" t="s">
        <v>13</v>
      </c>
      <c r="R77" t="str" cm="1">
        <f t="array" ref="R77">_xlfn.IFS(D45&lt;50000,"LOW",D45&lt;=80000,"AVERAGE",D45&gt;80000,"HIGH")</f>
        <v>LOW</v>
      </c>
      <c r="X77" t="str" cm="1">
        <f t="array" ref="X77">_xlfn.IFS(W77&gt;F77,"Retired",W77&lt;=F77,"Active")</f>
        <v>Active</v>
      </c>
      <c r="AD77" t="str">
        <v>FINANCE</v>
      </c>
      <c r="AF77" t="str">
        <f t="shared" si="0"/>
        <v>Sally Thomas,West</v>
      </c>
      <c r="AI77">
        <f t="shared" si="1"/>
        <v>3908</v>
      </c>
      <c r="AK77">
        <f t="shared" si="2"/>
        <v>2017</v>
      </c>
      <c r="AM77">
        <f t="shared" si="3"/>
        <v>6</v>
      </c>
      <c r="AO77">
        <f t="shared" si="4"/>
        <v>2</v>
      </c>
      <c r="AQ77" t="str">
        <f t="shared" si="5"/>
        <v>June</v>
      </c>
    </row>
    <row r="78" spans="1:43" ht="14.25" customHeight="1" x14ac:dyDescent="0.25">
      <c r="A78" s="3">
        <v>1077</v>
      </c>
      <c r="B78" s="3" t="s">
        <v>117</v>
      </c>
      <c r="C78" s="3" t="s">
        <v>16</v>
      </c>
      <c r="D78" s="3">
        <v>113380</v>
      </c>
      <c r="E78" s="4">
        <v>45050</v>
      </c>
      <c r="F78" s="4">
        <v>46828</v>
      </c>
      <c r="G78" s="3" t="s">
        <v>27</v>
      </c>
      <c r="H78" s="3">
        <v>25</v>
      </c>
      <c r="I78" s="3" t="s">
        <v>17</v>
      </c>
      <c r="R78" t="str" cm="1">
        <f t="array" ref="R78">_xlfn.IFS(D46&lt;50000,"LOW",D46&lt;=80000,"AVERAGE",D46&gt;80000,"HIGH")</f>
        <v>LOW</v>
      </c>
      <c r="X78" t="str" cm="1">
        <f t="array" ref="X78">_xlfn.IFS(W78&gt;F78,"Retired",W78&lt;=F78,"Active")</f>
        <v>Active</v>
      </c>
      <c r="AD78" t="str">
        <v>FINANCE</v>
      </c>
      <c r="AF78" t="str">
        <f t="shared" si="0"/>
        <v>Melissa Davis,East</v>
      </c>
      <c r="AI78">
        <f t="shared" si="1"/>
        <v>2077</v>
      </c>
      <c r="AK78">
        <f t="shared" si="2"/>
        <v>2022</v>
      </c>
      <c r="AM78">
        <f t="shared" si="3"/>
        <v>6</v>
      </c>
      <c r="AO78">
        <f t="shared" si="4"/>
        <v>8</v>
      </c>
      <c r="AQ78" t="str">
        <f t="shared" si="5"/>
        <v>June</v>
      </c>
    </row>
    <row r="79" spans="1:43" ht="14.25" customHeight="1" x14ac:dyDescent="0.25">
      <c r="A79" s="3">
        <v>1078</v>
      </c>
      <c r="B79" s="3" t="s">
        <v>118</v>
      </c>
      <c r="C79" s="3" t="s">
        <v>11</v>
      </c>
      <c r="D79" s="3">
        <v>102087</v>
      </c>
      <c r="E79" s="4">
        <v>44979</v>
      </c>
      <c r="F79" s="4">
        <v>46829</v>
      </c>
      <c r="G79" s="3" t="s">
        <v>12</v>
      </c>
      <c r="H79" s="3">
        <v>43</v>
      </c>
      <c r="I79" s="3" t="s">
        <v>13</v>
      </c>
      <c r="R79" t="str" cm="1">
        <f t="array" ref="R79">_xlfn.IFS(D47&lt;50000,"LOW",D47&lt;=80000,"AVERAGE",D47&gt;80000,"HIGH")</f>
        <v>AVERAGE</v>
      </c>
      <c r="X79" t="str" cm="1">
        <f t="array" ref="X79">_xlfn.IFS(W79&gt;F79,"Retired",W79&lt;=F79,"Active")</f>
        <v>Active</v>
      </c>
      <c r="AD79" t="str">
        <v>MARKETING</v>
      </c>
      <c r="AF79" t="str">
        <f t="shared" si="0"/>
        <v>Marissa Cordova,South</v>
      </c>
      <c r="AI79">
        <f t="shared" si="1"/>
        <v>2351</v>
      </c>
      <c r="AK79">
        <f t="shared" si="2"/>
        <v>2021</v>
      </c>
      <c r="AM79">
        <f t="shared" si="3"/>
        <v>9</v>
      </c>
      <c r="AO79">
        <f t="shared" si="4"/>
        <v>8</v>
      </c>
      <c r="AQ79" t="str">
        <f t="shared" si="5"/>
        <v>September</v>
      </c>
    </row>
    <row r="80" spans="1:43" ht="14.25" customHeight="1" x14ac:dyDescent="0.25">
      <c r="A80" s="3">
        <v>1079</v>
      </c>
      <c r="B80" s="3" t="s">
        <v>119</v>
      </c>
      <c r="C80" s="3" t="s">
        <v>20</v>
      </c>
      <c r="D80" s="3">
        <v>76921</v>
      </c>
      <c r="E80" s="4">
        <v>44928</v>
      </c>
      <c r="F80" s="4">
        <v>46830</v>
      </c>
      <c r="G80" s="3" t="s">
        <v>12</v>
      </c>
      <c r="H80" s="3">
        <v>30</v>
      </c>
      <c r="I80" s="3" t="s">
        <v>21</v>
      </c>
      <c r="R80" t="str" cm="1">
        <f t="array" ref="R80">_xlfn.IFS(D48&lt;50000,"LOW",D48&lt;=80000,"AVERAGE",D48&gt;80000,"HIGH")</f>
        <v>AVERAGE</v>
      </c>
      <c r="X80" t="str" cm="1">
        <f t="array" ref="X80">_xlfn.IFS(W80&gt;F80,"Retired",W80&lt;=F80,"Active")</f>
        <v>Active</v>
      </c>
      <c r="AD80" t="str">
        <v>SALES</v>
      </c>
      <c r="AF80" t="str">
        <f t="shared" si="0"/>
        <v>Troy Wright,South</v>
      </c>
      <c r="AI80">
        <f t="shared" si="1"/>
        <v>3414</v>
      </c>
      <c r="AK80">
        <f t="shared" si="2"/>
        <v>2018</v>
      </c>
      <c r="AM80">
        <f t="shared" si="3"/>
        <v>10</v>
      </c>
      <c r="AO80">
        <f t="shared" si="4"/>
        <v>12</v>
      </c>
      <c r="AQ80" t="str">
        <f t="shared" si="5"/>
        <v>October</v>
      </c>
    </row>
    <row r="81" spans="1:43" ht="14.25" customHeight="1" x14ac:dyDescent="0.25">
      <c r="A81" s="3">
        <v>1080</v>
      </c>
      <c r="B81" s="3" t="s">
        <v>120</v>
      </c>
      <c r="C81" s="3" t="s">
        <v>20</v>
      </c>
      <c r="D81" s="3">
        <v>99038</v>
      </c>
      <c r="E81" s="4">
        <v>44218</v>
      </c>
      <c r="F81" s="4">
        <v>46831</v>
      </c>
      <c r="G81" s="3" t="s">
        <v>12</v>
      </c>
      <c r="H81" s="3">
        <v>46</v>
      </c>
      <c r="I81" s="3" t="s">
        <v>54</v>
      </c>
      <c r="R81" t="str" cm="1">
        <f t="array" ref="R81">_xlfn.IFS(D49&lt;50000,"LOW",D49&lt;=80000,"AVERAGE",D49&gt;80000,"HIGH")</f>
        <v>AVERAGE</v>
      </c>
      <c r="X81" t="str" cm="1">
        <f t="array" ref="X81">_xlfn.IFS(W81&gt;F81,"Retired",W81&lt;=F81,"Active")</f>
        <v>Active</v>
      </c>
      <c r="AD81" t="str">
        <v>IT</v>
      </c>
      <c r="AF81" t="str">
        <f t="shared" si="0"/>
        <v>Kevin Hayes,North</v>
      </c>
      <c r="AI81">
        <f t="shared" si="1"/>
        <v>4901</v>
      </c>
      <c r="AK81">
        <f t="shared" si="2"/>
        <v>2014</v>
      </c>
      <c r="AM81">
        <f t="shared" si="3"/>
        <v>9</v>
      </c>
      <c r="AO81">
        <f t="shared" si="4"/>
        <v>17</v>
      </c>
      <c r="AQ81" t="str">
        <f t="shared" si="5"/>
        <v>September</v>
      </c>
    </row>
    <row r="82" spans="1:43" ht="14.25" customHeight="1" x14ac:dyDescent="0.25">
      <c r="A82" s="3">
        <v>1081</v>
      </c>
      <c r="B82" s="3" t="s">
        <v>121</v>
      </c>
      <c r="C82" s="3" t="s">
        <v>24</v>
      </c>
      <c r="D82" s="3">
        <v>49181</v>
      </c>
      <c r="E82" s="4">
        <v>44280</v>
      </c>
      <c r="F82" s="4">
        <v>46832</v>
      </c>
      <c r="G82" s="3" t="s">
        <v>27</v>
      </c>
      <c r="H82" s="3">
        <v>38</v>
      </c>
      <c r="I82" s="3" t="s">
        <v>54</v>
      </c>
      <c r="R82" t="str" cm="1">
        <f t="array" ref="R82">_xlfn.IFS(D50&lt;50000,"LOW",D50&lt;=80000,"AVERAGE",D50&gt;80000,"HIGH")</f>
        <v>HIGH</v>
      </c>
      <c r="X82" t="str" cm="1">
        <f t="array" ref="X82">_xlfn.IFS(W82&gt;F82,"Retired",W82&lt;=F82,"Active")</f>
        <v>Active</v>
      </c>
      <c r="AD82" t="str">
        <v>SALES</v>
      </c>
      <c r="AF82" t="str">
        <f t="shared" si="0"/>
        <v>Robin Mayer,West</v>
      </c>
      <c r="AI82">
        <f t="shared" si="1"/>
        <v>4236</v>
      </c>
      <c r="AK82">
        <f t="shared" si="2"/>
        <v>2016</v>
      </c>
      <c r="AM82">
        <f t="shared" si="3"/>
        <v>7</v>
      </c>
      <c r="AO82">
        <f t="shared" si="4"/>
        <v>14</v>
      </c>
      <c r="AQ82" t="str">
        <f t="shared" si="5"/>
        <v>July</v>
      </c>
    </row>
    <row r="83" spans="1:43" ht="14.25" customHeight="1" x14ac:dyDescent="0.25">
      <c r="A83" s="3">
        <v>1082</v>
      </c>
      <c r="B83" s="3" t="s">
        <v>122</v>
      </c>
      <c r="C83" s="3" t="s">
        <v>20</v>
      </c>
      <c r="D83" s="3">
        <v>72971</v>
      </c>
      <c r="E83" s="4">
        <v>45396</v>
      </c>
      <c r="F83" s="4">
        <v>46833</v>
      </c>
      <c r="G83" s="3" t="s">
        <v>40</v>
      </c>
      <c r="H83" s="3">
        <v>48</v>
      </c>
      <c r="I83" s="3" t="s">
        <v>21</v>
      </c>
      <c r="R83" t="str" cm="1">
        <f t="array" ref="R83">_xlfn.IFS(D51&lt;50000,"LOW",D51&lt;=80000,"AVERAGE",D51&gt;80000,"HIGH")</f>
        <v>AVERAGE</v>
      </c>
      <c r="X83" t="str" cm="1">
        <f t="array" ref="X83">_xlfn.IFS(W83&gt;F83,"Retired",W83&lt;=F83,"Active")</f>
        <v>Active</v>
      </c>
      <c r="AD83" t="str">
        <v>FINANCE</v>
      </c>
      <c r="AF83" t="str">
        <f t="shared" si="0"/>
        <v>Keith Brown,North</v>
      </c>
      <c r="AI83">
        <f t="shared" si="1"/>
        <v>2222</v>
      </c>
      <c r="AK83">
        <f t="shared" si="2"/>
        <v>2022</v>
      </c>
      <c r="AM83">
        <f t="shared" si="3"/>
        <v>1</v>
      </c>
      <c r="AO83">
        <f t="shared" si="4"/>
        <v>19</v>
      </c>
      <c r="AQ83" t="str">
        <f t="shared" si="5"/>
        <v>January</v>
      </c>
    </row>
    <row r="84" spans="1:43" ht="14.25" customHeight="1" x14ac:dyDescent="0.25">
      <c r="A84" s="3">
        <v>1083</v>
      </c>
      <c r="B84" s="3" t="s">
        <v>123</v>
      </c>
      <c r="C84" s="3" t="s">
        <v>24</v>
      </c>
      <c r="D84" s="3">
        <v>56956</v>
      </c>
      <c r="E84" s="4">
        <v>42251</v>
      </c>
      <c r="F84" s="4">
        <v>46834</v>
      </c>
      <c r="G84" s="3" t="s">
        <v>40</v>
      </c>
      <c r="H84" s="3">
        <v>37</v>
      </c>
      <c r="I84" s="3" t="s">
        <v>17</v>
      </c>
      <c r="R84" t="str" cm="1">
        <f t="array" ref="R84">_xlfn.IFS(D52&lt;50000,"LOW",D52&lt;=80000,"AVERAGE",D52&gt;80000,"HIGH")</f>
        <v>AVERAGE</v>
      </c>
      <c r="X84" t="str" cm="1">
        <f t="array" ref="X84">_xlfn.IFS(W84&gt;F84,"Retired",W84&lt;=F84,"Active")</f>
        <v>Active</v>
      </c>
      <c r="AD84" t="str">
        <v>FINANCE</v>
      </c>
      <c r="AF84" t="str">
        <f t="shared" si="0"/>
        <v>Brittany Olsen,North</v>
      </c>
      <c r="AI84">
        <f t="shared" si="1"/>
        <v>2513</v>
      </c>
      <c r="AK84">
        <f t="shared" si="2"/>
        <v>2021</v>
      </c>
      <c r="AM84">
        <f t="shared" si="3"/>
        <v>4</v>
      </c>
      <c r="AO84">
        <f t="shared" si="4"/>
        <v>4</v>
      </c>
      <c r="AQ84" t="str">
        <f t="shared" si="5"/>
        <v>April</v>
      </c>
    </row>
    <row r="85" spans="1:43" ht="14.25" customHeight="1" x14ac:dyDescent="0.25">
      <c r="A85" s="3">
        <v>1084</v>
      </c>
      <c r="B85" s="3" t="s">
        <v>124</v>
      </c>
      <c r="C85" s="3" t="s">
        <v>20</v>
      </c>
      <c r="D85" s="3">
        <v>41053</v>
      </c>
      <c r="E85" s="4">
        <v>44983</v>
      </c>
      <c r="F85" s="4">
        <v>46835</v>
      </c>
      <c r="G85" s="3" t="s">
        <v>40</v>
      </c>
      <c r="H85" s="3">
        <v>34</v>
      </c>
      <c r="I85" s="3" t="s">
        <v>13</v>
      </c>
      <c r="R85" t="str" cm="1">
        <f t="array" ref="R85">_xlfn.IFS(D53&lt;50000,"LOW",D53&lt;=80000,"AVERAGE",D53&gt;80000,"HIGH")</f>
        <v>LOW</v>
      </c>
      <c r="X85" t="str" cm="1">
        <f t="array" ref="X85">_xlfn.IFS(W85&gt;F85,"Retired",W85&lt;=F85,"Active")</f>
        <v>Active</v>
      </c>
      <c r="AD85" t="str">
        <v>FINANCE</v>
      </c>
      <c r="AF85" t="str">
        <f t="shared" si="0"/>
        <v>Mark Spencer,West</v>
      </c>
      <c r="AI85">
        <f t="shared" si="1"/>
        <v>2674</v>
      </c>
      <c r="AK85">
        <f t="shared" si="2"/>
        <v>2020</v>
      </c>
      <c r="AM85">
        <f t="shared" si="3"/>
        <v>10</v>
      </c>
      <c r="AO85">
        <f t="shared" si="4"/>
        <v>26</v>
      </c>
      <c r="AQ85" t="str">
        <f t="shared" si="5"/>
        <v>October</v>
      </c>
    </row>
    <row r="86" spans="1:43" ht="14.25" customHeight="1" x14ac:dyDescent="0.25">
      <c r="A86" s="3">
        <v>1085</v>
      </c>
      <c r="B86" s="3" t="s">
        <v>125</v>
      </c>
      <c r="C86" s="3" t="s">
        <v>24</v>
      </c>
      <c r="D86" s="3">
        <v>64853</v>
      </c>
      <c r="E86" s="4">
        <v>44131</v>
      </c>
      <c r="F86" s="4">
        <v>46836</v>
      </c>
      <c r="G86" s="3" t="s">
        <v>12</v>
      </c>
      <c r="H86" s="3">
        <v>22</v>
      </c>
      <c r="I86" s="3" t="s">
        <v>13</v>
      </c>
      <c r="R86" t="str" cm="1">
        <f t="array" ref="R86">_xlfn.IFS(D54&lt;50000,"LOW",D54&lt;=80000,"AVERAGE",D54&gt;80000,"HIGH")</f>
        <v>LOW</v>
      </c>
      <c r="X86" t="str" cm="1">
        <f t="array" ref="X86">_xlfn.IFS(W86&gt;F86,"Retired",W86&lt;=F86,"Active")</f>
        <v>Active</v>
      </c>
      <c r="AD86" t="str">
        <v>SALES</v>
      </c>
      <c r="AF86" t="str">
        <f t="shared" si="0"/>
        <v>Robert Brooks,South</v>
      </c>
      <c r="AI86">
        <f t="shared" si="1"/>
        <v>4125</v>
      </c>
      <c r="AK86">
        <f t="shared" si="2"/>
        <v>2016</v>
      </c>
      <c r="AM86">
        <f t="shared" si="3"/>
        <v>11</v>
      </c>
      <c r="AO86">
        <f t="shared" si="4"/>
        <v>6</v>
      </c>
      <c r="AQ86" t="str">
        <f t="shared" si="5"/>
        <v>November</v>
      </c>
    </row>
    <row r="87" spans="1:43" ht="14.25" customHeight="1" x14ac:dyDescent="0.25">
      <c r="A87" s="3">
        <v>1086</v>
      </c>
      <c r="B87" s="3" t="s">
        <v>126</v>
      </c>
      <c r="C87" s="3" t="s">
        <v>24</v>
      </c>
      <c r="D87" s="3">
        <v>92836</v>
      </c>
      <c r="E87" s="4">
        <v>45189</v>
      </c>
      <c r="F87" s="4">
        <v>46837</v>
      </c>
      <c r="G87" s="3" t="s">
        <v>40</v>
      </c>
      <c r="H87" s="3">
        <v>36</v>
      </c>
      <c r="I87" s="3" t="s">
        <v>54</v>
      </c>
      <c r="R87" t="str" cm="1">
        <f t="array" ref="R87">_xlfn.IFS(D55&lt;50000,"LOW",D55&lt;=80000,"AVERAGE",D55&gt;80000,"HIGH")</f>
        <v>AVERAGE</v>
      </c>
      <c r="X87" t="str" cm="1">
        <f t="array" ref="X87">_xlfn.IFS(W87&gt;F87,"Retired",W87&lt;=F87,"Active")</f>
        <v>Active</v>
      </c>
      <c r="AD87" t="str">
        <v>IT</v>
      </c>
      <c r="AF87" t="str">
        <f t="shared" si="0"/>
        <v>Patricia Anderson,East</v>
      </c>
      <c r="AI87">
        <f t="shared" si="1"/>
        <v>3889</v>
      </c>
      <c r="AK87">
        <f t="shared" si="2"/>
        <v>2017</v>
      </c>
      <c r="AM87">
        <f t="shared" si="3"/>
        <v>7</v>
      </c>
      <c r="AO87">
        <f t="shared" si="4"/>
        <v>1</v>
      </c>
      <c r="AQ87" t="str">
        <f t="shared" si="5"/>
        <v>July</v>
      </c>
    </row>
    <row r="88" spans="1:43" ht="14.25" customHeight="1" x14ac:dyDescent="0.25">
      <c r="A88" s="3">
        <v>1087</v>
      </c>
      <c r="B88" s="3" t="s">
        <v>127</v>
      </c>
      <c r="C88" s="3" t="s">
        <v>20</v>
      </c>
      <c r="D88" s="3">
        <v>56195</v>
      </c>
      <c r="E88" s="4">
        <v>42694</v>
      </c>
      <c r="F88" s="4">
        <v>46838</v>
      </c>
      <c r="G88" s="3" t="s">
        <v>32</v>
      </c>
      <c r="H88" s="3">
        <v>39</v>
      </c>
      <c r="I88" s="3" t="s">
        <v>13</v>
      </c>
      <c r="R88" t="str" cm="1">
        <f t="array" ref="R88">_xlfn.IFS(D56&lt;50000,"LOW",D56&lt;=80000,"AVERAGE",D56&gt;80000,"HIGH")</f>
        <v>AVERAGE</v>
      </c>
      <c r="X88" t="str" cm="1">
        <f t="array" ref="X88">_xlfn.IFS(W88&gt;F88,"Retired",W88&lt;=F88,"Active")</f>
        <v>Active</v>
      </c>
      <c r="AD88" t="str">
        <v>FINANCE</v>
      </c>
      <c r="AF88" t="str">
        <f t="shared" si="0"/>
        <v>Tyler Palmer,South</v>
      </c>
      <c r="AI88">
        <f t="shared" si="1"/>
        <v>1820</v>
      </c>
      <c r="AK88">
        <f t="shared" si="2"/>
        <v>2023</v>
      </c>
      <c r="AM88">
        <f t="shared" si="3"/>
        <v>3</v>
      </c>
      <c r="AO88">
        <f t="shared" si="4"/>
        <v>2</v>
      </c>
      <c r="AQ88" t="str">
        <f t="shared" si="5"/>
        <v>March</v>
      </c>
    </row>
    <row r="89" spans="1:43" ht="14.25" customHeight="1" x14ac:dyDescent="0.25">
      <c r="A89" s="3">
        <v>1088</v>
      </c>
      <c r="B89" s="3" t="s">
        <v>128</v>
      </c>
      <c r="C89" s="3" t="s">
        <v>39</v>
      </c>
      <c r="D89" s="3">
        <v>81625</v>
      </c>
      <c r="E89" s="4">
        <v>42709</v>
      </c>
      <c r="F89" s="4">
        <v>46839</v>
      </c>
      <c r="G89" s="3" t="s">
        <v>32</v>
      </c>
      <c r="H89" s="3">
        <v>29</v>
      </c>
      <c r="I89" s="3" t="s">
        <v>17</v>
      </c>
      <c r="R89" t="str" cm="1">
        <f t="array" ref="R89">_xlfn.IFS(D57&lt;50000,"LOW",D57&lt;=80000,"AVERAGE",D57&gt;80000,"HIGH")</f>
        <v>HIGH</v>
      </c>
      <c r="X89" t="str" cm="1">
        <f t="array" ref="X89">_xlfn.IFS(W89&gt;F89,"Retired",W89&lt;=F89,"Active")</f>
        <v>Active</v>
      </c>
      <c r="AD89" t="str">
        <v>HR</v>
      </c>
      <c r="AF89" t="str">
        <f t="shared" si="0"/>
        <v>Karen Schroeder,South</v>
      </c>
      <c r="AI89">
        <f t="shared" si="1"/>
        <v>1509</v>
      </c>
      <c r="AK89">
        <f t="shared" si="2"/>
        <v>2024</v>
      </c>
      <c r="AM89">
        <f t="shared" si="3"/>
        <v>1</v>
      </c>
      <c r="AO89">
        <f t="shared" si="4"/>
        <v>8</v>
      </c>
      <c r="AQ89" t="str">
        <f t="shared" si="5"/>
        <v>January</v>
      </c>
    </row>
    <row r="90" spans="1:43" ht="14.25" customHeight="1" x14ac:dyDescent="0.25">
      <c r="A90" s="3">
        <v>1089</v>
      </c>
      <c r="B90" s="3" t="s">
        <v>129</v>
      </c>
      <c r="C90" s="3" t="s">
        <v>39</v>
      </c>
      <c r="D90" s="3">
        <v>51623</v>
      </c>
      <c r="E90" s="4">
        <v>45196</v>
      </c>
      <c r="F90" s="4">
        <v>46840</v>
      </c>
      <c r="G90" s="3" t="s">
        <v>27</v>
      </c>
      <c r="H90" s="3">
        <v>25</v>
      </c>
      <c r="I90" s="3" t="s">
        <v>54</v>
      </c>
      <c r="R90" t="str" cm="1">
        <f t="array" ref="R90">_xlfn.IFS(D58&lt;50000,"LOW",D58&lt;=80000,"AVERAGE",D58&gt;80000,"HIGH")</f>
        <v>HIGH</v>
      </c>
      <c r="X90" t="str" cm="1">
        <f t="array" ref="X90">_xlfn.IFS(W90&gt;F90,"Retired",W90&lt;=F90,"Active")</f>
        <v>Active</v>
      </c>
      <c r="AD90" t="str">
        <v>SALES</v>
      </c>
      <c r="AF90" t="str">
        <f t="shared" si="0"/>
        <v>Peter Greer,South</v>
      </c>
      <c r="AI90">
        <f t="shared" si="1"/>
        <v>1348</v>
      </c>
      <c r="AK90">
        <f t="shared" si="2"/>
        <v>2024</v>
      </c>
      <c r="AM90">
        <f t="shared" si="3"/>
        <v>6</v>
      </c>
      <c r="AO90">
        <f t="shared" si="4"/>
        <v>18</v>
      </c>
      <c r="AQ90" t="str">
        <f t="shared" si="5"/>
        <v>June</v>
      </c>
    </row>
    <row r="91" spans="1:43" ht="14.25" customHeight="1" x14ac:dyDescent="0.25">
      <c r="A91" s="3">
        <v>1090</v>
      </c>
      <c r="B91" s="3" t="s">
        <v>130</v>
      </c>
      <c r="C91" s="3" t="s">
        <v>24</v>
      </c>
      <c r="D91" s="3">
        <v>58007</v>
      </c>
      <c r="E91" s="4">
        <v>43934</v>
      </c>
      <c r="F91" s="4">
        <v>46841</v>
      </c>
      <c r="G91" s="3" t="s">
        <v>12</v>
      </c>
      <c r="H91" s="3">
        <v>26</v>
      </c>
      <c r="I91" s="3" t="s">
        <v>54</v>
      </c>
      <c r="R91" t="str" cm="1">
        <f t="array" ref="R91">_xlfn.IFS(D59&lt;50000,"LOW",D59&lt;=80000,"AVERAGE",D59&gt;80000,"HIGH")</f>
        <v>AVERAGE</v>
      </c>
      <c r="X91" t="str" cm="1">
        <f t="array" ref="X91">_xlfn.IFS(W91&gt;F91,"Retired",W91&lt;=F91,"Active")</f>
        <v>Active</v>
      </c>
      <c r="AD91" t="str">
        <v>FINANCE</v>
      </c>
      <c r="AF91" t="str">
        <f t="shared" si="0"/>
        <v>Sherry Holder,North</v>
      </c>
      <c r="AI91">
        <f t="shared" si="1"/>
        <v>2960</v>
      </c>
      <c r="AK91">
        <f t="shared" si="2"/>
        <v>2020</v>
      </c>
      <c r="AM91">
        <f t="shared" si="3"/>
        <v>1</v>
      </c>
      <c r="AO91">
        <f t="shared" si="4"/>
        <v>20</v>
      </c>
      <c r="AQ91" t="str">
        <f t="shared" si="5"/>
        <v>January</v>
      </c>
    </row>
    <row r="92" spans="1:43" ht="14.25" customHeight="1" x14ac:dyDescent="0.25">
      <c r="A92" s="3">
        <v>1091</v>
      </c>
      <c r="B92" s="3" t="s">
        <v>131</v>
      </c>
      <c r="C92" s="3" t="s">
        <v>11</v>
      </c>
      <c r="D92" s="3">
        <v>64575</v>
      </c>
      <c r="E92" s="4">
        <v>44786</v>
      </c>
      <c r="F92" s="4">
        <v>46842</v>
      </c>
      <c r="G92" s="3" t="s">
        <v>27</v>
      </c>
      <c r="H92" s="3">
        <v>45</v>
      </c>
      <c r="I92" s="3" t="s">
        <v>54</v>
      </c>
      <c r="R92" t="str" cm="1">
        <f t="array" ref="R92">_xlfn.IFS(D60&lt;50000,"LOW",D60&lt;=80000,"AVERAGE",D60&gt;80000,"HIGH")</f>
        <v>HIGH</v>
      </c>
      <c r="X92" t="str" cm="1">
        <f t="array" ref="X92">_xlfn.IFS(W92&gt;F92,"Retired",W92&lt;=F92,"Active")</f>
        <v>Active</v>
      </c>
      <c r="AD92" t="str">
        <v>MARKETING</v>
      </c>
      <c r="AF92" t="str">
        <f t="shared" si="0"/>
        <v>Michael Pierce,East</v>
      </c>
      <c r="AI92">
        <f t="shared" si="1"/>
        <v>3285</v>
      </c>
      <c r="AK92">
        <f t="shared" si="2"/>
        <v>2019</v>
      </c>
      <c r="AM92">
        <f t="shared" si="3"/>
        <v>3</v>
      </c>
      <c r="AO92">
        <f t="shared" si="4"/>
        <v>2</v>
      </c>
      <c r="AQ92" t="str">
        <f t="shared" si="5"/>
        <v>March</v>
      </c>
    </row>
    <row r="93" spans="1:43" ht="14.25" customHeight="1" x14ac:dyDescent="0.25">
      <c r="A93" s="3">
        <v>1092</v>
      </c>
      <c r="B93" s="3" t="s">
        <v>132</v>
      </c>
      <c r="C93" s="3" t="s">
        <v>20</v>
      </c>
      <c r="D93" s="3">
        <v>48838</v>
      </c>
      <c r="E93" s="4">
        <v>44783</v>
      </c>
      <c r="F93" s="4">
        <v>46843</v>
      </c>
      <c r="G93" s="3" t="s">
        <v>27</v>
      </c>
      <c r="H93" s="3">
        <v>28</v>
      </c>
      <c r="I93" s="3" t="s">
        <v>13</v>
      </c>
      <c r="R93" t="str" cm="1">
        <f t="array" ref="R93">_xlfn.IFS(D61&lt;50000,"LOW",D61&lt;=80000,"AVERAGE",D61&gt;80000,"HIGH")</f>
        <v>AVERAGE</v>
      </c>
      <c r="X93" t="str" cm="1">
        <f t="array" ref="X93">_xlfn.IFS(W93&gt;F93,"Retired",W93&lt;=F93,"Active")</f>
        <v>Active</v>
      </c>
      <c r="AD93" t="str">
        <v>MARKETING</v>
      </c>
      <c r="AF93" t="str">
        <f t="shared" si="0"/>
        <v>Allison Baker,West</v>
      </c>
      <c r="AI93">
        <f t="shared" si="1"/>
        <v>1799</v>
      </c>
      <c r="AK93">
        <f t="shared" si="2"/>
        <v>2023</v>
      </c>
      <c r="AM93">
        <f t="shared" si="3"/>
        <v>3</v>
      </c>
      <c r="AO93">
        <f t="shared" si="4"/>
        <v>28</v>
      </c>
      <c r="AQ93" t="str">
        <f t="shared" si="5"/>
        <v>March</v>
      </c>
    </row>
    <row r="94" spans="1:43" ht="14.25" customHeight="1" x14ac:dyDescent="0.25">
      <c r="A94" s="3">
        <v>1093</v>
      </c>
      <c r="B94" s="3" t="s">
        <v>133</v>
      </c>
      <c r="C94" s="3" t="s">
        <v>39</v>
      </c>
      <c r="D94" s="3">
        <v>40866</v>
      </c>
      <c r="E94" s="4">
        <v>44679</v>
      </c>
      <c r="F94" s="4">
        <v>46844</v>
      </c>
      <c r="G94" s="3" t="s">
        <v>27</v>
      </c>
      <c r="H94" s="3">
        <v>44</v>
      </c>
      <c r="I94" s="3" t="s">
        <v>17</v>
      </c>
      <c r="R94" t="str" cm="1">
        <f t="array" ref="R94">_xlfn.IFS(D62&lt;50000,"LOW",D62&lt;=80000,"AVERAGE",D62&gt;80000,"HIGH")</f>
        <v>HIGH</v>
      </c>
      <c r="X94" t="str" cm="1">
        <f t="array" ref="X94">_xlfn.IFS(W94&gt;F94,"Retired",W94&lt;=F94,"Active")</f>
        <v>Active</v>
      </c>
      <c r="AD94" t="str">
        <v>FINANCE</v>
      </c>
      <c r="AF94" t="str">
        <f t="shared" si="0"/>
        <v>Sarah Sparks,South</v>
      </c>
      <c r="AI94">
        <f t="shared" si="1"/>
        <v>2342</v>
      </c>
      <c r="AK94">
        <f t="shared" si="2"/>
        <v>2021</v>
      </c>
      <c r="AM94">
        <f t="shared" si="3"/>
        <v>10</v>
      </c>
      <c r="AO94">
        <f t="shared" si="4"/>
        <v>2</v>
      </c>
      <c r="AQ94" t="str">
        <f t="shared" si="5"/>
        <v>October</v>
      </c>
    </row>
    <row r="95" spans="1:43" ht="14.25" customHeight="1" x14ac:dyDescent="0.25">
      <c r="A95" s="3">
        <v>1094</v>
      </c>
      <c r="B95" s="3" t="s">
        <v>134</v>
      </c>
      <c r="C95" s="3" t="s">
        <v>20</v>
      </c>
      <c r="D95" s="3">
        <v>92530</v>
      </c>
      <c r="E95" s="4">
        <v>45429</v>
      </c>
      <c r="F95" s="4">
        <v>46845</v>
      </c>
      <c r="G95" s="3" t="s">
        <v>40</v>
      </c>
      <c r="H95" s="3">
        <v>21</v>
      </c>
      <c r="I95" s="3" t="s">
        <v>17</v>
      </c>
      <c r="R95" t="str" cm="1">
        <f t="array" ref="R95">_xlfn.IFS(D63&lt;50000,"LOW",D63&lt;=80000,"AVERAGE",D63&gt;80000,"HIGH")</f>
        <v>AVERAGE</v>
      </c>
      <c r="X95" t="str" cm="1">
        <f t="array" ref="X95">_xlfn.IFS(W95&gt;F95,"Retired",W95&lt;=F95,"Active")</f>
        <v>Active</v>
      </c>
      <c r="AD95" t="str">
        <v>FINANCE</v>
      </c>
      <c r="AF95" t="str">
        <f t="shared" si="0"/>
        <v>Meredith Kelly,West</v>
      </c>
      <c r="AI95">
        <f t="shared" si="1"/>
        <v>4783</v>
      </c>
      <c r="AK95">
        <f t="shared" si="2"/>
        <v>2015</v>
      </c>
      <c r="AM95">
        <f t="shared" si="3"/>
        <v>1</v>
      </c>
      <c r="AO95">
        <f t="shared" si="4"/>
        <v>27</v>
      </c>
      <c r="AQ95" t="str">
        <f t="shared" si="5"/>
        <v>January</v>
      </c>
    </row>
    <row r="96" spans="1:43" ht="14.25" customHeight="1" x14ac:dyDescent="0.25">
      <c r="A96" s="3">
        <v>1095</v>
      </c>
      <c r="B96" s="3" t="s">
        <v>135</v>
      </c>
      <c r="C96" s="3" t="s">
        <v>11</v>
      </c>
      <c r="D96" s="3">
        <v>70260</v>
      </c>
      <c r="E96" s="4">
        <v>44951</v>
      </c>
      <c r="F96" s="4">
        <v>46846</v>
      </c>
      <c r="G96" s="3" t="s">
        <v>12</v>
      </c>
      <c r="H96" s="3">
        <v>20</v>
      </c>
      <c r="I96" s="3" t="s">
        <v>21</v>
      </c>
      <c r="R96" t="str" cm="1">
        <f t="array" ref="R96">_xlfn.IFS(D64&lt;50000,"LOW",D64&lt;=80000,"AVERAGE",D64&gt;80000,"HIGH")</f>
        <v>AVERAGE</v>
      </c>
      <c r="X96" t="str" cm="1">
        <f t="array" ref="X96">_xlfn.IFS(W96&gt;F96,"Retired",W96&lt;=F96,"Active")</f>
        <v>Active</v>
      </c>
      <c r="AD96" t="str">
        <v>SALES</v>
      </c>
      <c r="AF96" t="str">
        <f t="shared" si="0"/>
        <v>Jacqueline Smith,West</v>
      </c>
      <c r="AI96">
        <f t="shared" si="1"/>
        <v>2595</v>
      </c>
      <c r="AK96">
        <f t="shared" si="2"/>
        <v>2021</v>
      </c>
      <c r="AM96">
        <f t="shared" si="3"/>
        <v>1</v>
      </c>
      <c r="AO96">
        <f t="shared" si="4"/>
        <v>24</v>
      </c>
      <c r="AQ96" t="str">
        <f t="shared" si="5"/>
        <v>January</v>
      </c>
    </row>
    <row r="97" spans="1:43" ht="14.25" customHeight="1" x14ac:dyDescent="0.25">
      <c r="A97" s="3">
        <v>1096</v>
      </c>
      <c r="B97" s="3" t="s">
        <v>136</v>
      </c>
      <c r="C97" s="3" t="s">
        <v>24</v>
      </c>
      <c r="D97" s="3">
        <v>76248</v>
      </c>
      <c r="E97" s="4">
        <v>44017</v>
      </c>
      <c r="F97" s="4">
        <v>46847</v>
      </c>
      <c r="G97" s="3" t="s">
        <v>12</v>
      </c>
      <c r="H97" s="3">
        <v>47</v>
      </c>
      <c r="I97" s="3" t="s">
        <v>17</v>
      </c>
      <c r="R97" t="str" cm="1">
        <f t="array" ref="R97">_xlfn.IFS(D65&lt;50000,"LOW",D65&lt;=80000,"AVERAGE",D65&gt;80000,"HIGH")</f>
        <v>HIGH</v>
      </c>
      <c r="X97" t="str" cm="1">
        <f t="array" ref="X97">_xlfn.IFS(W97&gt;F97,"Retired",W97&lt;=F97,"Active")</f>
        <v>Active</v>
      </c>
      <c r="AD97" t="str">
        <v>MARKETING</v>
      </c>
      <c r="AF97" t="str">
        <f t="shared" si="0"/>
        <v>Timothy Barnes,North</v>
      </c>
      <c r="AI97">
        <f t="shared" si="1"/>
        <v>2118</v>
      </c>
      <c r="AK97">
        <f t="shared" si="2"/>
        <v>2022</v>
      </c>
      <c r="AM97">
        <f t="shared" si="3"/>
        <v>5</v>
      </c>
      <c r="AO97">
        <f t="shared" si="4"/>
        <v>17</v>
      </c>
      <c r="AQ97" t="str">
        <f t="shared" si="5"/>
        <v>May</v>
      </c>
    </row>
    <row r="98" spans="1:43" ht="14.25" customHeight="1" x14ac:dyDescent="0.25">
      <c r="A98" s="3">
        <v>1097</v>
      </c>
      <c r="B98" s="3" t="s">
        <v>137</v>
      </c>
      <c r="C98" s="3" t="s">
        <v>11</v>
      </c>
      <c r="D98" s="3">
        <v>70949</v>
      </c>
      <c r="E98" s="4">
        <v>45239</v>
      </c>
      <c r="F98" s="4">
        <v>46848</v>
      </c>
      <c r="G98" s="3" t="s">
        <v>27</v>
      </c>
      <c r="H98" s="3">
        <v>32</v>
      </c>
      <c r="I98" s="3" t="s">
        <v>54</v>
      </c>
      <c r="R98" t="str" cm="1">
        <f t="array" ref="R98">_xlfn.IFS(D66&lt;50000,"LOW",D66&lt;=80000,"AVERAGE",D66&gt;80000,"HIGH")</f>
        <v>HIGH</v>
      </c>
      <c r="X98" t="str" cm="1">
        <f t="array" ref="X98">_xlfn.IFS(W98&gt;F98,"Retired",W98&lt;=F98,"Active")</f>
        <v>Active</v>
      </c>
      <c r="AD98" t="str">
        <v>IT</v>
      </c>
      <c r="AF98" t="str">
        <f t="shared" ref="AF98:AF144" si="6">CONCATENATE(B67,",",I67)</f>
        <v>Jonathan Morales,South</v>
      </c>
      <c r="AI98">
        <f t="shared" ref="AI98:AI161" si="7">_xlfn.DAYS(F67,E67)</f>
        <v>3281</v>
      </c>
      <c r="AK98">
        <f t="shared" ref="AK98:AK161" si="8">YEAR(E67)</f>
        <v>2019</v>
      </c>
      <c r="AM98">
        <f t="shared" ref="AM98:AM161" si="9">MONTH(E67)</f>
        <v>3</v>
      </c>
      <c r="AO98">
        <f t="shared" ref="AO98:AO161" si="10">DAY(E67)</f>
        <v>12</v>
      </c>
      <c r="AQ98" t="str">
        <f t="shared" ref="AQ98:AQ161" si="11">TEXT(E67,"MMMM")</f>
        <v>March</v>
      </c>
    </row>
    <row r="99" spans="1:43" ht="14.25" customHeight="1" x14ac:dyDescent="0.25">
      <c r="A99" s="3">
        <v>1098</v>
      </c>
      <c r="B99" s="3" t="s">
        <v>138</v>
      </c>
      <c r="C99" s="3" t="s">
        <v>39</v>
      </c>
      <c r="D99" s="3">
        <v>86511</v>
      </c>
      <c r="E99" s="4">
        <v>42929</v>
      </c>
      <c r="F99" s="4">
        <v>46849</v>
      </c>
      <c r="G99" s="3" t="s">
        <v>40</v>
      </c>
      <c r="H99" s="3">
        <v>45</v>
      </c>
      <c r="I99" s="3" t="s">
        <v>13</v>
      </c>
      <c r="R99" t="str" cm="1">
        <f t="array" ref="R99">_xlfn.IFS(D67&lt;50000,"LOW",D67&lt;=80000,"AVERAGE",D67&gt;80000,"HIGH")</f>
        <v>AVERAGE</v>
      </c>
      <c r="X99" t="str" cm="1">
        <f t="array" ref="X99">_xlfn.IFS(W99&gt;F99,"Retired",W99&lt;=F99,"Active")</f>
        <v>Active</v>
      </c>
      <c r="AD99" t="str">
        <v>FINANCE</v>
      </c>
      <c r="AF99" t="str">
        <f t="shared" si="6"/>
        <v>Laura Ramos,South</v>
      </c>
      <c r="AI99">
        <f t="shared" si="7"/>
        <v>3307</v>
      </c>
      <c r="AK99">
        <f t="shared" si="8"/>
        <v>2019</v>
      </c>
      <c r="AM99">
        <f t="shared" si="9"/>
        <v>2</v>
      </c>
      <c r="AO99">
        <f t="shared" si="10"/>
        <v>15</v>
      </c>
      <c r="AQ99" t="str">
        <f t="shared" si="11"/>
        <v>February</v>
      </c>
    </row>
    <row r="100" spans="1:43" ht="14.25" customHeight="1" x14ac:dyDescent="0.25">
      <c r="A100" s="3">
        <v>1099</v>
      </c>
      <c r="B100" s="3" t="s">
        <v>139</v>
      </c>
      <c r="C100" s="3" t="s">
        <v>11</v>
      </c>
      <c r="D100" s="3">
        <v>65514</v>
      </c>
      <c r="E100" s="4">
        <v>42979</v>
      </c>
      <c r="F100" s="4">
        <v>46850</v>
      </c>
      <c r="G100" s="3" t="s">
        <v>27</v>
      </c>
      <c r="H100" s="3">
        <v>38</v>
      </c>
      <c r="I100" s="3" t="s">
        <v>21</v>
      </c>
      <c r="R100" t="str" cm="1">
        <f t="array" ref="R100">_xlfn.IFS(D68&lt;50000,"LOW",D68&lt;=80000,"AVERAGE",D68&gt;80000,"HIGH")</f>
        <v>AVERAGE</v>
      </c>
      <c r="X100" t="str" cm="1">
        <f t="array" ref="X100">_xlfn.IFS(W100&gt;F100,"Retired",W100&lt;=F100,"Active")</f>
        <v>Active</v>
      </c>
      <c r="AD100" t="str">
        <v>IT</v>
      </c>
      <c r="AF100" t="str">
        <f t="shared" si="6"/>
        <v>Brandy Parker,East</v>
      </c>
      <c r="AI100">
        <f t="shared" si="7"/>
        <v>2513</v>
      </c>
      <c r="AK100">
        <f t="shared" si="8"/>
        <v>2021</v>
      </c>
      <c r="AM100">
        <f t="shared" si="9"/>
        <v>4</v>
      </c>
      <c r="AO100">
        <f t="shared" si="10"/>
        <v>20</v>
      </c>
      <c r="AQ100" t="str">
        <f t="shared" si="11"/>
        <v>April</v>
      </c>
    </row>
    <row r="101" spans="1:43" ht="14.25" customHeight="1" x14ac:dyDescent="0.25">
      <c r="A101" s="3">
        <v>1100</v>
      </c>
      <c r="B101" s="3" t="s">
        <v>140</v>
      </c>
      <c r="C101" s="3" t="s">
        <v>16</v>
      </c>
      <c r="D101" s="3">
        <v>61042</v>
      </c>
      <c r="E101" s="4">
        <v>44668</v>
      </c>
      <c r="F101" s="4">
        <v>46851</v>
      </c>
      <c r="G101" s="3" t="s">
        <v>40</v>
      </c>
      <c r="H101" s="3">
        <v>43</v>
      </c>
      <c r="I101" s="3" t="s">
        <v>17</v>
      </c>
      <c r="R101" t="str" cm="1">
        <f t="array" ref="R101">_xlfn.IFS(D69&lt;50000,"LOW",D69&lt;=80000,"AVERAGE",D69&gt;80000,"HIGH")</f>
        <v>AVERAGE</v>
      </c>
      <c r="X101" t="str" cm="1">
        <f t="array" ref="X101">_xlfn.IFS(W101&gt;F101,"Retired",W101&lt;=F101,"Active")</f>
        <v>Active</v>
      </c>
      <c r="AD101" t="str">
        <v>IT</v>
      </c>
      <c r="AF101" t="str">
        <f t="shared" si="6"/>
        <v>Brandon Peterson,West</v>
      </c>
      <c r="AI101">
        <f t="shared" si="7"/>
        <v>4039</v>
      </c>
      <c r="AK101">
        <f t="shared" si="8"/>
        <v>2017</v>
      </c>
      <c r="AM101">
        <f t="shared" si="9"/>
        <v>2</v>
      </c>
      <c r="AO101">
        <f t="shared" si="10"/>
        <v>15</v>
      </c>
      <c r="AQ101" t="str">
        <f t="shared" si="11"/>
        <v>February</v>
      </c>
    </row>
    <row r="102" spans="1:43" ht="14.25" customHeight="1" x14ac:dyDescent="0.25">
      <c r="A102" s="3">
        <v>1101</v>
      </c>
      <c r="B102" s="3" t="s">
        <v>141</v>
      </c>
      <c r="C102" s="3" t="s">
        <v>24</v>
      </c>
      <c r="D102" s="3">
        <v>83275</v>
      </c>
      <c r="E102" s="4">
        <v>42191</v>
      </c>
      <c r="F102" s="4">
        <v>46852</v>
      </c>
      <c r="G102" s="3" t="s">
        <v>12</v>
      </c>
      <c r="H102" s="3">
        <v>46</v>
      </c>
      <c r="I102" s="3" t="s">
        <v>17</v>
      </c>
      <c r="R102" t="str" cm="1">
        <f t="array" ref="R102">_xlfn.IFS(D70&lt;50000,"LOW",D70&lt;=80000,"AVERAGE",D70&gt;80000,"HIGH")</f>
        <v>AVERAGE</v>
      </c>
      <c r="X102" t="str" cm="1">
        <f t="array" ref="X102">_xlfn.IFS(W102&gt;F102,"Retired",W102&lt;=F102,"Active")</f>
        <v>Active</v>
      </c>
      <c r="AD102" t="str">
        <v>HR</v>
      </c>
      <c r="AF102" t="str">
        <f t="shared" si="6"/>
        <v>Robin Graham,West</v>
      </c>
      <c r="AI102">
        <f t="shared" si="7"/>
        <v>2576</v>
      </c>
      <c r="AK102">
        <f t="shared" si="8"/>
        <v>2021</v>
      </c>
      <c r="AM102">
        <f t="shared" si="9"/>
        <v>2</v>
      </c>
      <c r="AO102">
        <f t="shared" si="10"/>
        <v>18</v>
      </c>
      <c r="AQ102" t="str">
        <f t="shared" si="11"/>
        <v>February</v>
      </c>
    </row>
    <row r="103" spans="1:43" ht="14.25" customHeight="1" x14ac:dyDescent="0.25">
      <c r="A103" s="3">
        <v>1102</v>
      </c>
      <c r="B103" s="3" t="s">
        <v>142</v>
      </c>
      <c r="C103" s="3" t="s">
        <v>11</v>
      </c>
      <c r="D103" s="3">
        <v>89496</v>
      </c>
      <c r="E103" s="4">
        <v>42553</v>
      </c>
      <c r="F103" s="4">
        <v>46853</v>
      </c>
      <c r="G103" s="3" t="s">
        <v>27</v>
      </c>
      <c r="H103" s="3">
        <v>42</v>
      </c>
      <c r="I103" s="3" t="s">
        <v>13</v>
      </c>
      <c r="R103" t="str" cm="1">
        <f t="array" ref="R103">_xlfn.IFS(D71&lt;50000,"LOW",D71&lt;=80000,"AVERAGE",D71&gt;80000,"HIGH")</f>
        <v>AVERAGE</v>
      </c>
      <c r="X103" t="str" cm="1">
        <f t="array" ref="X103">_xlfn.IFS(W103&gt;F103,"Retired",W103&lt;=F103,"Active")</f>
        <v>Active</v>
      </c>
      <c r="AD103" t="str">
        <v>HR</v>
      </c>
      <c r="AF103" t="str">
        <f t="shared" si="6"/>
        <v>Joseph Campbell,East</v>
      </c>
      <c r="AI103">
        <f t="shared" si="7"/>
        <v>3974</v>
      </c>
      <c r="AK103">
        <f t="shared" si="8"/>
        <v>2017</v>
      </c>
      <c r="AM103">
        <f t="shared" si="9"/>
        <v>4</v>
      </c>
      <c r="AO103">
        <f t="shared" si="10"/>
        <v>23</v>
      </c>
      <c r="AQ103" t="str">
        <f t="shared" si="11"/>
        <v>April</v>
      </c>
    </row>
    <row r="104" spans="1:43" ht="14.25" customHeight="1" x14ac:dyDescent="0.25">
      <c r="A104" s="3">
        <v>1103</v>
      </c>
      <c r="B104" s="3" t="s">
        <v>143</v>
      </c>
      <c r="C104" s="3" t="s">
        <v>20</v>
      </c>
      <c r="D104" s="3">
        <v>99131</v>
      </c>
      <c r="E104" s="4">
        <v>44679</v>
      </c>
      <c r="F104" s="4">
        <v>46854</v>
      </c>
      <c r="G104" s="3" t="s">
        <v>32</v>
      </c>
      <c r="H104" s="3">
        <v>43</v>
      </c>
      <c r="I104" s="3" t="s">
        <v>13</v>
      </c>
      <c r="R104" t="str" cm="1">
        <f t="array" ref="R104">_xlfn.IFS(D72&lt;50000,"LOW",D72&lt;=80000,"AVERAGE",D72&gt;80000,"HIGH")</f>
        <v>AVERAGE</v>
      </c>
      <c r="X104" t="str" cm="1">
        <f t="array" ref="X104">_xlfn.IFS(W104&gt;F104,"Retired",W104&lt;=F104,"Active")</f>
        <v>Active</v>
      </c>
      <c r="AD104" t="str">
        <v>HR</v>
      </c>
      <c r="AF104" t="str">
        <f t="shared" si="6"/>
        <v>Tracy Mcguire,West</v>
      </c>
      <c r="AI104">
        <f t="shared" si="7"/>
        <v>2681</v>
      </c>
      <c r="AK104">
        <f t="shared" si="8"/>
        <v>2020</v>
      </c>
      <c r="AM104">
        <f t="shared" si="9"/>
        <v>11</v>
      </c>
      <c r="AO104">
        <f t="shared" si="10"/>
        <v>7</v>
      </c>
      <c r="AQ104" t="str">
        <f t="shared" si="11"/>
        <v>November</v>
      </c>
    </row>
    <row r="105" spans="1:43" ht="14.25" customHeight="1" x14ac:dyDescent="0.25">
      <c r="A105" s="3">
        <v>1104</v>
      </c>
      <c r="B105" s="3" t="s">
        <v>144</v>
      </c>
      <c r="C105" s="3" t="s">
        <v>39</v>
      </c>
      <c r="D105" s="3">
        <v>83136</v>
      </c>
      <c r="E105" s="4">
        <v>43347</v>
      </c>
      <c r="F105" s="4">
        <v>46855</v>
      </c>
      <c r="G105" s="3" t="s">
        <v>27</v>
      </c>
      <c r="H105" s="3">
        <v>31</v>
      </c>
      <c r="I105" s="3" t="s">
        <v>17</v>
      </c>
      <c r="R105" t="str" cm="1">
        <f t="array" ref="R105">_xlfn.IFS(D73&lt;50000,"LOW",D73&lt;=80000,"AVERAGE",D73&gt;80000,"HIGH")</f>
        <v>HIGH</v>
      </c>
      <c r="X105" t="str" cm="1">
        <f t="array" ref="X105">_xlfn.IFS(W105&gt;F105,"Retired",W105&lt;=F105,"Active")</f>
        <v>Active</v>
      </c>
      <c r="AD105" t="str">
        <v>IT</v>
      </c>
      <c r="AF105" t="str">
        <f t="shared" si="6"/>
        <v>William Vargas,South</v>
      </c>
      <c r="AI105">
        <f t="shared" si="7"/>
        <v>2984</v>
      </c>
      <c r="AK105">
        <f t="shared" si="8"/>
        <v>2020</v>
      </c>
      <c r="AM105">
        <f t="shared" si="9"/>
        <v>1</v>
      </c>
      <c r="AO105">
        <f t="shared" si="10"/>
        <v>10</v>
      </c>
      <c r="AQ105" t="str">
        <f t="shared" si="11"/>
        <v>January</v>
      </c>
    </row>
    <row r="106" spans="1:43" ht="14.25" customHeight="1" x14ac:dyDescent="0.25">
      <c r="A106" s="3">
        <v>1105</v>
      </c>
      <c r="B106" s="3" t="s">
        <v>145</v>
      </c>
      <c r="C106" s="3" t="s">
        <v>16</v>
      </c>
      <c r="D106" s="3">
        <v>86833</v>
      </c>
      <c r="E106" s="4">
        <v>44341</v>
      </c>
      <c r="F106" s="4">
        <v>46856</v>
      </c>
      <c r="G106" s="3" t="s">
        <v>12</v>
      </c>
      <c r="H106" s="3">
        <v>24</v>
      </c>
      <c r="I106" s="3" t="s">
        <v>17</v>
      </c>
      <c r="R106" t="str" cm="1">
        <f t="array" ref="R106">_xlfn.IFS(D74&lt;50000,"LOW",D74&lt;=80000,"AVERAGE",D74&gt;80000,"HIGH")</f>
        <v>AVERAGE</v>
      </c>
      <c r="X106" t="str" cm="1">
        <f t="array" ref="X106">_xlfn.IFS(W106&gt;F106,"Retired",W106&lt;=F106,"Active")</f>
        <v>Active</v>
      </c>
      <c r="AD106" t="str">
        <v>FINANCE</v>
      </c>
      <c r="AF106" t="str">
        <f t="shared" si="6"/>
        <v>Joann Martinez,West</v>
      </c>
      <c r="AI106">
        <f t="shared" si="7"/>
        <v>1755</v>
      </c>
      <c r="AK106">
        <f t="shared" si="8"/>
        <v>2023</v>
      </c>
      <c r="AM106">
        <f t="shared" si="9"/>
        <v>5</v>
      </c>
      <c r="AO106">
        <f t="shared" si="10"/>
        <v>24</v>
      </c>
      <c r="AQ106" t="str">
        <f t="shared" si="11"/>
        <v>May</v>
      </c>
    </row>
    <row r="107" spans="1:43" ht="14.25" customHeight="1" x14ac:dyDescent="0.25">
      <c r="A107" s="3">
        <v>1106</v>
      </c>
      <c r="B107" s="3" t="s">
        <v>146</v>
      </c>
      <c r="C107" s="3" t="s">
        <v>11</v>
      </c>
      <c r="D107" s="3">
        <v>63591</v>
      </c>
      <c r="E107" s="4">
        <v>42131</v>
      </c>
      <c r="F107" s="4">
        <v>46857</v>
      </c>
      <c r="G107" s="3" t="s">
        <v>40</v>
      </c>
      <c r="H107" s="3">
        <v>37</v>
      </c>
      <c r="I107" s="3" t="s">
        <v>17</v>
      </c>
      <c r="R107" t="str" cm="1">
        <f t="array" ref="R107">_xlfn.IFS(D75&lt;50000,"LOW",D75&lt;=80000,"AVERAGE",D75&gt;80000,"HIGH")</f>
        <v>HIGH</v>
      </c>
      <c r="X107" t="str" cm="1">
        <f t="array" ref="X107">_xlfn.IFS(W107&gt;F107,"Retired",W107&lt;=F107,"Active")</f>
        <v>Active</v>
      </c>
      <c r="AD107" t="str">
        <v>SALES</v>
      </c>
      <c r="AF107" t="str">
        <f t="shared" si="6"/>
        <v>Ryan Brandt,North</v>
      </c>
      <c r="AI107">
        <f t="shared" si="7"/>
        <v>3768</v>
      </c>
      <c r="AK107">
        <f t="shared" si="8"/>
        <v>2017</v>
      </c>
      <c r="AM107">
        <f t="shared" si="9"/>
        <v>11</v>
      </c>
      <c r="AO107">
        <f t="shared" si="10"/>
        <v>19</v>
      </c>
      <c r="AQ107" t="str">
        <f t="shared" si="11"/>
        <v>November</v>
      </c>
    </row>
    <row r="108" spans="1:43" ht="14.25" customHeight="1" x14ac:dyDescent="0.25">
      <c r="A108" s="3">
        <v>1107</v>
      </c>
      <c r="B108" s="3" t="s">
        <v>147</v>
      </c>
      <c r="C108" s="3" t="s">
        <v>24</v>
      </c>
      <c r="D108" s="3">
        <v>58987</v>
      </c>
      <c r="E108" s="4">
        <v>42600</v>
      </c>
      <c r="F108" s="4">
        <v>46858</v>
      </c>
      <c r="G108" s="3" t="s">
        <v>40</v>
      </c>
      <c r="H108" s="3">
        <v>21</v>
      </c>
      <c r="I108" s="3" t="s">
        <v>13</v>
      </c>
      <c r="R108" t="str" cm="1">
        <f t="array" ref="R108">_xlfn.IFS(D76&lt;50000,"LOW",D76&lt;=80000,"AVERAGE",D76&gt;80000,"HIGH")</f>
        <v>HIGH</v>
      </c>
      <c r="X108" t="str" cm="1">
        <f t="array" ref="X108">_xlfn.IFS(W108&gt;F108,"Retired",W108&lt;=F108,"Active")</f>
        <v>Active</v>
      </c>
      <c r="AD108" t="str">
        <v>MARKETING</v>
      </c>
      <c r="AF108" t="str">
        <f t="shared" si="6"/>
        <v>Raymond Whitehead,East</v>
      </c>
      <c r="AI108">
        <f t="shared" si="7"/>
        <v>4151</v>
      </c>
      <c r="AK108">
        <f t="shared" si="8"/>
        <v>2016</v>
      </c>
      <c r="AM108">
        <f t="shared" si="9"/>
        <v>11</v>
      </c>
      <c r="AO108">
        <f t="shared" si="10"/>
        <v>2</v>
      </c>
      <c r="AQ108" t="str">
        <f t="shared" si="11"/>
        <v>November</v>
      </c>
    </row>
    <row r="109" spans="1:43" ht="14.25" customHeight="1" x14ac:dyDescent="0.25">
      <c r="A109" s="3">
        <v>1108</v>
      </c>
      <c r="B109" s="3" t="s">
        <v>148</v>
      </c>
      <c r="C109" s="3" t="s">
        <v>20</v>
      </c>
      <c r="D109" s="3">
        <v>55266</v>
      </c>
      <c r="E109" s="4">
        <v>42862</v>
      </c>
      <c r="F109" s="4">
        <v>46859</v>
      </c>
      <c r="G109" s="3" t="s">
        <v>27</v>
      </c>
      <c r="H109" s="3">
        <v>49</v>
      </c>
      <c r="I109" s="3" t="s">
        <v>13</v>
      </c>
      <c r="R109" t="str" cm="1">
        <f t="array" ref="R109">_xlfn.IFS(D77&lt;50000,"LOW",D77&lt;=80000,"AVERAGE",D77&gt;80000,"HIGH")</f>
        <v>AVERAGE</v>
      </c>
      <c r="X109" t="str" cm="1">
        <f t="array" ref="X109">_xlfn.IFS(W109&gt;F109,"Retired",W109&lt;=F109,"Active")</f>
        <v>Active</v>
      </c>
      <c r="AD109" t="str">
        <v>HR</v>
      </c>
      <c r="AF109" t="str">
        <f t="shared" si="6"/>
        <v>Alexandra Brooks,South</v>
      </c>
      <c r="AI109">
        <f t="shared" si="7"/>
        <v>1778</v>
      </c>
      <c r="AK109">
        <f t="shared" si="8"/>
        <v>2023</v>
      </c>
      <c r="AM109">
        <f t="shared" si="9"/>
        <v>5</v>
      </c>
      <c r="AO109">
        <f t="shared" si="10"/>
        <v>4</v>
      </c>
      <c r="AQ109" t="str">
        <f t="shared" si="11"/>
        <v>May</v>
      </c>
    </row>
    <row r="110" spans="1:43" ht="14.25" customHeight="1" x14ac:dyDescent="0.25">
      <c r="A110" s="3">
        <v>1109</v>
      </c>
      <c r="B110" s="3" t="s">
        <v>149</v>
      </c>
      <c r="C110" s="3" t="s">
        <v>16</v>
      </c>
      <c r="D110" s="3">
        <v>100626</v>
      </c>
      <c r="E110" s="4">
        <v>44528</v>
      </c>
      <c r="F110" s="4">
        <v>46860</v>
      </c>
      <c r="G110" s="3" t="s">
        <v>12</v>
      </c>
      <c r="H110" s="3">
        <v>46</v>
      </c>
      <c r="I110" s="3" t="s">
        <v>17</v>
      </c>
      <c r="R110" t="str" cm="1">
        <f t="array" ref="R110">_xlfn.IFS(D78&lt;50000,"LOW",D78&lt;=80000,"AVERAGE",D78&gt;80000,"HIGH")</f>
        <v>HIGH</v>
      </c>
      <c r="X110" t="str" cm="1">
        <f t="array" ref="X110">_xlfn.IFS(W110&gt;F110,"Retired",W110&lt;=F110,"Active")</f>
        <v>Active</v>
      </c>
      <c r="AD110" t="str">
        <v>SALES</v>
      </c>
      <c r="AF110" t="str">
        <f t="shared" si="6"/>
        <v>Madeline Guerrero,East</v>
      </c>
      <c r="AI110">
        <f t="shared" si="7"/>
        <v>1850</v>
      </c>
      <c r="AK110">
        <f t="shared" si="8"/>
        <v>2023</v>
      </c>
      <c r="AM110">
        <f t="shared" si="9"/>
        <v>2</v>
      </c>
      <c r="AO110">
        <f t="shared" si="10"/>
        <v>22</v>
      </c>
      <c r="AQ110" t="str">
        <f t="shared" si="11"/>
        <v>February</v>
      </c>
    </row>
    <row r="111" spans="1:43" ht="14.25" customHeight="1" x14ac:dyDescent="0.25">
      <c r="A111" s="3">
        <v>1110</v>
      </c>
      <c r="B111" s="3" t="s">
        <v>150</v>
      </c>
      <c r="C111" s="3" t="s">
        <v>11</v>
      </c>
      <c r="D111" s="3">
        <v>88465</v>
      </c>
      <c r="E111" s="4">
        <v>43131</v>
      </c>
      <c r="F111" s="4">
        <v>46861</v>
      </c>
      <c r="G111" s="3" t="s">
        <v>12</v>
      </c>
      <c r="H111" s="3">
        <v>31</v>
      </c>
      <c r="I111" s="3" t="s">
        <v>13</v>
      </c>
      <c r="R111" t="str" cm="1">
        <f t="array" ref="R111">_xlfn.IFS(D79&lt;50000,"LOW",D79&lt;=80000,"AVERAGE",D79&gt;80000,"HIGH")</f>
        <v>HIGH</v>
      </c>
      <c r="X111" t="str" cm="1">
        <f t="array" ref="X111">_xlfn.IFS(W111&gt;F111,"Retired",W111&lt;=F111,"Active")</f>
        <v>Active</v>
      </c>
      <c r="AD111" t="str">
        <v>FINANCE</v>
      </c>
      <c r="AF111" t="str">
        <f t="shared" si="6"/>
        <v>Shane Rodriguez,North</v>
      </c>
      <c r="AI111">
        <f t="shared" si="7"/>
        <v>1902</v>
      </c>
      <c r="AK111">
        <f t="shared" si="8"/>
        <v>2023</v>
      </c>
      <c r="AM111">
        <f t="shared" si="9"/>
        <v>1</v>
      </c>
      <c r="AO111">
        <f t="shared" si="10"/>
        <v>2</v>
      </c>
      <c r="AQ111" t="str">
        <f t="shared" si="11"/>
        <v>January</v>
      </c>
    </row>
    <row r="112" spans="1:43" ht="14.25" customHeight="1" x14ac:dyDescent="0.25">
      <c r="A112" s="3">
        <v>1111</v>
      </c>
      <c r="B112" s="3" t="s">
        <v>151</v>
      </c>
      <c r="C112" s="3" t="s">
        <v>39</v>
      </c>
      <c r="D112" s="3">
        <v>84286</v>
      </c>
      <c r="E112" s="4">
        <v>41975</v>
      </c>
      <c r="F112" s="4">
        <v>46862</v>
      </c>
      <c r="G112" s="3" t="s">
        <v>27</v>
      </c>
      <c r="H112" s="3">
        <v>22</v>
      </c>
      <c r="I112" s="3" t="s">
        <v>21</v>
      </c>
      <c r="R112" t="str" cm="1">
        <f t="array" ref="R112">_xlfn.IFS(D80&lt;50000,"LOW",D80&lt;=80000,"AVERAGE",D80&gt;80000,"HIGH")</f>
        <v>AVERAGE</v>
      </c>
      <c r="X112" t="str" cm="1">
        <f t="array" ref="X112">_xlfn.IFS(W112&gt;F112,"Retired",W112&lt;=F112,"Active")</f>
        <v>Active</v>
      </c>
      <c r="AD112" t="str">
        <v>FINANCE</v>
      </c>
      <c r="AF112" t="str">
        <f t="shared" si="6"/>
        <v>Steven Woods,West</v>
      </c>
      <c r="AI112">
        <f t="shared" si="7"/>
        <v>2613</v>
      </c>
      <c r="AK112">
        <f t="shared" si="8"/>
        <v>2021</v>
      </c>
      <c r="AM112">
        <f t="shared" si="9"/>
        <v>1</v>
      </c>
      <c r="AO112">
        <f t="shared" si="10"/>
        <v>22</v>
      </c>
      <c r="AQ112" t="str">
        <f t="shared" si="11"/>
        <v>January</v>
      </c>
    </row>
    <row r="113" spans="1:43" ht="14.25" customHeight="1" x14ac:dyDescent="0.25">
      <c r="A113" s="3">
        <v>1112</v>
      </c>
      <c r="B113" s="3" t="s">
        <v>152</v>
      </c>
      <c r="C113" s="3" t="s">
        <v>24</v>
      </c>
      <c r="D113" s="3">
        <v>82751</v>
      </c>
      <c r="E113" s="4">
        <v>45450</v>
      </c>
      <c r="F113" s="4">
        <v>46863</v>
      </c>
      <c r="G113" s="3" t="s">
        <v>12</v>
      </c>
      <c r="H113" s="3">
        <v>41</v>
      </c>
      <c r="I113" s="3" t="s">
        <v>21</v>
      </c>
      <c r="R113" t="str" cm="1">
        <f t="array" ref="R113">_xlfn.IFS(D81&lt;50000,"LOW",D81&lt;=80000,"AVERAGE",D81&gt;80000,"HIGH")</f>
        <v>HIGH</v>
      </c>
      <c r="X113" t="str" cm="1">
        <f t="array" ref="X113">_xlfn.IFS(W113&gt;F113,"Retired",W113&lt;=F113,"Active")</f>
        <v>Active</v>
      </c>
      <c r="AD113" t="str">
        <v>MARKETING</v>
      </c>
      <c r="AF113" t="str">
        <f t="shared" si="6"/>
        <v>Ronald Bender,West</v>
      </c>
      <c r="AI113">
        <f t="shared" si="7"/>
        <v>2552</v>
      </c>
      <c r="AK113">
        <f t="shared" si="8"/>
        <v>2021</v>
      </c>
      <c r="AM113">
        <f t="shared" si="9"/>
        <v>3</v>
      </c>
      <c r="AO113">
        <f t="shared" si="10"/>
        <v>25</v>
      </c>
      <c r="AQ113" t="str">
        <f t="shared" si="11"/>
        <v>March</v>
      </c>
    </row>
    <row r="114" spans="1:43" ht="14.25" customHeight="1" x14ac:dyDescent="0.25">
      <c r="A114" s="3">
        <v>1113</v>
      </c>
      <c r="B114" s="3" t="s">
        <v>153</v>
      </c>
      <c r="C114" s="3" t="s">
        <v>24</v>
      </c>
      <c r="D114" s="3">
        <v>105981</v>
      </c>
      <c r="E114" s="4">
        <v>42794</v>
      </c>
      <c r="F114" s="4">
        <v>46864</v>
      </c>
      <c r="G114" s="3" t="s">
        <v>32</v>
      </c>
      <c r="H114" s="3">
        <v>28</v>
      </c>
      <c r="I114" s="3" t="s">
        <v>54</v>
      </c>
      <c r="R114" t="str" cm="1">
        <f t="array" ref="R114">_xlfn.IFS(D82&lt;50000,"LOW",D82&lt;=80000,"AVERAGE",D82&gt;80000,"HIGH")</f>
        <v>LOW</v>
      </c>
      <c r="X114" t="str" cm="1">
        <f t="array" ref="X114">_xlfn.IFS(W114&gt;F114,"Retired",W114&lt;=F114,"Active")</f>
        <v>Active</v>
      </c>
      <c r="AD114" t="str">
        <v>FINANCE</v>
      </c>
      <c r="AF114" t="str">
        <f t="shared" si="6"/>
        <v>Christopher Jones,North</v>
      </c>
      <c r="AI114">
        <f t="shared" si="7"/>
        <v>1437</v>
      </c>
      <c r="AK114">
        <f t="shared" si="8"/>
        <v>2024</v>
      </c>
      <c r="AM114">
        <f t="shared" si="9"/>
        <v>4</v>
      </c>
      <c r="AO114">
        <f t="shared" si="10"/>
        <v>14</v>
      </c>
      <c r="AQ114" t="str">
        <f t="shared" si="11"/>
        <v>April</v>
      </c>
    </row>
    <row r="115" spans="1:43" ht="14.25" customHeight="1" x14ac:dyDescent="0.25">
      <c r="A115" s="3">
        <v>1114</v>
      </c>
      <c r="B115" s="3" t="s">
        <v>154</v>
      </c>
      <c r="C115" s="3" t="s">
        <v>11</v>
      </c>
      <c r="D115" s="3">
        <v>77454</v>
      </c>
      <c r="E115" s="4">
        <v>42830</v>
      </c>
      <c r="F115" s="4">
        <v>46865</v>
      </c>
      <c r="G115" s="3" t="s">
        <v>32</v>
      </c>
      <c r="H115" s="3">
        <v>36</v>
      </c>
      <c r="I115" s="3" t="s">
        <v>21</v>
      </c>
      <c r="R115" t="str" cm="1">
        <f t="array" ref="R115">_xlfn.IFS(D83&lt;50000,"LOW",D83&lt;=80000,"AVERAGE",D83&gt;80000,"HIGH")</f>
        <v>AVERAGE</v>
      </c>
      <c r="X115" t="str" cm="1">
        <f t="array" ref="X115">_xlfn.IFS(W115&gt;F115,"Retired",W115&lt;=F115,"Active")</f>
        <v>Active</v>
      </c>
      <c r="AD115" t="str">
        <v>MARKETING</v>
      </c>
      <c r="AF115" t="str">
        <f t="shared" si="6"/>
        <v>Michael Parks,South</v>
      </c>
      <c r="AI115">
        <f t="shared" si="7"/>
        <v>4583</v>
      </c>
      <c r="AK115">
        <f t="shared" si="8"/>
        <v>2015</v>
      </c>
      <c r="AM115">
        <f t="shared" si="9"/>
        <v>9</v>
      </c>
      <c r="AO115">
        <f t="shared" si="10"/>
        <v>4</v>
      </c>
      <c r="AQ115" t="str">
        <f t="shared" si="11"/>
        <v>September</v>
      </c>
    </row>
    <row r="116" spans="1:43" ht="14.25" customHeight="1" x14ac:dyDescent="0.25">
      <c r="A116" s="3">
        <v>1115</v>
      </c>
      <c r="B116" s="3" t="s">
        <v>155</v>
      </c>
      <c r="C116" s="3" t="s">
        <v>11</v>
      </c>
      <c r="D116" s="3">
        <v>88098</v>
      </c>
      <c r="E116" s="4">
        <v>42655</v>
      </c>
      <c r="F116" s="4">
        <v>46866</v>
      </c>
      <c r="G116" s="3" t="s">
        <v>12</v>
      </c>
      <c r="H116" s="3">
        <v>48</v>
      </c>
      <c r="I116" s="3" t="s">
        <v>21</v>
      </c>
      <c r="R116" t="str" cm="1">
        <f t="array" ref="R116">_xlfn.IFS(D84&lt;50000,"LOW",D84&lt;=80000,"AVERAGE",D84&gt;80000,"HIGH")</f>
        <v>AVERAGE</v>
      </c>
      <c r="X116" t="str" cm="1">
        <f t="array" ref="X116">_xlfn.IFS(W116&gt;F116,"Retired",W116&lt;=F116,"Active")</f>
        <v>Active</v>
      </c>
      <c r="AD116" t="str">
        <v>FINANCE</v>
      </c>
      <c r="AF116" t="str">
        <f t="shared" si="6"/>
        <v>Nancy Stanley,East</v>
      </c>
      <c r="AI116">
        <f t="shared" si="7"/>
        <v>1852</v>
      </c>
      <c r="AK116">
        <f t="shared" si="8"/>
        <v>2023</v>
      </c>
      <c r="AM116">
        <f t="shared" si="9"/>
        <v>2</v>
      </c>
      <c r="AO116">
        <f t="shared" si="10"/>
        <v>26</v>
      </c>
      <c r="AQ116" t="str">
        <f t="shared" si="11"/>
        <v>February</v>
      </c>
    </row>
    <row r="117" spans="1:43" ht="14.25" customHeight="1" x14ac:dyDescent="0.25">
      <c r="A117" s="3">
        <v>1116</v>
      </c>
      <c r="B117" s="3" t="s">
        <v>156</v>
      </c>
      <c r="C117" s="3" t="s">
        <v>16</v>
      </c>
      <c r="D117" s="3">
        <v>46642</v>
      </c>
      <c r="E117" s="4">
        <v>42442</v>
      </c>
      <c r="F117" s="4">
        <v>46867</v>
      </c>
      <c r="G117" s="3" t="s">
        <v>32</v>
      </c>
      <c r="H117" s="3">
        <v>46</v>
      </c>
      <c r="I117" s="3" t="s">
        <v>21</v>
      </c>
      <c r="R117" t="str" cm="1">
        <f t="array" ref="R117">_xlfn.IFS(D85&lt;50000,"LOW",D85&lt;=80000,"AVERAGE",D85&gt;80000,"HIGH")</f>
        <v>LOW</v>
      </c>
      <c r="X117" t="str" cm="1">
        <f t="array" ref="X117">_xlfn.IFS(W117&gt;F117,"Retired",W117&lt;=F117,"Active")</f>
        <v>Active</v>
      </c>
      <c r="AD117" t="str">
        <v>MARKETING</v>
      </c>
      <c r="AF117" t="str">
        <f t="shared" si="6"/>
        <v>Peggy Clark,East</v>
      </c>
      <c r="AI117">
        <f t="shared" si="7"/>
        <v>2705</v>
      </c>
      <c r="AK117">
        <f t="shared" si="8"/>
        <v>2020</v>
      </c>
      <c r="AM117">
        <f t="shared" si="9"/>
        <v>10</v>
      </c>
      <c r="AO117">
        <f t="shared" si="10"/>
        <v>27</v>
      </c>
      <c r="AQ117" t="str">
        <f t="shared" si="11"/>
        <v>October</v>
      </c>
    </row>
    <row r="118" spans="1:43" ht="14.25" customHeight="1" x14ac:dyDescent="0.25">
      <c r="A118" s="3">
        <v>1117</v>
      </c>
      <c r="B118" s="3" t="s">
        <v>157</v>
      </c>
      <c r="C118" s="3" t="s">
        <v>24</v>
      </c>
      <c r="D118" s="3">
        <v>105396</v>
      </c>
      <c r="E118" s="4">
        <v>45411</v>
      </c>
      <c r="F118" s="4">
        <v>46868</v>
      </c>
      <c r="G118" s="3" t="s">
        <v>27</v>
      </c>
      <c r="H118" s="3">
        <v>39</v>
      </c>
      <c r="I118" s="3" t="s">
        <v>54</v>
      </c>
      <c r="R118" t="str" cm="1">
        <f t="array" ref="R118">_xlfn.IFS(D86&lt;50000,"LOW",D86&lt;=80000,"AVERAGE",D86&gt;80000,"HIGH")</f>
        <v>AVERAGE</v>
      </c>
      <c r="X118" t="str" cm="1">
        <f t="array" ref="X118">_xlfn.IFS(W118&gt;F118,"Retired",W118&lt;=F118,"Active")</f>
        <v>Active</v>
      </c>
      <c r="AD118" t="str">
        <v>MARKETING</v>
      </c>
      <c r="AF118" t="str">
        <f t="shared" si="6"/>
        <v>Kimberly Williams,West</v>
      </c>
      <c r="AI118">
        <f t="shared" si="7"/>
        <v>1648</v>
      </c>
      <c r="AK118">
        <f t="shared" si="8"/>
        <v>2023</v>
      </c>
      <c r="AM118">
        <f t="shared" si="9"/>
        <v>9</v>
      </c>
      <c r="AO118">
        <f t="shared" si="10"/>
        <v>20</v>
      </c>
      <c r="AQ118" t="str">
        <f t="shared" si="11"/>
        <v>September</v>
      </c>
    </row>
    <row r="119" spans="1:43" ht="14.25" customHeight="1" x14ac:dyDescent="0.25">
      <c r="A119" s="3">
        <v>1118</v>
      </c>
      <c r="B119" s="3" t="s">
        <v>158</v>
      </c>
      <c r="C119" s="3" t="s">
        <v>20</v>
      </c>
      <c r="D119" s="3">
        <v>93540</v>
      </c>
      <c r="E119" s="4">
        <v>41968</v>
      </c>
      <c r="F119" s="4">
        <v>46869</v>
      </c>
      <c r="G119" s="3" t="s">
        <v>27</v>
      </c>
      <c r="H119" s="3">
        <v>20</v>
      </c>
      <c r="I119" s="3" t="s">
        <v>54</v>
      </c>
      <c r="R119" t="str" cm="1">
        <f t="array" ref="R119">_xlfn.IFS(D87&lt;50000,"LOW",D87&lt;=80000,"AVERAGE",D87&gt;80000,"HIGH")</f>
        <v>HIGH</v>
      </c>
      <c r="X119" t="str" cm="1">
        <f t="array" ref="X119">_xlfn.IFS(W119&gt;F119,"Retired",W119&lt;=F119,"Active")</f>
        <v>Active</v>
      </c>
      <c r="AD119" t="str">
        <v>FINANCE</v>
      </c>
      <c r="AF119" t="str">
        <f t="shared" si="6"/>
        <v>Clinton Brown,East</v>
      </c>
      <c r="AI119">
        <f t="shared" si="7"/>
        <v>4144</v>
      </c>
      <c r="AK119">
        <f t="shared" si="8"/>
        <v>2016</v>
      </c>
      <c r="AM119">
        <f t="shared" si="9"/>
        <v>11</v>
      </c>
      <c r="AO119">
        <f t="shared" si="10"/>
        <v>20</v>
      </c>
      <c r="AQ119" t="str">
        <f t="shared" si="11"/>
        <v>November</v>
      </c>
    </row>
    <row r="120" spans="1:43" ht="14.25" customHeight="1" x14ac:dyDescent="0.25">
      <c r="A120" s="3">
        <v>1119</v>
      </c>
      <c r="B120" s="3" t="s">
        <v>159</v>
      </c>
      <c r="C120" s="3" t="s">
        <v>11</v>
      </c>
      <c r="D120" s="3">
        <v>63498</v>
      </c>
      <c r="E120" s="4">
        <v>42968</v>
      </c>
      <c r="F120" s="4">
        <v>46870</v>
      </c>
      <c r="G120" s="3" t="s">
        <v>12</v>
      </c>
      <c r="H120" s="3">
        <v>20</v>
      </c>
      <c r="I120" s="3" t="s">
        <v>13</v>
      </c>
      <c r="R120" t="str" cm="1">
        <f t="array" ref="R120">_xlfn.IFS(D88&lt;50000,"LOW",D88&lt;=80000,"AVERAGE",D88&gt;80000,"HIGH")</f>
        <v>AVERAGE</v>
      </c>
      <c r="X120" t="str" cm="1">
        <f t="array" ref="X120">_xlfn.IFS(W120&gt;F120,"Retired",W120&lt;=F120,"Active")</f>
        <v>Active</v>
      </c>
      <c r="AD120" t="str">
        <v>IT</v>
      </c>
      <c r="AF120" t="str">
        <f t="shared" si="6"/>
        <v>Kristen Cook,South</v>
      </c>
      <c r="AI120">
        <f t="shared" si="7"/>
        <v>4130</v>
      </c>
      <c r="AK120">
        <f t="shared" si="8"/>
        <v>2016</v>
      </c>
      <c r="AM120">
        <f t="shared" si="9"/>
        <v>12</v>
      </c>
      <c r="AO120">
        <f t="shared" si="10"/>
        <v>5</v>
      </c>
      <c r="AQ120" t="str">
        <f t="shared" si="11"/>
        <v>December</v>
      </c>
    </row>
    <row r="121" spans="1:43" ht="14.25" customHeight="1" x14ac:dyDescent="0.25">
      <c r="A121" s="3">
        <v>1120</v>
      </c>
      <c r="B121" s="3" t="s">
        <v>160</v>
      </c>
      <c r="C121" s="3" t="s">
        <v>11</v>
      </c>
      <c r="D121" s="3">
        <v>73759</v>
      </c>
      <c r="E121" s="4">
        <v>42568</v>
      </c>
      <c r="F121" s="4">
        <v>46871</v>
      </c>
      <c r="G121" s="3" t="s">
        <v>27</v>
      </c>
      <c r="H121" s="3">
        <v>42</v>
      </c>
      <c r="I121" s="3" t="s">
        <v>21</v>
      </c>
      <c r="R121" t="str" cm="1">
        <f t="array" ref="R121">_xlfn.IFS(D89&lt;50000,"LOW",D89&lt;=80000,"AVERAGE",D89&gt;80000,"HIGH")</f>
        <v>HIGH</v>
      </c>
      <c r="X121" t="str" cm="1">
        <f t="array" ref="X121">_xlfn.IFS(W121&gt;F121,"Retired",W121&lt;=F121,"Active")</f>
        <v>Active</v>
      </c>
      <c r="AD121" t="str">
        <v>IT</v>
      </c>
      <c r="AF121" t="str">
        <f t="shared" si="6"/>
        <v>Kimberly Martinez,West</v>
      </c>
      <c r="AI121">
        <f t="shared" si="7"/>
        <v>1644</v>
      </c>
      <c r="AK121">
        <f t="shared" si="8"/>
        <v>2023</v>
      </c>
      <c r="AM121">
        <f t="shared" si="9"/>
        <v>9</v>
      </c>
      <c r="AO121">
        <f t="shared" si="10"/>
        <v>27</v>
      </c>
      <c r="AQ121" t="str">
        <f t="shared" si="11"/>
        <v>September</v>
      </c>
    </row>
    <row r="122" spans="1:43" ht="14.25" customHeight="1" x14ac:dyDescent="0.25">
      <c r="A122" s="3">
        <v>1121</v>
      </c>
      <c r="B122" s="3" t="s">
        <v>161</v>
      </c>
      <c r="C122" s="3" t="s">
        <v>39</v>
      </c>
      <c r="D122" s="3">
        <v>56583</v>
      </c>
      <c r="E122" s="4">
        <v>43360</v>
      </c>
      <c r="F122" s="4">
        <v>46872</v>
      </c>
      <c r="G122" s="3" t="s">
        <v>27</v>
      </c>
      <c r="H122" s="3">
        <v>24</v>
      </c>
      <c r="I122" s="3" t="s">
        <v>54</v>
      </c>
      <c r="R122" t="str" cm="1">
        <f t="array" ref="R122">_xlfn.IFS(D90&lt;50000,"LOW",D90&lt;=80000,"AVERAGE",D90&gt;80000,"HIGH")</f>
        <v>AVERAGE</v>
      </c>
      <c r="X122" t="str" cm="1">
        <f t="array" ref="X122">_xlfn.IFS(W122&gt;F122,"Retired",W122&lt;=F122,"Active")</f>
        <v>Active</v>
      </c>
      <c r="AD122" t="str">
        <v>MARKETING</v>
      </c>
      <c r="AF122" t="str">
        <f t="shared" si="6"/>
        <v>Lynn Sanchez,West</v>
      </c>
      <c r="AI122">
        <f t="shared" si="7"/>
        <v>2907</v>
      </c>
      <c r="AK122">
        <f t="shared" si="8"/>
        <v>2020</v>
      </c>
      <c r="AM122">
        <f t="shared" si="9"/>
        <v>4</v>
      </c>
      <c r="AO122">
        <f t="shared" si="10"/>
        <v>13</v>
      </c>
      <c r="AQ122" t="str">
        <f t="shared" si="11"/>
        <v>April</v>
      </c>
    </row>
    <row r="123" spans="1:43" ht="14.25" customHeight="1" x14ac:dyDescent="0.25">
      <c r="A123" s="3">
        <v>1122</v>
      </c>
      <c r="B123" s="3" t="s">
        <v>162</v>
      </c>
      <c r="C123" s="3" t="s">
        <v>39</v>
      </c>
      <c r="D123" s="3">
        <v>58271</v>
      </c>
      <c r="E123" s="4">
        <v>43207</v>
      </c>
      <c r="F123" s="4">
        <v>46873</v>
      </c>
      <c r="G123" s="3" t="s">
        <v>40</v>
      </c>
      <c r="H123" s="3">
        <v>27</v>
      </c>
      <c r="I123" s="3" t="s">
        <v>21</v>
      </c>
      <c r="R123" t="str" cm="1">
        <f t="array" ref="R123">_xlfn.IFS(D91&lt;50000,"LOW",D91&lt;=80000,"AVERAGE",D91&gt;80000,"HIGH")</f>
        <v>AVERAGE</v>
      </c>
      <c r="X123" t="str" cm="1">
        <f t="array" ref="X123">_xlfn.IFS(W123&gt;F123,"Retired",W123&lt;=F123,"Active")</f>
        <v>Active</v>
      </c>
      <c r="AD123" t="str">
        <v>SALES</v>
      </c>
      <c r="AF123" t="str">
        <f t="shared" si="6"/>
        <v>Douglas Johnson,West</v>
      </c>
      <c r="AI123">
        <f t="shared" si="7"/>
        <v>2056</v>
      </c>
      <c r="AK123">
        <f t="shared" si="8"/>
        <v>2022</v>
      </c>
      <c r="AM123">
        <f t="shared" si="9"/>
        <v>8</v>
      </c>
      <c r="AO123">
        <f t="shared" si="10"/>
        <v>13</v>
      </c>
      <c r="AQ123" t="str">
        <f t="shared" si="11"/>
        <v>August</v>
      </c>
    </row>
    <row r="124" spans="1:43" ht="14.25" customHeight="1" x14ac:dyDescent="0.25">
      <c r="A124" s="3">
        <v>1123</v>
      </c>
      <c r="B124" s="3" t="s">
        <v>163</v>
      </c>
      <c r="C124" s="3" t="s">
        <v>24</v>
      </c>
      <c r="D124" s="3">
        <v>48429</v>
      </c>
      <c r="E124" s="4">
        <v>44940</v>
      </c>
      <c r="F124" s="4">
        <v>46874</v>
      </c>
      <c r="G124" s="3" t="s">
        <v>32</v>
      </c>
      <c r="H124" s="3">
        <v>49</v>
      </c>
      <c r="I124" s="3" t="s">
        <v>21</v>
      </c>
      <c r="R124" t="str" cm="1">
        <f t="array" ref="R124">_xlfn.IFS(D92&lt;50000,"LOW",D92&lt;=80000,"AVERAGE",D92&gt;80000,"HIGH")</f>
        <v>AVERAGE</v>
      </c>
      <c r="X124" t="str" cm="1">
        <f t="array" ref="X124">_xlfn.IFS(W124&gt;F124,"Retired",W124&lt;=F124,"Active")</f>
        <v>Active</v>
      </c>
      <c r="AD124" t="str">
        <v>FINANCE</v>
      </c>
      <c r="AF124" t="str">
        <f t="shared" si="6"/>
        <v>Marie Thomas PhD,East</v>
      </c>
      <c r="AI124">
        <f t="shared" si="7"/>
        <v>2060</v>
      </c>
      <c r="AK124">
        <f t="shared" si="8"/>
        <v>2022</v>
      </c>
      <c r="AM124">
        <f t="shared" si="9"/>
        <v>8</v>
      </c>
      <c r="AO124">
        <f t="shared" si="10"/>
        <v>10</v>
      </c>
      <c r="AQ124" t="str">
        <f t="shared" si="11"/>
        <v>August</v>
      </c>
    </row>
    <row r="125" spans="1:43" ht="14.25" customHeight="1" x14ac:dyDescent="0.25">
      <c r="A125" s="3">
        <v>1124</v>
      </c>
      <c r="B125" s="3" t="s">
        <v>164</v>
      </c>
      <c r="C125" s="3" t="s">
        <v>24</v>
      </c>
      <c r="D125" s="3">
        <v>118183</v>
      </c>
      <c r="E125" s="4">
        <v>45355</v>
      </c>
      <c r="F125" s="4">
        <v>46875</v>
      </c>
      <c r="G125" s="3" t="s">
        <v>27</v>
      </c>
      <c r="H125" s="3">
        <v>45</v>
      </c>
      <c r="I125" s="3" t="s">
        <v>17</v>
      </c>
      <c r="R125" t="str" cm="1">
        <f t="array" ref="R125">_xlfn.IFS(D93&lt;50000,"LOW",D93&lt;=80000,"AVERAGE",D93&gt;80000,"HIGH")</f>
        <v>LOW</v>
      </c>
      <c r="X125" t="str" cm="1">
        <f t="array" ref="X125">_xlfn.IFS(W125&gt;F125,"Retired",W125&lt;=F125,"Active")</f>
        <v>Active</v>
      </c>
      <c r="AD125" t="str">
        <v>IT</v>
      </c>
      <c r="AF125" t="str">
        <f t="shared" si="6"/>
        <v>Latasha Wilson,South</v>
      </c>
      <c r="AI125">
        <f t="shared" si="7"/>
        <v>2165</v>
      </c>
      <c r="AK125">
        <f t="shared" si="8"/>
        <v>2022</v>
      </c>
      <c r="AM125">
        <f t="shared" si="9"/>
        <v>4</v>
      </c>
      <c r="AO125">
        <f t="shared" si="10"/>
        <v>28</v>
      </c>
      <c r="AQ125" t="str">
        <f t="shared" si="11"/>
        <v>April</v>
      </c>
    </row>
    <row r="126" spans="1:43" ht="14.25" customHeight="1" x14ac:dyDescent="0.25">
      <c r="A126" s="3">
        <v>1125</v>
      </c>
      <c r="B126" s="3" t="s">
        <v>165</v>
      </c>
      <c r="C126" s="3" t="s">
        <v>16</v>
      </c>
      <c r="D126" s="3">
        <v>83413</v>
      </c>
      <c r="E126" s="4">
        <v>44630</v>
      </c>
      <c r="F126" s="4">
        <v>46876</v>
      </c>
      <c r="G126" s="3" t="s">
        <v>27</v>
      </c>
      <c r="H126" s="3">
        <v>39</v>
      </c>
      <c r="I126" s="3" t="s">
        <v>21</v>
      </c>
      <c r="R126" t="str" cm="1">
        <f t="array" ref="R126">_xlfn.IFS(D94&lt;50000,"LOW",D94&lt;=80000,"AVERAGE",D94&gt;80000,"HIGH")</f>
        <v>LOW</v>
      </c>
      <c r="X126" t="str" cm="1">
        <f t="array" ref="X126">_xlfn.IFS(W126&gt;F126,"Retired",W126&lt;=F126,"Active")</f>
        <v>Active</v>
      </c>
      <c r="AD126" t="str">
        <v>FINANCE</v>
      </c>
      <c r="AF126" t="str">
        <f t="shared" si="6"/>
        <v>William Sloan,South</v>
      </c>
      <c r="AI126">
        <f t="shared" si="7"/>
        <v>1416</v>
      </c>
      <c r="AK126">
        <f t="shared" si="8"/>
        <v>2024</v>
      </c>
      <c r="AM126">
        <f t="shared" si="9"/>
        <v>5</v>
      </c>
      <c r="AO126">
        <f t="shared" si="10"/>
        <v>17</v>
      </c>
      <c r="AQ126" t="str">
        <f t="shared" si="11"/>
        <v>May</v>
      </c>
    </row>
    <row r="127" spans="1:43" ht="14.25" customHeight="1" x14ac:dyDescent="0.25">
      <c r="A127" s="3">
        <v>1126</v>
      </c>
      <c r="B127" s="3" t="s">
        <v>166</v>
      </c>
      <c r="C127" s="3" t="s">
        <v>16</v>
      </c>
      <c r="D127" s="3">
        <v>44489</v>
      </c>
      <c r="E127" s="4">
        <v>43325</v>
      </c>
      <c r="F127" s="4">
        <v>46877</v>
      </c>
      <c r="G127" s="3" t="s">
        <v>27</v>
      </c>
      <c r="H127" s="3">
        <v>22</v>
      </c>
      <c r="I127" s="3" t="s">
        <v>21</v>
      </c>
      <c r="R127" t="str" cm="1">
        <f t="array" ref="R127">_xlfn.IFS(D95&lt;50000,"LOW",D95&lt;=80000,"AVERAGE",D95&gt;80000,"HIGH")</f>
        <v>HIGH</v>
      </c>
      <c r="X127" t="str" cm="1">
        <f t="array" ref="X127">_xlfn.IFS(W127&gt;F127,"Retired",W127&lt;=F127,"Active")</f>
        <v>Active</v>
      </c>
      <c r="AD127" t="str">
        <v>SALES</v>
      </c>
      <c r="AF127" t="str">
        <f t="shared" si="6"/>
        <v>Henry Roberts,North</v>
      </c>
      <c r="AI127">
        <f t="shared" si="7"/>
        <v>1895</v>
      </c>
      <c r="AK127">
        <f t="shared" si="8"/>
        <v>2023</v>
      </c>
      <c r="AM127">
        <f t="shared" si="9"/>
        <v>1</v>
      </c>
      <c r="AO127">
        <f t="shared" si="10"/>
        <v>25</v>
      </c>
      <c r="AQ127" t="str">
        <f t="shared" si="11"/>
        <v>January</v>
      </c>
    </row>
    <row r="128" spans="1:43" ht="14.25" customHeight="1" x14ac:dyDescent="0.25">
      <c r="A128" s="3">
        <v>1127</v>
      </c>
      <c r="B128" s="3" t="s">
        <v>167</v>
      </c>
      <c r="C128" s="3" t="s">
        <v>11</v>
      </c>
      <c r="D128" s="3">
        <v>95719</v>
      </c>
      <c r="E128" s="4">
        <v>44190</v>
      </c>
      <c r="F128" s="4">
        <v>46878</v>
      </c>
      <c r="G128" s="3" t="s">
        <v>32</v>
      </c>
      <c r="H128" s="3">
        <v>20</v>
      </c>
      <c r="I128" s="3" t="s">
        <v>54</v>
      </c>
      <c r="R128" t="str" cm="1">
        <f t="array" ref="R128">_xlfn.IFS(D96&lt;50000,"LOW",D96&lt;=80000,"AVERAGE",D96&gt;80000,"HIGH")</f>
        <v>AVERAGE</v>
      </c>
      <c r="X128" t="str" cm="1">
        <f t="array" ref="X128">_xlfn.IFS(W128&gt;F128,"Retired",W128&lt;=F128,"Active")</f>
        <v>Active</v>
      </c>
      <c r="AD128" t="str">
        <v>MARKETING</v>
      </c>
      <c r="AF128" t="str">
        <f t="shared" si="6"/>
        <v>Sean Johnson,South</v>
      </c>
      <c r="AI128">
        <f t="shared" si="7"/>
        <v>2830</v>
      </c>
      <c r="AK128">
        <f t="shared" si="8"/>
        <v>2020</v>
      </c>
      <c r="AM128">
        <f t="shared" si="9"/>
        <v>7</v>
      </c>
      <c r="AO128">
        <f t="shared" si="10"/>
        <v>5</v>
      </c>
      <c r="AQ128" t="str">
        <f t="shared" si="11"/>
        <v>July</v>
      </c>
    </row>
    <row r="129" spans="1:43" ht="14.25" customHeight="1" x14ac:dyDescent="0.25">
      <c r="A129" s="3">
        <v>1128</v>
      </c>
      <c r="B129" s="3" t="s">
        <v>168</v>
      </c>
      <c r="C129" s="3" t="s">
        <v>39</v>
      </c>
      <c r="D129" s="3">
        <v>59189</v>
      </c>
      <c r="E129" s="4">
        <v>42081</v>
      </c>
      <c r="F129" s="4">
        <v>46879</v>
      </c>
      <c r="G129" s="3" t="s">
        <v>27</v>
      </c>
      <c r="H129" s="3">
        <v>20</v>
      </c>
      <c r="I129" s="3" t="s">
        <v>13</v>
      </c>
      <c r="R129" t="str" cm="1">
        <f t="array" ref="R129">_xlfn.IFS(D97&lt;50000,"LOW",D97&lt;=80000,"AVERAGE",D97&gt;80000,"HIGH")</f>
        <v>AVERAGE</v>
      </c>
      <c r="X129" t="str" cm="1">
        <f t="array" ref="X129">_xlfn.IFS(W129&gt;F129,"Retired",W129&lt;=F129,"Active")</f>
        <v>Active</v>
      </c>
      <c r="AD129" t="str">
        <v>SALES</v>
      </c>
      <c r="AF129" t="str">
        <f t="shared" si="6"/>
        <v>Stephanie Burke,West</v>
      </c>
      <c r="AI129">
        <f t="shared" si="7"/>
        <v>1609</v>
      </c>
      <c r="AK129">
        <f t="shared" si="8"/>
        <v>2023</v>
      </c>
      <c r="AM129">
        <f t="shared" si="9"/>
        <v>11</v>
      </c>
      <c r="AO129">
        <f t="shared" si="10"/>
        <v>9</v>
      </c>
      <c r="AQ129" t="str">
        <f t="shared" si="11"/>
        <v>November</v>
      </c>
    </row>
    <row r="130" spans="1:43" ht="14.25" customHeight="1" x14ac:dyDescent="0.25">
      <c r="A130" s="3">
        <v>1129</v>
      </c>
      <c r="B130" s="3" t="s">
        <v>169</v>
      </c>
      <c r="C130" s="3" t="s">
        <v>39</v>
      </c>
      <c r="D130" s="3">
        <v>49966</v>
      </c>
      <c r="E130" s="4">
        <v>42500</v>
      </c>
      <c r="F130" s="4">
        <v>46880</v>
      </c>
      <c r="G130" s="3" t="s">
        <v>40</v>
      </c>
      <c r="H130" s="3">
        <v>20</v>
      </c>
      <c r="I130" s="3" t="s">
        <v>17</v>
      </c>
      <c r="R130" t="str" cm="1">
        <f t="array" ref="R130">_xlfn.IFS(D98&lt;50000,"LOW",D98&lt;=80000,"AVERAGE",D98&gt;80000,"HIGH")</f>
        <v>AVERAGE</v>
      </c>
      <c r="X130" t="str" cm="1">
        <f t="array" ref="X130">_xlfn.IFS(W130&gt;F130,"Retired",W130&lt;=F130,"Active")</f>
        <v>Active</v>
      </c>
      <c r="AD130" t="str">
        <v>IT</v>
      </c>
      <c r="AF130" t="str">
        <f t="shared" si="6"/>
        <v>Lauren Wilson,East</v>
      </c>
      <c r="AI130">
        <f t="shared" si="7"/>
        <v>3920</v>
      </c>
      <c r="AK130">
        <f t="shared" si="8"/>
        <v>2017</v>
      </c>
      <c r="AM130">
        <f t="shared" si="9"/>
        <v>7</v>
      </c>
      <c r="AO130">
        <f t="shared" si="10"/>
        <v>13</v>
      </c>
      <c r="AQ130" t="str">
        <f t="shared" si="11"/>
        <v>July</v>
      </c>
    </row>
    <row r="131" spans="1:43" ht="14.25" customHeight="1" x14ac:dyDescent="0.25">
      <c r="A131" s="3">
        <v>1130</v>
      </c>
      <c r="B131" s="3" t="s">
        <v>170</v>
      </c>
      <c r="C131" s="3" t="s">
        <v>24</v>
      </c>
      <c r="D131" s="3">
        <v>79341</v>
      </c>
      <c r="E131" s="4">
        <v>42897</v>
      </c>
      <c r="F131" s="4">
        <v>46881</v>
      </c>
      <c r="G131" s="3" t="s">
        <v>12</v>
      </c>
      <c r="H131" s="3">
        <v>20</v>
      </c>
      <c r="I131" s="3" t="s">
        <v>21</v>
      </c>
      <c r="R131" t="str" cm="1">
        <f t="array" ref="R131">_xlfn.IFS(D99&lt;50000,"LOW",D99&lt;=80000,"AVERAGE",D99&gt;80000,"HIGH")</f>
        <v>HIGH</v>
      </c>
      <c r="X131" t="str" cm="1">
        <f t="array" ref="X131">_xlfn.IFS(W131&gt;F131,"Retired",W131&lt;=F131,"Active")</f>
        <v>Active</v>
      </c>
      <c r="AD131" t="str">
        <v>SALES</v>
      </c>
      <c r="AF131" t="str">
        <f t="shared" si="6"/>
        <v>Jasmine Torres,North</v>
      </c>
      <c r="AI131">
        <f t="shared" si="7"/>
        <v>3871</v>
      </c>
      <c r="AK131">
        <f t="shared" si="8"/>
        <v>2017</v>
      </c>
      <c r="AM131">
        <f t="shared" si="9"/>
        <v>9</v>
      </c>
      <c r="AO131">
        <f t="shared" si="10"/>
        <v>1</v>
      </c>
      <c r="AQ131" t="str">
        <f t="shared" si="11"/>
        <v>September</v>
      </c>
    </row>
    <row r="132" spans="1:43" ht="14.25" customHeight="1" x14ac:dyDescent="0.25">
      <c r="A132" s="3">
        <v>1131</v>
      </c>
      <c r="B132" s="3" t="s">
        <v>171</v>
      </c>
      <c r="C132" s="3" t="s">
        <v>39</v>
      </c>
      <c r="D132" s="3">
        <v>92856</v>
      </c>
      <c r="E132" s="4">
        <v>42523</v>
      </c>
      <c r="F132" s="4">
        <v>46882</v>
      </c>
      <c r="G132" s="3" t="s">
        <v>40</v>
      </c>
      <c r="H132" s="3">
        <v>43</v>
      </c>
      <c r="I132" s="3" t="s">
        <v>13</v>
      </c>
      <c r="R132" t="str" cm="1">
        <f t="array" ref="R132">_xlfn.IFS(D100&lt;50000,"LOW",D100&lt;=80000,"AVERAGE",D100&gt;80000,"HIGH")</f>
        <v>AVERAGE</v>
      </c>
      <c r="X132" t="str" cm="1">
        <f t="array" ref="X132">_xlfn.IFS(W132&gt;F132,"Retired",W132&lt;=F132,"Active")</f>
        <v>Active</v>
      </c>
      <c r="AD132" t="str">
        <v>HR</v>
      </c>
      <c r="AF132" t="str">
        <f t="shared" si="6"/>
        <v>Daniel Vincent,South</v>
      </c>
      <c r="AI132">
        <f t="shared" si="7"/>
        <v>2183</v>
      </c>
      <c r="AK132">
        <f t="shared" si="8"/>
        <v>2022</v>
      </c>
      <c r="AM132">
        <f t="shared" si="9"/>
        <v>4</v>
      </c>
      <c r="AO132">
        <f t="shared" si="10"/>
        <v>17</v>
      </c>
      <c r="AQ132" t="str">
        <f t="shared" si="11"/>
        <v>April</v>
      </c>
    </row>
    <row r="133" spans="1:43" ht="14.25" customHeight="1" x14ac:dyDescent="0.25">
      <c r="A133" s="3">
        <v>1132</v>
      </c>
      <c r="B133" s="3" t="s">
        <v>172</v>
      </c>
      <c r="C133" s="3" t="s">
        <v>39</v>
      </c>
      <c r="D133" s="3">
        <v>71547</v>
      </c>
      <c r="E133" s="4">
        <v>45077</v>
      </c>
      <c r="F133" s="4">
        <v>46883</v>
      </c>
      <c r="G133" s="3" t="s">
        <v>32</v>
      </c>
      <c r="H133" s="3">
        <v>35</v>
      </c>
      <c r="I133" s="3" t="s">
        <v>13</v>
      </c>
      <c r="R133" t="str" cm="1">
        <f t="array" ref="R133">_xlfn.IFS(D101&lt;50000,"LOW",D101&lt;=80000,"AVERAGE",D101&gt;80000,"HIGH")</f>
        <v>AVERAGE</v>
      </c>
      <c r="X133" t="str" cm="1">
        <f t="array" ref="X133">_xlfn.IFS(W133&gt;F133,"Retired",W133&lt;=F133,"Active")</f>
        <v>Active</v>
      </c>
      <c r="AD133" t="str">
        <v>MARKETING</v>
      </c>
      <c r="AF133" t="str">
        <f t="shared" si="6"/>
        <v>James Robertson,South</v>
      </c>
      <c r="AI133">
        <f t="shared" si="7"/>
        <v>4661</v>
      </c>
      <c r="AK133">
        <f t="shared" si="8"/>
        <v>2015</v>
      </c>
      <c r="AM133">
        <f t="shared" si="9"/>
        <v>7</v>
      </c>
      <c r="AO133">
        <f t="shared" si="10"/>
        <v>6</v>
      </c>
      <c r="AQ133" t="str">
        <f t="shared" si="11"/>
        <v>July</v>
      </c>
    </row>
    <row r="134" spans="1:43" ht="14.25" customHeight="1" x14ac:dyDescent="0.25">
      <c r="A134" s="3">
        <v>1133</v>
      </c>
      <c r="B134" s="3" t="s">
        <v>173</v>
      </c>
      <c r="C134" s="3" t="s">
        <v>16</v>
      </c>
      <c r="D134" s="3">
        <v>89890</v>
      </c>
      <c r="E134" s="4">
        <v>42436</v>
      </c>
      <c r="F134" s="4">
        <v>46884</v>
      </c>
      <c r="G134" s="3" t="s">
        <v>32</v>
      </c>
      <c r="H134" s="3">
        <v>36</v>
      </c>
      <c r="I134" s="3" t="s">
        <v>17</v>
      </c>
      <c r="R134" t="str" cm="1">
        <f t="array" ref="R134">_xlfn.IFS(D102&lt;50000,"LOW",D102&lt;=80000,"AVERAGE",D102&gt;80000,"HIGH")</f>
        <v>HIGH</v>
      </c>
      <c r="X134" t="str" cm="1">
        <f t="array" ref="X134">_xlfn.IFS(W134&gt;F134,"Retired",W134&lt;=F134,"Active")</f>
        <v>Active</v>
      </c>
      <c r="AD134" t="str">
        <v>SALES</v>
      </c>
      <c r="AF134" t="str">
        <f t="shared" si="6"/>
        <v>John Mathis,East</v>
      </c>
      <c r="AI134">
        <f t="shared" si="7"/>
        <v>4300</v>
      </c>
      <c r="AK134">
        <f t="shared" si="8"/>
        <v>2016</v>
      </c>
      <c r="AM134">
        <f t="shared" si="9"/>
        <v>7</v>
      </c>
      <c r="AO134">
        <f t="shared" si="10"/>
        <v>2</v>
      </c>
      <c r="AQ134" t="str">
        <f t="shared" si="11"/>
        <v>July</v>
      </c>
    </row>
    <row r="135" spans="1:43" ht="14.25" customHeight="1" x14ac:dyDescent="0.25">
      <c r="A135" s="3">
        <v>1134</v>
      </c>
      <c r="B135" s="3" t="s">
        <v>174</v>
      </c>
      <c r="C135" s="3" t="s">
        <v>39</v>
      </c>
      <c r="D135" s="3">
        <v>50242</v>
      </c>
      <c r="E135" s="4">
        <v>42374</v>
      </c>
      <c r="F135" s="4">
        <v>46885</v>
      </c>
      <c r="G135" s="3" t="s">
        <v>32</v>
      </c>
      <c r="H135" s="3">
        <v>44</v>
      </c>
      <c r="I135" s="3" t="s">
        <v>13</v>
      </c>
      <c r="R135" t="str" cm="1">
        <f t="array" ref="R135">_xlfn.IFS(D103&lt;50000,"LOW",D103&lt;=80000,"AVERAGE",D103&gt;80000,"HIGH")</f>
        <v>HIGH</v>
      </c>
      <c r="X135" t="str" cm="1">
        <f t="array" ref="X135">_xlfn.IFS(W135&gt;F135,"Retired",W135&lt;=F135,"Active")</f>
        <v>Active</v>
      </c>
      <c r="AD135" t="str">
        <v>FINANCE</v>
      </c>
      <c r="AF135" t="str">
        <f t="shared" si="6"/>
        <v>Amber Montes,East</v>
      </c>
      <c r="AI135">
        <f t="shared" si="7"/>
        <v>2175</v>
      </c>
      <c r="AK135">
        <f t="shared" si="8"/>
        <v>2022</v>
      </c>
      <c r="AM135">
        <f t="shared" si="9"/>
        <v>4</v>
      </c>
      <c r="AO135">
        <f t="shared" si="10"/>
        <v>28</v>
      </c>
      <c r="AQ135" t="str">
        <f t="shared" si="11"/>
        <v>April</v>
      </c>
    </row>
    <row r="136" spans="1:43" ht="14.25" customHeight="1" x14ac:dyDescent="0.25">
      <c r="A136" s="3">
        <v>1135</v>
      </c>
      <c r="B136" s="3" t="s">
        <v>175</v>
      </c>
      <c r="C136" s="3" t="s">
        <v>39</v>
      </c>
      <c r="D136" s="3">
        <v>114901</v>
      </c>
      <c r="E136" s="4">
        <v>42609</v>
      </c>
      <c r="F136" s="4">
        <v>46886</v>
      </c>
      <c r="G136" s="3" t="s">
        <v>27</v>
      </c>
      <c r="H136" s="3">
        <v>47</v>
      </c>
      <c r="I136" s="3" t="s">
        <v>17</v>
      </c>
      <c r="R136" t="str" cm="1">
        <f t="array" ref="R136">_xlfn.IFS(D104&lt;50000,"LOW",D104&lt;=80000,"AVERAGE",D104&gt;80000,"HIGH")</f>
        <v>HIGH</v>
      </c>
      <c r="X136" t="str" cm="1">
        <f t="array" ref="X136">_xlfn.IFS(W136&gt;F136,"Retired",W136&lt;=F136,"Active")</f>
        <v>Active</v>
      </c>
      <c r="AD136" t="str">
        <v>IT</v>
      </c>
      <c r="AF136" t="str">
        <f t="shared" si="6"/>
        <v>Eric Dyer,South</v>
      </c>
      <c r="AI136">
        <f t="shared" si="7"/>
        <v>3508</v>
      </c>
      <c r="AK136">
        <f t="shared" si="8"/>
        <v>2018</v>
      </c>
      <c r="AM136">
        <f t="shared" si="9"/>
        <v>9</v>
      </c>
      <c r="AO136">
        <f t="shared" si="10"/>
        <v>4</v>
      </c>
      <c r="AQ136" t="str">
        <f t="shared" si="11"/>
        <v>September</v>
      </c>
    </row>
    <row r="137" spans="1:43" ht="14.25" customHeight="1" x14ac:dyDescent="0.25">
      <c r="A137" s="3">
        <v>1136</v>
      </c>
      <c r="B137" s="3" t="s">
        <v>176</v>
      </c>
      <c r="C137" s="3" t="s">
        <v>11</v>
      </c>
      <c r="D137" s="3">
        <v>79150</v>
      </c>
      <c r="E137" s="4">
        <v>44016</v>
      </c>
      <c r="F137" s="4">
        <v>46887</v>
      </c>
      <c r="G137" s="3" t="s">
        <v>32</v>
      </c>
      <c r="H137" s="3">
        <v>31</v>
      </c>
      <c r="I137" s="3" t="s">
        <v>54</v>
      </c>
      <c r="R137" t="str" cm="1">
        <f t="array" ref="R137">_xlfn.IFS(D105&lt;50000,"LOW",D105&lt;=80000,"AVERAGE",D105&gt;80000,"HIGH")</f>
        <v>HIGH</v>
      </c>
      <c r="X137" t="str" cm="1">
        <f t="array" ref="X137">_xlfn.IFS(W137&gt;F137,"Retired",W137&lt;=F137,"Active")</f>
        <v>Active</v>
      </c>
      <c r="AD137" t="str">
        <v>HR</v>
      </c>
      <c r="AF137" t="str">
        <f t="shared" si="6"/>
        <v>John Norris,South</v>
      </c>
      <c r="AI137">
        <f t="shared" si="7"/>
        <v>2515</v>
      </c>
      <c r="AK137">
        <f t="shared" si="8"/>
        <v>2021</v>
      </c>
      <c r="AM137">
        <f t="shared" si="9"/>
        <v>5</v>
      </c>
      <c r="AO137">
        <f t="shared" si="10"/>
        <v>25</v>
      </c>
      <c r="AQ137" t="str">
        <f t="shared" si="11"/>
        <v>May</v>
      </c>
    </row>
    <row r="138" spans="1:43" ht="14.25" customHeight="1" x14ac:dyDescent="0.25">
      <c r="A138" s="3">
        <v>1137</v>
      </c>
      <c r="B138" s="3" t="s">
        <v>177</v>
      </c>
      <c r="C138" s="3" t="s">
        <v>16</v>
      </c>
      <c r="D138" s="3">
        <v>101637</v>
      </c>
      <c r="E138" s="4">
        <v>42315</v>
      </c>
      <c r="F138" s="4">
        <v>46888</v>
      </c>
      <c r="G138" s="3" t="s">
        <v>40</v>
      </c>
      <c r="H138" s="3">
        <v>23</v>
      </c>
      <c r="I138" s="3" t="s">
        <v>17</v>
      </c>
      <c r="R138" t="str" cm="1">
        <f t="array" ref="R138">_xlfn.IFS(D106&lt;50000,"LOW",D106&lt;=80000,"AVERAGE",D106&gt;80000,"HIGH")</f>
        <v>HIGH</v>
      </c>
      <c r="X138" t="str" cm="1">
        <f t="array" ref="X138">_xlfn.IFS(W138&gt;F138,"Retired",W138&lt;=F138,"Active")</f>
        <v>Active</v>
      </c>
      <c r="AD138" t="str">
        <v>SALES</v>
      </c>
      <c r="AF138" t="str">
        <f t="shared" si="6"/>
        <v>Edward Salazar,South</v>
      </c>
      <c r="AI138">
        <f t="shared" si="7"/>
        <v>4726</v>
      </c>
      <c r="AK138">
        <f t="shared" si="8"/>
        <v>2015</v>
      </c>
      <c r="AM138">
        <f t="shared" si="9"/>
        <v>5</v>
      </c>
      <c r="AO138">
        <f t="shared" si="10"/>
        <v>7</v>
      </c>
      <c r="AQ138" t="str">
        <f t="shared" si="11"/>
        <v>May</v>
      </c>
    </row>
    <row r="139" spans="1:43" ht="14.25" customHeight="1" x14ac:dyDescent="0.25">
      <c r="A139" s="3">
        <v>1138</v>
      </c>
      <c r="B139" s="3" t="s">
        <v>178</v>
      </c>
      <c r="C139" s="3" t="s">
        <v>20</v>
      </c>
      <c r="D139" s="3">
        <v>80525</v>
      </c>
      <c r="E139" s="4">
        <v>44528</v>
      </c>
      <c r="F139" s="4">
        <v>46889</v>
      </c>
      <c r="G139" s="3" t="s">
        <v>40</v>
      </c>
      <c r="H139" s="3">
        <v>21</v>
      </c>
      <c r="I139" s="3" t="s">
        <v>17</v>
      </c>
      <c r="R139" t="str" cm="1">
        <f t="array" ref="R139">_xlfn.IFS(D107&lt;50000,"LOW",D107&lt;=80000,"AVERAGE",D107&gt;80000,"HIGH")</f>
        <v>AVERAGE</v>
      </c>
      <c r="X139" t="str" cm="1">
        <f t="array" ref="X139">_xlfn.IFS(W139&gt;F139,"Retired",W139&lt;=F139,"Active")</f>
        <v>Active</v>
      </c>
      <c r="AD139" t="str">
        <v>MARKETING</v>
      </c>
      <c r="AF139" t="str">
        <f t="shared" si="6"/>
        <v>Julie Phillips,East</v>
      </c>
      <c r="AI139">
        <f t="shared" si="7"/>
        <v>4258</v>
      </c>
      <c r="AK139">
        <f t="shared" si="8"/>
        <v>2016</v>
      </c>
      <c r="AM139">
        <f t="shared" si="9"/>
        <v>8</v>
      </c>
      <c r="AO139">
        <f t="shared" si="10"/>
        <v>18</v>
      </c>
      <c r="AQ139" t="str">
        <f t="shared" si="11"/>
        <v>August</v>
      </c>
    </row>
    <row r="140" spans="1:43" ht="14.25" customHeight="1" x14ac:dyDescent="0.25">
      <c r="A140" s="3">
        <v>1139</v>
      </c>
      <c r="B140" s="3" t="s">
        <v>179</v>
      </c>
      <c r="C140" s="3" t="s">
        <v>11</v>
      </c>
      <c r="D140" s="3">
        <v>115798</v>
      </c>
      <c r="E140" s="4">
        <v>43821</v>
      </c>
      <c r="F140" s="4">
        <v>46890</v>
      </c>
      <c r="G140" s="3" t="s">
        <v>27</v>
      </c>
      <c r="H140" s="3">
        <v>24</v>
      </c>
      <c r="I140" s="3" t="s">
        <v>54</v>
      </c>
      <c r="R140" t="str" cm="1">
        <f t="array" ref="R140">_xlfn.IFS(D108&lt;50000,"LOW",D108&lt;=80000,"AVERAGE",D108&gt;80000,"HIGH")</f>
        <v>AVERAGE</v>
      </c>
      <c r="X140" t="str" cm="1">
        <f t="array" ref="X140">_xlfn.IFS(W140&gt;F140,"Retired",W140&lt;=F140,"Active")</f>
        <v>Active</v>
      </c>
      <c r="AD140" t="str">
        <v>FINANCE</v>
      </c>
      <c r="AF140" t="str">
        <f t="shared" si="6"/>
        <v>Dawn Craig,East</v>
      </c>
      <c r="AI140">
        <f t="shared" si="7"/>
        <v>3997</v>
      </c>
      <c r="AK140">
        <f t="shared" si="8"/>
        <v>2017</v>
      </c>
      <c r="AM140">
        <f t="shared" si="9"/>
        <v>5</v>
      </c>
      <c r="AO140">
        <f t="shared" si="10"/>
        <v>7</v>
      </c>
      <c r="AQ140" t="str">
        <f t="shared" si="11"/>
        <v>May</v>
      </c>
    </row>
    <row r="141" spans="1:43" ht="14.25" customHeight="1" x14ac:dyDescent="0.25">
      <c r="A141" s="3">
        <v>1140</v>
      </c>
      <c r="B141" s="3" t="s">
        <v>180</v>
      </c>
      <c r="C141" s="3" t="s">
        <v>24</v>
      </c>
      <c r="D141" s="3">
        <v>112683</v>
      </c>
      <c r="E141" s="4">
        <v>44992</v>
      </c>
      <c r="F141" s="4">
        <v>46891</v>
      </c>
      <c r="G141" s="3" t="s">
        <v>32</v>
      </c>
      <c r="H141" s="3">
        <v>34</v>
      </c>
      <c r="I141" s="3" t="s">
        <v>13</v>
      </c>
      <c r="R141" t="str" cm="1">
        <f t="array" ref="R141">_xlfn.IFS(D109&lt;50000,"LOW",D109&lt;=80000,"AVERAGE",D109&gt;80000,"HIGH")</f>
        <v>AVERAGE</v>
      </c>
      <c r="X141" t="str" cm="1">
        <f t="array" ref="X141">_xlfn.IFS(W141&gt;F141,"Retired",W141&lt;=F141,"Active")</f>
        <v>Active</v>
      </c>
      <c r="AD141" t="str">
        <v>HR</v>
      </c>
      <c r="AF141" t="str">
        <f t="shared" si="6"/>
        <v>Susan Yang,South</v>
      </c>
      <c r="AI141">
        <f t="shared" si="7"/>
        <v>2332</v>
      </c>
      <c r="AK141">
        <f t="shared" si="8"/>
        <v>2021</v>
      </c>
      <c r="AM141">
        <f t="shared" si="9"/>
        <v>11</v>
      </c>
      <c r="AO141">
        <f t="shared" si="10"/>
        <v>28</v>
      </c>
      <c r="AQ141" t="str">
        <f t="shared" si="11"/>
        <v>November</v>
      </c>
    </row>
    <row r="142" spans="1:43" ht="14.25" customHeight="1" x14ac:dyDescent="0.25">
      <c r="A142" s="3">
        <v>1141</v>
      </c>
      <c r="B142" s="3" t="s">
        <v>181</v>
      </c>
      <c r="C142" s="3" t="s">
        <v>24</v>
      </c>
      <c r="D142" s="3">
        <v>48486</v>
      </c>
      <c r="E142" s="4">
        <v>43320</v>
      </c>
      <c r="F142" s="4">
        <v>46892</v>
      </c>
      <c r="G142" s="3" t="s">
        <v>40</v>
      </c>
      <c r="H142" s="3">
        <v>34</v>
      </c>
      <c r="I142" s="3" t="s">
        <v>54</v>
      </c>
      <c r="R142" t="str" cm="1">
        <f t="array" ref="R142">_xlfn.IFS(D110&lt;50000,"LOW",D110&lt;=80000,"AVERAGE",D110&gt;80000,"HIGH")</f>
        <v>HIGH</v>
      </c>
      <c r="X142" t="str" cm="1">
        <f t="array" ref="X142">_xlfn.IFS(W142&gt;F142,"Retired",W142&lt;=F142,"Active")</f>
        <v>Active</v>
      </c>
      <c r="AD142" t="str">
        <v>SALES</v>
      </c>
      <c r="AF142" t="str">
        <f t="shared" si="6"/>
        <v>Stephanie Patton,East</v>
      </c>
      <c r="AI142">
        <f t="shared" si="7"/>
        <v>3730</v>
      </c>
      <c r="AK142">
        <f t="shared" si="8"/>
        <v>2018</v>
      </c>
      <c r="AM142">
        <f t="shared" si="9"/>
        <v>1</v>
      </c>
      <c r="AO142">
        <f t="shared" si="10"/>
        <v>31</v>
      </c>
      <c r="AQ142" t="str">
        <f t="shared" si="11"/>
        <v>January</v>
      </c>
    </row>
    <row r="143" spans="1:43" ht="14.25" customHeight="1" x14ac:dyDescent="0.25">
      <c r="A143" s="3">
        <v>1142</v>
      </c>
      <c r="B143" s="3" t="s">
        <v>182</v>
      </c>
      <c r="C143" s="3" t="s">
        <v>39</v>
      </c>
      <c r="D143" s="3">
        <v>119432</v>
      </c>
      <c r="E143" s="4">
        <v>42279</v>
      </c>
      <c r="F143" s="4">
        <v>46893</v>
      </c>
      <c r="G143" s="3" t="s">
        <v>12</v>
      </c>
      <c r="H143" s="3">
        <v>48</v>
      </c>
      <c r="I143" s="3" t="s">
        <v>13</v>
      </c>
      <c r="R143" t="str" cm="1">
        <f t="array" ref="R143">_xlfn.IFS(D111&lt;50000,"LOW",D111&lt;=80000,"AVERAGE",D111&gt;80000,"HIGH")</f>
        <v>HIGH</v>
      </c>
      <c r="X143" t="str" cm="1">
        <f t="array" ref="X143">_xlfn.IFS(W143&gt;F143,"Retired",W143&lt;=F143,"Active")</f>
        <v>Active</v>
      </c>
      <c r="AD143" t="str">
        <v>IT</v>
      </c>
      <c r="AF143" t="str">
        <f t="shared" si="6"/>
        <v>Angela West,North</v>
      </c>
      <c r="AI143">
        <f t="shared" si="7"/>
        <v>4887</v>
      </c>
      <c r="AK143">
        <f t="shared" si="8"/>
        <v>2014</v>
      </c>
      <c r="AM143">
        <f t="shared" si="9"/>
        <v>12</v>
      </c>
      <c r="AO143">
        <f t="shared" si="10"/>
        <v>2</v>
      </c>
      <c r="AQ143" t="str">
        <f t="shared" si="11"/>
        <v>December</v>
      </c>
    </row>
    <row r="144" spans="1:43" ht="14.25" customHeight="1" x14ac:dyDescent="0.25">
      <c r="A144" s="3">
        <v>1143</v>
      </c>
      <c r="B144" s="3" t="s">
        <v>183</v>
      </c>
      <c r="C144" s="3" t="s">
        <v>16</v>
      </c>
      <c r="D144" s="3">
        <v>117924</v>
      </c>
      <c r="E144" s="4">
        <v>45307</v>
      </c>
      <c r="F144" s="4">
        <v>46894</v>
      </c>
      <c r="G144" s="3" t="s">
        <v>27</v>
      </c>
      <c r="H144" s="3">
        <v>20</v>
      </c>
      <c r="I144" s="3" t="s">
        <v>13</v>
      </c>
      <c r="R144" t="str" cm="1">
        <f t="array" ref="R144">_xlfn.IFS(D112&lt;50000,"LOW",D112&lt;=80000,"AVERAGE",D112&gt;80000,"HIGH")</f>
        <v>HIGH</v>
      </c>
      <c r="X144" t="str" cm="1">
        <f t="array" ref="X144">_xlfn.IFS(W144&gt;F144,"Retired",W144&lt;=F144,"Active")</f>
        <v>Active</v>
      </c>
      <c r="AD144" t="str">
        <v>MARKETING</v>
      </c>
      <c r="AF144" t="str">
        <f t="shared" si="6"/>
        <v>Kevin Moran,North</v>
      </c>
      <c r="AI144">
        <f t="shared" si="7"/>
        <v>1413</v>
      </c>
      <c r="AK144">
        <f t="shared" si="8"/>
        <v>2024</v>
      </c>
      <c r="AM144">
        <f t="shared" si="9"/>
        <v>6</v>
      </c>
      <c r="AO144">
        <f t="shared" si="10"/>
        <v>7</v>
      </c>
      <c r="AQ144" t="str">
        <f t="shared" si="11"/>
        <v>June</v>
      </c>
    </row>
    <row r="145" spans="1:43" ht="14.25" customHeight="1" x14ac:dyDescent="0.25">
      <c r="A145" s="3">
        <v>1144</v>
      </c>
      <c r="B145" s="3" t="s">
        <v>184</v>
      </c>
      <c r="C145" s="3" t="s">
        <v>39</v>
      </c>
      <c r="D145" s="3">
        <v>100673</v>
      </c>
      <c r="E145" s="4">
        <v>42575</v>
      </c>
      <c r="F145" s="4">
        <v>46895</v>
      </c>
      <c r="G145" s="3" t="s">
        <v>27</v>
      </c>
      <c r="H145" s="3">
        <v>35</v>
      </c>
      <c r="I145" s="3" t="s">
        <v>54</v>
      </c>
      <c r="R145" t="str" cm="1">
        <f t="array" ref="R145">_xlfn.IFS(D113&lt;50000,"LOW",D113&lt;=80000,"AVERAGE",D113&gt;80000,"HIGH")</f>
        <v>HIGH</v>
      </c>
      <c r="X145" t="str" cm="1">
        <f t="array" ref="X145">_xlfn.IFS(W145&gt;F145,"Retired",W145&lt;=F145,"Active")</f>
        <v>Active</v>
      </c>
      <c r="AD145" t="str">
        <v>MARKETING</v>
      </c>
      <c r="AF145" t="str">
        <f>CONCATENATE(B114,",",I114)</f>
        <v>Tyler Parker,West</v>
      </c>
      <c r="AI145">
        <f t="shared" si="7"/>
        <v>4070</v>
      </c>
      <c r="AK145">
        <f t="shared" si="8"/>
        <v>2017</v>
      </c>
      <c r="AM145">
        <f t="shared" si="9"/>
        <v>2</v>
      </c>
      <c r="AO145">
        <f t="shared" si="10"/>
        <v>28</v>
      </c>
      <c r="AQ145" t="str">
        <f t="shared" si="11"/>
        <v>February</v>
      </c>
    </row>
    <row r="146" spans="1:43" ht="14.25" customHeight="1" x14ac:dyDescent="0.25">
      <c r="A146" s="3">
        <v>1145</v>
      </c>
      <c r="B146" s="3" t="s">
        <v>185</v>
      </c>
      <c r="C146" s="3" t="s">
        <v>24</v>
      </c>
      <c r="D146" s="3">
        <v>80251</v>
      </c>
      <c r="E146" s="4">
        <v>44841</v>
      </c>
      <c r="F146" s="4">
        <v>46896</v>
      </c>
      <c r="G146" s="3" t="s">
        <v>12</v>
      </c>
      <c r="H146" s="3">
        <v>22</v>
      </c>
      <c r="I146" s="3" t="s">
        <v>17</v>
      </c>
      <c r="R146" t="str" cm="1">
        <f t="array" ref="R146">_xlfn.IFS(D114&lt;50000,"LOW",D114&lt;=80000,"AVERAGE",D114&gt;80000,"HIGH")</f>
        <v>HIGH</v>
      </c>
      <c r="X146" t="str" cm="1">
        <f t="array" ref="X146">_xlfn.IFS(W146&gt;F146,"Retired",W146&lt;=F146,"Active")</f>
        <v>Active</v>
      </c>
      <c r="AD146" t="str">
        <v>SALES</v>
      </c>
      <c r="AF146" t="str">
        <f t="shared" ref="AF146:AF169" si="12">CONCATENATE(B115,",",I115)</f>
        <v>Jordan Miller,North</v>
      </c>
      <c r="AI146">
        <f t="shared" si="7"/>
        <v>4035</v>
      </c>
      <c r="AK146">
        <f t="shared" si="8"/>
        <v>2017</v>
      </c>
      <c r="AM146">
        <f t="shared" si="9"/>
        <v>4</v>
      </c>
      <c r="AO146">
        <f t="shared" si="10"/>
        <v>5</v>
      </c>
      <c r="AQ146" t="str">
        <f t="shared" si="11"/>
        <v>April</v>
      </c>
    </row>
    <row r="147" spans="1:43" ht="14.25" customHeight="1" x14ac:dyDescent="0.25">
      <c r="A147" s="3">
        <v>1146</v>
      </c>
      <c r="B147" s="3" t="s">
        <v>186</v>
      </c>
      <c r="C147" s="3" t="s">
        <v>39</v>
      </c>
      <c r="D147" s="3">
        <v>74590</v>
      </c>
      <c r="E147" s="4">
        <v>44734</v>
      </c>
      <c r="F147" s="4">
        <v>46897</v>
      </c>
      <c r="G147" s="3" t="s">
        <v>32</v>
      </c>
      <c r="H147" s="3">
        <v>22</v>
      </c>
      <c r="I147" s="3" t="s">
        <v>54</v>
      </c>
      <c r="R147" t="str" cm="1">
        <f t="array" ref="R147">_xlfn.IFS(D115&lt;50000,"LOW",D115&lt;=80000,"AVERAGE",D115&gt;80000,"HIGH")</f>
        <v>AVERAGE</v>
      </c>
      <c r="X147" t="str" cm="1">
        <f t="array" ref="X147">_xlfn.IFS(W147&gt;F147,"Retired",W147&lt;=F147,"Active")</f>
        <v>Active</v>
      </c>
      <c r="AD147" t="str">
        <v>SALES</v>
      </c>
      <c r="AF147" t="str">
        <f t="shared" si="12"/>
        <v>Jacqueline Jones,North</v>
      </c>
      <c r="AI147">
        <f t="shared" si="7"/>
        <v>4211</v>
      </c>
      <c r="AK147">
        <f t="shared" si="8"/>
        <v>2016</v>
      </c>
      <c r="AM147">
        <f t="shared" si="9"/>
        <v>10</v>
      </c>
      <c r="AO147">
        <f t="shared" si="10"/>
        <v>12</v>
      </c>
      <c r="AQ147" t="str">
        <f t="shared" si="11"/>
        <v>October</v>
      </c>
    </row>
    <row r="148" spans="1:43" ht="14.25" customHeight="1" x14ac:dyDescent="0.25">
      <c r="A148" s="3">
        <v>1147</v>
      </c>
      <c r="B148" s="3" t="s">
        <v>187</v>
      </c>
      <c r="C148" s="3" t="s">
        <v>16</v>
      </c>
      <c r="D148" s="3">
        <v>45688</v>
      </c>
      <c r="E148" s="4">
        <v>42614</v>
      </c>
      <c r="F148" s="4">
        <v>46898</v>
      </c>
      <c r="G148" s="3" t="s">
        <v>27</v>
      </c>
      <c r="H148" s="3">
        <v>27</v>
      </c>
      <c r="I148" s="3" t="s">
        <v>17</v>
      </c>
      <c r="R148" t="str" cm="1">
        <f t="array" ref="R148">_xlfn.IFS(D116&lt;50000,"LOW",D116&lt;=80000,"AVERAGE",D116&gt;80000,"HIGH")</f>
        <v>HIGH</v>
      </c>
      <c r="X148" t="str" cm="1">
        <f t="array" ref="X148">_xlfn.IFS(W148&gt;F148,"Retired",W148&lt;=F148,"Active")</f>
        <v>Active</v>
      </c>
      <c r="AD148" t="str">
        <v>HR</v>
      </c>
      <c r="AF148" t="str">
        <f t="shared" si="12"/>
        <v>David Barker,North</v>
      </c>
      <c r="AI148">
        <f t="shared" si="7"/>
        <v>4425</v>
      </c>
      <c r="AK148">
        <f t="shared" si="8"/>
        <v>2016</v>
      </c>
      <c r="AM148">
        <f t="shared" si="9"/>
        <v>3</v>
      </c>
      <c r="AO148">
        <f t="shared" si="10"/>
        <v>13</v>
      </c>
      <c r="AQ148" t="str">
        <f t="shared" si="11"/>
        <v>March</v>
      </c>
    </row>
    <row r="149" spans="1:43" ht="14.25" customHeight="1" x14ac:dyDescent="0.25">
      <c r="A149" s="3">
        <v>1148</v>
      </c>
      <c r="B149" s="3" t="s">
        <v>188</v>
      </c>
      <c r="C149" s="3" t="s">
        <v>16</v>
      </c>
      <c r="D149" s="3">
        <v>77788</v>
      </c>
      <c r="E149" s="4">
        <v>42174</v>
      </c>
      <c r="F149" s="4">
        <v>46899</v>
      </c>
      <c r="G149" s="3" t="s">
        <v>27</v>
      </c>
      <c r="H149" s="3">
        <v>39</v>
      </c>
      <c r="I149" s="3" t="s">
        <v>21</v>
      </c>
      <c r="R149" t="str" cm="1">
        <f t="array" ref="R149">_xlfn.IFS(D117&lt;50000,"LOW",D117&lt;=80000,"AVERAGE",D117&gt;80000,"HIGH")</f>
        <v>LOW</v>
      </c>
      <c r="X149" t="str" cm="1">
        <f t="array" ref="X149">_xlfn.IFS(W149&gt;F149,"Retired",W149&lt;=F149,"Active")</f>
        <v>Active</v>
      </c>
      <c r="AD149" t="str">
        <v>MARKETING</v>
      </c>
      <c r="AF149" t="str">
        <f t="shared" si="12"/>
        <v>Katrina Scott,West</v>
      </c>
      <c r="AI149">
        <f t="shared" si="7"/>
        <v>1457</v>
      </c>
      <c r="AK149">
        <f t="shared" si="8"/>
        <v>2024</v>
      </c>
      <c r="AM149">
        <f t="shared" si="9"/>
        <v>4</v>
      </c>
      <c r="AO149">
        <f t="shared" si="10"/>
        <v>29</v>
      </c>
      <c r="AQ149" t="str">
        <f t="shared" si="11"/>
        <v>April</v>
      </c>
    </row>
    <row r="150" spans="1:43" ht="14.25" customHeight="1" x14ac:dyDescent="0.25">
      <c r="A150" s="3">
        <v>1149</v>
      </c>
      <c r="B150" s="3" t="s">
        <v>189</v>
      </c>
      <c r="C150" s="3" t="s">
        <v>24</v>
      </c>
      <c r="D150" s="3">
        <v>49181</v>
      </c>
      <c r="E150" s="4">
        <v>43824</v>
      </c>
      <c r="F150" s="4">
        <v>46900</v>
      </c>
      <c r="G150" s="3" t="s">
        <v>12</v>
      </c>
      <c r="H150" s="3">
        <v>32</v>
      </c>
      <c r="I150" s="3" t="s">
        <v>21</v>
      </c>
      <c r="R150" t="str" cm="1">
        <f t="array" ref="R150">_xlfn.IFS(D118&lt;50000,"LOW",D118&lt;=80000,"AVERAGE",D118&gt;80000,"HIGH")</f>
        <v>HIGH</v>
      </c>
      <c r="X150" t="str" cm="1">
        <f t="array" ref="X150">_xlfn.IFS(W150&gt;F150,"Retired",W150&lt;=F150,"Active")</f>
        <v>Active</v>
      </c>
      <c r="AD150" t="str">
        <v>FINANCE</v>
      </c>
      <c r="AF150" t="str">
        <f t="shared" si="12"/>
        <v>Thomas Scott,West</v>
      </c>
      <c r="AI150">
        <f t="shared" si="7"/>
        <v>4901</v>
      </c>
      <c r="AK150">
        <f t="shared" si="8"/>
        <v>2014</v>
      </c>
      <c r="AM150">
        <f t="shared" si="9"/>
        <v>11</v>
      </c>
      <c r="AO150">
        <f t="shared" si="10"/>
        <v>25</v>
      </c>
      <c r="AQ150" t="str">
        <f t="shared" si="11"/>
        <v>November</v>
      </c>
    </row>
    <row r="151" spans="1:43" ht="14.25" customHeight="1" x14ac:dyDescent="0.25">
      <c r="A151" s="3">
        <v>1150</v>
      </c>
      <c r="B151" s="3" t="s">
        <v>190</v>
      </c>
      <c r="C151" s="3" t="s">
        <v>11</v>
      </c>
      <c r="D151" s="3">
        <v>102067</v>
      </c>
      <c r="E151" s="4">
        <v>44658</v>
      </c>
      <c r="F151" s="4">
        <v>46901</v>
      </c>
      <c r="G151" s="3" t="s">
        <v>32</v>
      </c>
      <c r="H151" s="3">
        <v>27</v>
      </c>
      <c r="I151" s="3" t="s">
        <v>54</v>
      </c>
      <c r="R151" t="str" cm="1">
        <f t="array" ref="R151">_xlfn.IFS(D119&lt;50000,"LOW",D119&lt;=80000,"AVERAGE",D119&gt;80000,"HIGH")</f>
        <v>HIGH</v>
      </c>
      <c r="X151" t="str" cm="1">
        <f t="array" ref="X151">_xlfn.IFS(W151&gt;F151,"Retired",W151&lt;=F151,"Active")</f>
        <v>Active</v>
      </c>
      <c r="AD151" t="str">
        <v>SALES</v>
      </c>
      <c r="AF151" t="str">
        <f t="shared" si="12"/>
        <v>Kenneth Jones,East</v>
      </c>
      <c r="AI151">
        <f t="shared" si="7"/>
        <v>3902</v>
      </c>
      <c r="AK151">
        <f t="shared" si="8"/>
        <v>2017</v>
      </c>
      <c r="AM151">
        <f t="shared" si="9"/>
        <v>8</v>
      </c>
      <c r="AO151">
        <f t="shared" si="10"/>
        <v>21</v>
      </c>
      <c r="AQ151" t="str">
        <f t="shared" si="11"/>
        <v>August</v>
      </c>
    </row>
    <row r="152" spans="1:43" ht="14.25" customHeight="1" x14ac:dyDescent="0.25">
      <c r="A152" s="3">
        <v>1151</v>
      </c>
      <c r="B152" s="3" t="s">
        <v>191</v>
      </c>
      <c r="C152" s="3" t="s">
        <v>11</v>
      </c>
      <c r="D152" s="3">
        <v>61158</v>
      </c>
      <c r="E152" s="4">
        <v>43786</v>
      </c>
      <c r="F152" s="4">
        <v>46902</v>
      </c>
      <c r="G152" s="3" t="s">
        <v>27</v>
      </c>
      <c r="H152" s="3">
        <v>23</v>
      </c>
      <c r="I152" s="3" t="s">
        <v>54</v>
      </c>
      <c r="R152" t="str" cm="1">
        <f t="array" ref="R152">_xlfn.IFS(D120&lt;50000,"LOW",D120&lt;=80000,"AVERAGE",D120&gt;80000,"HIGH")</f>
        <v>AVERAGE</v>
      </c>
      <c r="X152" t="str" cm="1">
        <f t="array" ref="X152">_xlfn.IFS(W152&gt;F152,"Retired",W152&lt;=F152,"Active")</f>
        <v>Active</v>
      </c>
      <c r="AD152" t="str">
        <v>SALES</v>
      </c>
      <c r="AF152" t="str">
        <f t="shared" si="12"/>
        <v>Tara Baxter,North</v>
      </c>
      <c r="AI152">
        <f t="shared" si="7"/>
        <v>4303</v>
      </c>
      <c r="AK152">
        <f t="shared" si="8"/>
        <v>2016</v>
      </c>
      <c r="AM152">
        <f t="shared" si="9"/>
        <v>7</v>
      </c>
      <c r="AO152">
        <f t="shared" si="10"/>
        <v>17</v>
      </c>
      <c r="AQ152" t="str">
        <f t="shared" si="11"/>
        <v>July</v>
      </c>
    </row>
    <row r="153" spans="1:43" ht="14.25" customHeight="1" x14ac:dyDescent="0.25">
      <c r="A153" s="3">
        <v>1152</v>
      </c>
      <c r="B153" s="3" t="s">
        <v>192</v>
      </c>
      <c r="C153" s="3" t="s">
        <v>20</v>
      </c>
      <c r="D153" s="3">
        <v>111899</v>
      </c>
      <c r="E153" s="4">
        <v>43526</v>
      </c>
      <c r="F153" s="4">
        <v>46903</v>
      </c>
      <c r="G153" s="3" t="s">
        <v>12</v>
      </c>
      <c r="H153" s="3">
        <v>36</v>
      </c>
      <c r="I153" s="3" t="s">
        <v>21</v>
      </c>
      <c r="R153" t="str" cm="1">
        <f t="array" ref="R153">_xlfn.IFS(D121&lt;50000,"LOW",D121&lt;=80000,"AVERAGE",D121&gt;80000,"HIGH")</f>
        <v>AVERAGE</v>
      </c>
      <c r="X153" t="str" cm="1">
        <f t="array" ref="X153">_xlfn.IFS(W153&gt;F153,"Retired",W153&lt;=F153,"Active")</f>
        <v>Active</v>
      </c>
      <c r="AD153" t="str">
        <v>IT</v>
      </c>
      <c r="AF153" t="str">
        <f t="shared" si="12"/>
        <v>Cassandra Le,West</v>
      </c>
      <c r="AI153">
        <f t="shared" si="7"/>
        <v>3512</v>
      </c>
      <c r="AK153">
        <f t="shared" si="8"/>
        <v>2018</v>
      </c>
      <c r="AM153">
        <f t="shared" si="9"/>
        <v>9</v>
      </c>
      <c r="AO153">
        <f t="shared" si="10"/>
        <v>17</v>
      </c>
      <c r="AQ153" t="str">
        <f t="shared" si="11"/>
        <v>September</v>
      </c>
    </row>
    <row r="154" spans="1:43" ht="14.25" customHeight="1" x14ac:dyDescent="0.25">
      <c r="A154" s="3">
        <v>1153</v>
      </c>
      <c r="B154" s="3" t="s">
        <v>193</v>
      </c>
      <c r="C154" s="3" t="s">
        <v>16</v>
      </c>
      <c r="D154" s="3">
        <v>56333</v>
      </c>
      <c r="E154" s="4">
        <v>43504</v>
      </c>
      <c r="F154" s="4">
        <v>46904</v>
      </c>
      <c r="G154" s="3" t="s">
        <v>32</v>
      </c>
      <c r="H154" s="3">
        <v>26</v>
      </c>
      <c r="I154" s="3" t="s">
        <v>17</v>
      </c>
      <c r="R154" t="str" cm="1">
        <f t="array" ref="R154">_xlfn.IFS(D122&lt;50000,"LOW",D122&lt;=80000,"AVERAGE",D122&gt;80000,"HIGH")</f>
        <v>AVERAGE</v>
      </c>
      <c r="X154" t="str" cm="1">
        <f t="array" ref="X154">_xlfn.IFS(W154&gt;F154,"Retired",W154&lt;=F154,"Active")</f>
        <v>Active</v>
      </c>
      <c r="AD154" t="str">
        <v>IT</v>
      </c>
      <c r="AF154" t="str">
        <f t="shared" si="12"/>
        <v>Dylan Smith,North</v>
      </c>
      <c r="AI154">
        <f t="shared" si="7"/>
        <v>3666</v>
      </c>
      <c r="AK154">
        <f t="shared" si="8"/>
        <v>2018</v>
      </c>
      <c r="AM154">
        <f t="shared" si="9"/>
        <v>4</v>
      </c>
      <c r="AO154">
        <f t="shared" si="10"/>
        <v>17</v>
      </c>
      <c r="AQ154" t="str">
        <f t="shared" si="11"/>
        <v>April</v>
      </c>
    </row>
    <row r="155" spans="1:43" ht="14.25" customHeight="1" x14ac:dyDescent="0.25">
      <c r="A155" s="3">
        <v>1154</v>
      </c>
      <c r="B155" s="3" t="s">
        <v>194</v>
      </c>
      <c r="C155" s="3" t="s">
        <v>39</v>
      </c>
      <c r="D155" s="3">
        <v>100645</v>
      </c>
      <c r="E155" s="4">
        <v>43298</v>
      </c>
      <c r="F155" s="4">
        <v>46905</v>
      </c>
      <c r="G155" s="3" t="s">
        <v>27</v>
      </c>
      <c r="H155" s="3">
        <v>24</v>
      </c>
      <c r="I155" s="3" t="s">
        <v>17</v>
      </c>
      <c r="R155" t="str" cm="1">
        <f t="array" ref="R155">_xlfn.IFS(D123&lt;50000,"LOW",D123&lt;=80000,"AVERAGE",D123&gt;80000,"HIGH")</f>
        <v>AVERAGE</v>
      </c>
      <c r="X155" t="str" cm="1">
        <f t="array" ref="X155">_xlfn.IFS(W155&gt;F155,"Retired",W155&lt;=F155,"Active")</f>
        <v>Active</v>
      </c>
      <c r="AD155" t="str">
        <v>MARKETING</v>
      </c>
      <c r="AF155" t="str">
        <f t="shared" si="12"/>
        <v>David Mcdonald MD,North</v>
      </c>
      <c r="AI155">
        <f t="shared" si="7"/>
        <v>1934</v>
      </c>
      <c r="AK155">
        <f t="shared" si="8"/>
        <v>2023</v>
      </c>
      <c r="AM155">
        <f t="shared" si="9"/>
        <v>1</v>
      </c>
      <c r="AO155">
        <f t="shared" si="10"/>
        <v>14</v>
      </c>
      <c r="AQ155" t="str">
        <f t="shared" si="11"/>
        <v>January</v>
      </c>
    </row>
    <row r="156" spans="1:43" ht="14.25" customHeight="1" x14ac:dyDescent="0.25">
      <c r="A156" s="3">
        <v>1155</v>
      </c>
      <c r="B156" s="3" t="s">
        <v>195</v>
      </c>
      <c r="C156" s="3" t="s">
        <v>11</v>
      </c>
      <c r="D156" s="3">
        <v>111842</v>
      </c>
      <c r="E156" s="4">
        <v>44116</v>
      </c>
      <c r="F156" s="4">
        <v>46906</v>
      </c>
      <c r="G156" s="3" t="s">
        <v>27</v>
      </c>
      <c r="H156" s="3">
        <v>27</v>
      </c>
      <c r="I156" s="3" t="s">
        <v>17</v>
      </c>
      <c r="R156" t="str" cm="1">
        <f t="array" ref="R156">_xlfn.IFS(D124&lt;50000,"LOW",D124&lt;=80000,"AVERAGE",D124&gt;80000,"HIGH")</f>
        <v>LOW</v>
      </c>
      <c r="X156" t="str" cm="1">
        <f t="array" ref="X156">_xlfn.IFS(W156&gt;F156,"Retired",W156&lt;=F156,"Active")</f>
        <v>Active</v>
      </c>
      <c r="AD156" t="str">
        <v>MARKETING</v>
      </c>
      <c r="AF156" t="str">
        <f t="shared" si="12"/>
        <v>Erin Evans,South</v>
      </c>
      <c r="AI156">
        <f t="shared" si="7"/>
        <v>1520</v>
      </c>
      <c r="AK156">
        <f t="shared" si="8"/>
        <v>2024</v>
      </c>
      <c r="AM156">
        <f t="shared" si="9"/>
        <v>3</v>
      </c>
      <c r="AO156">
        <f t="shared" si="10"/>
        <v>4</v>
      </c>
      <c r="AQ156" t="str">
        <f t="shared" si="11"/>
        <v>March</v>
      </c>
    </row>
    <row r="157" spans="1:43" ht="14.25" customHeight="1" x14ac:dyDescent="0.25">
      <c r="A157" s="3">
        <v>1156</v>
      </c>
      <c r="B157" s="3" t="s">
        <v>196</v>
      </c>
      <c r="C157" s="3" t="s">
        <v>20</v>
      </c>
      <c r="D157" s="3">
        <v>100364</v>
      </c>
      <c r="E157" s="4">
        <v>44357</v>
      </c>
      <c r="F157" s="4">
        <v>46907</v>
      </c>
      <c r="G157" s="3" t="s">
        <v>27</v>
      </c>
      <c r="H157" s="3">
        <v>34</v>
      </c>
      <c r="I157" s="3" t="s">
        <v>17</v>
      </c>
      <c r="R157" t="str" cm="1">
        <f t="array" ref="R157">_xlfn.IFS(D125&lt;50000,"LOW",D125&lt;=80000,"AVERAGE",D125&gt;80000,"HIGH")</f>
        <v>HIGH</v>
      </c>
      <c r="X157" t="str" cm="1">
        <f t="array" ref="X157">_xlfn.IFS(W157&gt;F157,"Retired",W157&lt;=F157,"Active")</f>
        <v>Active</v>
      </c>
      <c r="AD157" t="str">
        <v>HR</v>
      </c>
      <c r="AF157" t="str">
        <f t="shared" si="12"/>
        <v>Kevin Watkins,North</v>
      </c>
      <c r="AI157">
        <f t="shared" si="7"/>
        <v>2246</v>
      </c>
      <c r="AK157">
        <f t="shared" si="8"/>
        <v>2022</v>
      </c>
      <c r="AM157">
        <f t="shared" si="9"/>
        <v>3</v>
      </c>
      <c r="AO157">
        <f t="shared" si="10"/>
        <v>10</v>
      </c>
      <c r="AQ157" t="str">
        <f t="shared" si="11"/>
        <v>March</v>
      </c>
    </row>
    <row r="158" spans="1:43" ht="14.25" customHeight="1" x14ac:dyDescent="0.25">
      <c r="A158" s="3">
        <v>1157</v>
      </c>
      <c r="B158" s="3" t="s">
        <v>197</v>
      </c>
      <c r="C158" s="3" t="s">
        <v>16</v>
      </c>
      <c r="D158" s="3">
        <v>96190</v>
      </c>
      <c r="E158" s="4">
        <v>43905</v>
      </c>
      <c r="F158" s="4">
        <v>46908</v>
      </c>
      <c r="G158" s="3" t="s">
        <v>32</v>
      </c>
      <c r="H158" s="3">
        <v>47</v>
      </c>
      <c r="I158" s="3" t="s">
        <v>21</v>
      </c>
      <c r="R158" t="str" cm="1">
        <f t="array" ref="R158">_xlfn.IFS(D126&lt;50000,"LOW",D126&lt;=80000,"AVERAGE",D126&gt;80000,"HIGH")</f>
        <v>HIGH</v>
      </c>
      <c r="X158" t="str" cm="1">
        <f t="array" ref="X158">_xlfn.IFS(W158&gt;F158,"Retired",W158&lt;=F158,"Active")</f>
        <v>Active</v>
      </c>
      <c r="AD158" t="str">
        <v>HR</v>
      </c>
      <c r="AF158" t="str">
        <f t="shared" si="12"/>
        <v>Mr. Ruben Powell,North</v>
      </c>
      <c r="AI158">
        <f t="shared" si="7"/>
        <v>3552</v>
      </c>
      <c r="AK158">
        <f t="shared" si="8"/>
        <v>2018</v>
      </c>
      <c r="AM158">
        <f t="shared" si="9"/>
        <v>8</v>
      </c>
      <c r="AO158">
        <f t="shared" si="10"/>
        <v>13</v>
      </c>
      <c r="AQ158" t="str">
        <f t="shared" si="11"/>
        <v>August</v>
      </c>
    </row>
    <row r="159" spans="1:43" ht="14.25" customHeight="1" x14ac:dyDescent="0.25">
      <c r="A159" s="3">
        <v>1158</v>
      </c>
      <c r="B159" s="3" t="s">
        <v>198</v>
      </c>
      <c r="C159" s="3" t="s">
        <v>20</v>
      </c>
      <c r="D159" s="3">
        <v>68884</v>
      </c>
      <c r="E159" s="4">
        <v>42088</v>
      </c>
      <c r="F159" s="4">
        <v>46909</v>
      </c>
      <c r="G159" s="3" t="s">
        <v>32</v>
      </c>
      <c r="H159" s="3">
        <v>30</v>
      </c>
      <c r="I159" s="3" t="s">
        <v>17</v>
      </c>
      <c r="R159" t="str" cm="1">
        <f t="array" ref="R159">_xlfn.IFS(D127&lt;50000,"LOW",D127&lt;=80000,"AVERAGE",D127&gt;80000,"HIGH")</f>
        <v>LOW</v>
      </c>
      <c r="X159" t="str" cm="1">
        <f t="array" ref="X159">_xlfn.IFS(W159&gt;F159,"Retired",W159&lt;=F159,"Active")</f>
        <v>Active</v>
      </c>
      <c r="AD159" t="str">
        <v>SALES</v>
      </c>
      <c r="AF159" t="str">
        <f t="shared" si="12"/>
        <v>Charles Brown,West</v>
      </c>
      <c r="AI159">
        <f t="shared" si="7"/>
        <v>2688</v>
      </c>
      <c r="AK159">
        <f t="shared" si="8"/>
        <v>2020</v>
      </c>
      <c r="AM159">
        <f t="shared" si="9"/>
        <v>12</v>
      </c>
      <c r="AO159">
        <f t="shared" si="10"/>
        <v>25</v>
      </c>
      <c r="AQ159" t="str">
        <f t="shared" si="11"/>
        <v>December</v>
      </c>
    </row>
    <row r="160" spans="1:43" ht="14.25" customHeight="1" x14ac:dyDescent="0.25">
      <c r="A160" s="3">
        <v>1159</v>
      </c>
      <c r="B160" s="3" t="s">
        <v>199</v>
      </c>
      <c r="C160" s="3" t="s">
        <v>39</v>
      </c>
      <c r="D160" s="3">
        <v>71137</v>
      </c>
      <c r="E160" s="4">
        <v>44449</v>
      </c>
      <c r="F160" s="4">
        <v>46910</v>
      </c>
      <c r="G160" s="3" t="s">
        <v>27</v>
      </c>
      <c r="H160" s="3">
        <v>27</v>
      </c>
      <c r="I160" s="3" t="s">
        <v>17</v>
      </c>
      <c r="R160" t="str" cm="1">
        <f t="array" ref="R160">_xlfn.IFS(D128&lt;50000,"LOW",D128&lt;=80000,"AVERAGE",D128&gt;80000,"HIGH")</f>
        <v>HIGH</v>
      </c>
      <c r="X160" t="str" cm="1">
        <f t="array" ref="X160">_xlfn.IFS(W160&gt;F160,"Retired",W160&lt;=F160,"Active")</f>
        <v>Active</v>
      </c>
      <c r="AD160" t="str">
        <v>IT</v>
      </c>
      <c r="AF160" t="str">
        <f t="shared" si="12"/>
        <v>Deborah Miller,East</v>
      </c>
      <c r="AI160">
        <f t="shared" si="7"/>
        <v>4798</v>
      </c>
      <c r="AK160">
        <f t="shared" si="8"/>
        <v>2015</v>
      </c>
      <c r="AM160">
        <f t="shared" si="9"/>
        <v>3</v>
      </c>
      <c r="AO160">
        <f t="shared" si="10"/>
        <v>18</v>
      </c>
      <c r="AQ160" t="str">
        <f t="shared" si="11"/>
        <v>March</v>
      </c>
    </row>
    <row r="161" spans="1:43" ht="14.25" customHeight="1" x14ac:dyDescent="0.25">
      <c r="A161" s="3">
        <v>1160</v>
      </c>
      <c r="B161" s="3" t="s">
        <v>200</v>
      </c>
      <c r="C161" s="3" t="s">
        <v>39</v>
      </c>
      <c r="D161" s="3">
        <v>40671</v>
      </c>
      <c r="E161" s="4">
        <v>42230</v>
      </c>
      <c r="F161" s="4">
        <v>46911</v>
      </c>
      <c r="G161" s="3" t="s">
        <v>40</v>
      </c>
      <c r="H161" s="3">
        <v>32</v>
      </c>
      <c r="I161" s="3" t="s">
        <v>13</v>
      </c>
      <c r="R161" t="str" cm="1">
        <f t="array" ref="R161">_xlfn.IFS(D129&lt;50000,"LOW",D129&lt;=80000,"AVERAGE",D129&gt;80000,"HIGH")</f>
        <v>AVERAGE</v>
      </c>
      <c r="X161" t="str" cm="1">
        <f t="array" ref="X161">_xlfn.IFS(W161&gt;F161,"Retired",W161&lt;=F161,"Active")</f>
        <v>Active</v>
      </c>
      <c r="AD161" t="str">
        <v>IT</v>
      </c>
      <c r="AF161" t="str">
        <f t="shared" si="12"/>
        <v>Amy Ramirez,South</v>
      </c>
      <c r="AI161">
        <f t="shared" si="7"/>
        <v>4380</v>
      </c>
      <c r="AK161">
        <f t="shared" si="8"/>
        <v>2016</v>
      </c>
      <c r="AM161">
        <f t="shared" si="9"/>
        <v>5</v>
      </c>
      <c r="AO161">
        <f t="shared" si="10"/>
        <v>10</v>
      </c>
      <c r="AQ161" t="str">
        <f t="shared" si="11"/>
        <v>May</v>
      </c>
    </row>
    <row r="162" spans="1:43" ht="14.25" customHeight="1" x14ac:dyDescent="0.25">
      <c r="A162" s="3">
        <v>1161</v>
      </c>
      <c r="B162" s="3" t="s">
        <v>201</v>
      </c>
      <c r="C162" s="3" t="s">
        <v>39</v>
      </c>
      <c r="D162" s="3">
        <v>91933</v>
      </c>
      <c r="E162" s="4">
        <v>44894</v>
      </c>
      <c r="F162" s="4">
        <v>46912</v>
      </c>
      <c r="G162" s="3" t="s">
        <v>12</v>
      </c>
      <c r="H162" s="3">
        <v>21</v>
      </c>
      <c r="I162" s="3" t="s">
        <v>21</v>
      </c>
      <c r="R162" t="str" cm="1">
        <f t="array" ref="R162">_xlfn.IFS(D130&lt;50000,"LOW",D130&lt;=80000,"AVERAGE",D130&gt;80000,"HIGH")</f>
        <v>LOW</v>
      </c>
      <c r="X162" t="str" cm="1">
        <f t="array" ref="X162">_xlfn.IFS(W162&gt;F162,"Retired",W162&lt;=F162,"Active")</f>
        <v>Active</v>
      </c>
      <c r="AD162" t="str">
        <v>MARKETING</v>
      </c>
      <c r="AF162" t="str">
        <f t="shared" si="12"/>
        <v>Denise Ho,North</v>
      </c>
      <c r="AI162">
        <f t="shared" ref="AI162:AI225" si="13">_xlfn.DAYS(F131,E131)</f>
        <v>3984</v>
      </c>
      <c r="AK162">
        <f t="shared" ref="AK162:AK225" si="14">YEAR(E131)</f>
        <v>2017</v>
      </c>
      <c r="AM162">
        <f t="shared" ref="AM162:AM225" si="15">MONTH(E131)</f>
        <v>6</v>
      </c>
      <c r="AO162">
        <f t="shared" ref="AO162:AO225" si="16">DAY(E131)</f>
        <v>11</v>
      </c>
      <c r="AQ162" t="str">
        <f t="shared" ref="AQ162:AQ225" si="17">TEXT(E131,"MMMM")</f>
        <v>June</v>
      </c>
    </row>
    <row r="163" spans="1:43" ht="14.25" customHeight="1" x14ac:dyDescent="0.25">
      <c r="A163" s="3">
        <v>1162</v>
      </c>
      <c r="B163" s="3" t="s">
        <v>202</v>
      </c>
      <c r="C163" s="3" t="s">
        <v>16</v>
      </c>
      <c r="D163" s="3">
        <v>106971</v>
      </c>
      <c r="E163" s="4">
        <v>43597</v>
      </c>
      <c r="F163" s="4">
        <v>46913</v>
      </c>
      <c r="G163" s="3" t="s">
        <v>40</v>
      </c>
      <c r="H163" s="3">
        <v>31</v>
      </c>
      <c r="I163" s="3" t="s">
        <v>21</v>
      </c>
      <c r="R163" t="str" cm="1">
        <f t="array" ref="R163">_xlfn.IFS(D131&lt;50000,"LOW",D131&lt;=80000,"AVERAGE",D131&gt;80000,"HIGH")</f>
        <v>AVERAGE</v>
      </c>
      <c r="X163" t="str" cm="1">
        <f t="array" ref="X163">_xlfn.IFS(W163&gt;F163,"Retired",W163&lt;=F163,"Active")</f>
        <v>Active</v>
      </c>
      <c r="AD163" t="str">
        <v>IT</v>
      </c>
      <c r="AF163" t="str">
        <f t="shared" si="12"/>
        <v>Sharon Lester,East</v>
      </c>
      <c r="AI163">
        <f t="shared" si="13"/>
        <v>4359</v>
      </c>
      <c r="AK163">
        <f t="shared" si="14"/>
        <v>2016</v>
      </c>
      <c r="AM163">
        <f t="shared" si="15"/>
        <v>6</v>
      </c>
      <c r="AO163">
        <f t="shared" si="16"/>
        <v>2</v>
      </c>
      <c r="AQ163" t="str">
        <f t="shared" si="17"/>
        <v>June</v>
      </c>
    </row>
    <row r="164" spans="1:43" ht="14.25" customHeight="1" x14ac:dyDescent="0.25">
      <c r="A164" s="3">
        <v>1163</v>
      </c>
      <c r="B164" s="3" t="s">
        <v>203</v>
      </c>
      <c r="C164" s="3" t="s">
        <v>20</v>
      </c>
      <c r="D164" s="3">
        <v>91281</v>
      </c>
      <c r="E164" s="4">
        <v>44323</v>
      </c>
      <c r="F164" s="4">
        <v>46914</v>
      </c>
      <c r="G164" s="3" t="s">
        <v>40</v>
      </c>
      <c r="H164" s="3">
        <v>32</v>
      </c>
      <c r="I164" s="3" t="s">
        <v>21</v>
      </c>
      <c r="R164" t="str" cm="1">
        <f t="array" ref="R164">_xlfn.IFS(D132&lt;50000,"LOW",D132&lt;=80000,"AVERAGE",D132&gt;80000,"HIGH")</f>
        <v>HIGH</v>
      </c>
      <c r="X164" t="str" cm="1">
        <f t="array" ref="X164">_xlfn.IFS(W164&gt;F164,"Retired",W164&lt;=F164,"Active")</f>
        <v>Active</v>
      </c>
      <c r="AD164" t="str">
        <v>IT</v>
      </c>
      <c r="AF164" t="str">
        <f t="shared" si="12"/>
        <v>Mary Martin,East</v>
      </c>
      <c r="AI164">
        <f t="shared" si="13"/>
        <v>1806</v>
      </c>
      <c r="AK164">
        <f t="shared" si="14"/>
        <v>2023</v>
      </c>
      <c r="AM164">
        <f t="shared" si="15"/>
        <v>5</v>
      </c>
      <c r="AO164">
        <f t="shared" si="16"/>
        <v>31</v>
      </c>
      <c r="AQ164" t="str">
        <f t="shared" si="17"/>
        <v>May</v>
      </c>
    </row>
    <row r="165" spans="1:43" ht="14.25" customHeight="1" x14ac:dyDescent="0.25">
      <c r="A165" s="3">
        <v>1164</v>
      </c>
      <c r="B165" s="3" t="s">
        <v>204</v>
      </c>
      <c r="C165" s="3" t="s">
        <v>24</v>
      </c>
      <c r="D165" s="3">
        <v>71848</v>
      </c>
      <c r="E165" s="4">
        <v>42026</v>
      </c>
      <c r="F165" s="4">
        <v>46915</v>
      </c>
      <c r="G165" s="3" t="s">
        <v>27</v>
      </c>
      <c r="H165" s="3">
        <v>36</v>
      </c>
      <c r="I165" s="3" t="s">
        <v>21</v>
      </c>
      <c r="R165" t="str" cm="1">
        <f t="array" ref="R165">_xlfn.IFS(D133&lt;50000,"LOW",D133&lt;=80000,"AVERAGE",D133&gt;80000,"HIGH")</f>
        <v>AVERAGE</v>
      </c>
      <c r="X165" t="str" cm="1">
        <f t="array" ref="X165">_xlfn.IFS(W165&gt;F165,"Retired",W165&lt;=F165,"Active")</f>
        <v>Active</v>
      </c>
      <c r="AD165" t="str">
        <v>HR</v>
      </c>
      <c r="AF165" t="str">
        <f t="shared" si="12"/>
        <v>Daniel Wilson,South</v>
      </c>
      <c r="AI165">
        <f t="shared" si="13"/>
        <v>4448</v>
      </c>
      <c r="AK165">
        <f t="shared" si="14"/>
        <v>2016</v>
      </c>
      <c r="AM165">
        <f t="shared" si="15"/>
        <v>3</v>
      </c>
      <c r="AO165">
        <f t="shared" si="16"/>
        <v>7</v>
      </c>
      <c r="AQ165" t="str">
        <f t="shared" si="17"/>
        <v>March</v>
      </c>
    </row>
    <row r="166" spans="1:43" ht="14.25" customHeight="1" x14ac:dyDescent="0.25">
      <c r="A166" s="3">
        <v>1165</v>
      </c>
      <c r="B166" s="3" t="s">
        <v>205</v>
      </c>
      <c r="C166" s="3" t="s">
        <v>16</v>
      </c>
      <c r="D166" s="3">
        <v>57836</v>
      </c>
      <c r="E166" s="4">
        <v>42103</v>
      </c>
      <c r="F166" s="4">
        <v>46916</v>
      </c>
      <c r="G166" s="3" t="s">
        <v>40</v>
      </c>
      <c r="H166" s="3">
        <v>24</v>
      </c>
      <c r="I166" s="3" t="s">
        <v>13</v>
      </c>
      <c r="R166" t="str" cm="1">
        <f t="array" ref="R166">_xlfn.IFS(D134&lt;50000,"LOW",D134&lt;=80000,"AVERAGE",D134&gt;80000,"HIGH")</f>
        <v>HIGH</v>
      </c>
      <c r="X166" t="str" cm="1">
        <f t="array" ref="X166">_xlfn.IFS(W166&gt;F166,"Retired",W166&lt;=F166,"Active")</f>
        <v>Active</v>
      </c>
      <c r="AD166" t="str">
        <v>IT</v>
      </c>
      <c r="AF166" t="str">
        <f t="shared" si="12"/>
        <v>Kelly Wells,East</v>
      </c>
      <c r="AI166">
        <f t="shared" si="13"/>
        <v>4511</v>
      </c>
      <c r="AK166">
        <f t="shared" si="14"/>
        <v>2016</v>
      </c>
      <c r="AM166">
        <f t="shared" si="15"/>
        <v>1</v>
      </c>
      <c r="AO166">
        <f t="shared" si="16"/>
        <v>5</v>
      </c>
      <c r="AQ166" t="str">
        <f t="shared" si="17"/>
        <v>January</v>
      </c>
    </row>
    <row r="167" spans="1:43" ht="14.25" customHeight="1" x14ac:dyDescent="0.25">
      <c r="A167" s="3">
        <v>1166</v>
      </c>
      <c r="B167" s="3" t="s">
        <v>206</v>
      </c>
      <c r="C167" s="3" t="s">
        <v>24</v>
      </c>
      <c r="D167" s="3">
        <v>101183</v>
      </c>
      <c r="E167" s="4">
        <v>45258</v>
      </c>
      <c r="F167" s="4">
        <v>46917</v>
      </c>
      <c r="G167" s="3" t="s">
        <v>27</v>
      </c>
      <c r="H167" s="3">
        <v>42</v>
      </c>
      <c r="I167" s="3" t="s">
        <v>21</v>
      </c>
      <c r="R167" t="str" cm="1">
        <f t="array" ref="R167">_xlfn.IFS(D135&lt;50000,"LOW",D135&lt;=80000,"AVERAGE",D135&gt;80000,"HIGH")</f>
        <v>AVERAGE</v>
      </c>
      <c r="X167" t="str" cm="1">
        <f t="array" ref="X167">_xlfn.IFS(W167&gt;F167,"Retired",W167&lt;=F167,"Active")</f>
        <v>Active</v>
      </c>
      <c r="AD167" t="str">
        <v>IT</v>
      </c>
      <c r="AF167" t="str">
        <f t="shared" si="12"/>
        <v>Monique Whitaker,South</v>
      </c>
      <c r="AI167">
        <f t="shared" si="13"/>
        <v>4277</v>
      </c>
      <c r="AK167">
        <f t="shared" si="14"/>
        <v>2016</v>
      </c>
      <c r="AM167">
        <f t="shared" si="15"/>
        <v>8</v>
      </c>
      <c r="AO167">
        <f t="shared" si="16"/>
        <v>27</v>
      </c>
      <c r="AQ167" t="str">
        <f t="shared" si="17"/>
        <v>August</v>
      </c>
    </row>
    <row r="168" spans="1:43" ht="14.25" customHeight="1" x14ac:dyDescent="0.25">
      <c r="A168" s="3">
        <v>1167</v>
      </c>
      <c r="B168" s="3" t="s">
        <v>207</v>
      </c>
      <c r="C168" s="3" t="s">
        <v>20</v>
      </c>
      <c r="D168" s="3">
        <v>113787</v>
      </c>
      <c r="E168" s="4">
        <v>43137</v>
      </c>
      <c r="F168" s="4">
        <v>46918</v>
      </c>
      <c r="G168" s="3" t="s">
        <v>12</v>
      </c>
      <c r="H168" s="3">
        <v>40</v>
      </c>
      <c r="I168" s="3" t="s">
        <v>21</v>
      </c>
      <c r="R168" t="str" cm="1">
        <f t="array" ref="R168">_xlfn.IFS(D136&lt;50000,"LOW",D136&lt;=80000,"AVERAGE",D136&gt;80000,"HIGH")</f>
        <v>HIGH</v>
      </c>
      <c r="X168" t="str" cm="1">
        <f t="array" ref="X168">_xlfn.IFS(W168&gt;F168,"Retired",W168&lt;=F168,"Active")</f>
        <v>Active</v>
      </c>
      <c r="AD168" t="str">
        <v>SALES</v>
      </c>
      <c r="AF168" t="str">
        <f t="shared" si="12"/>
        <v>Alyssa Spence,West</v>
      </c>
      <c r="AI168">
        <f t="shared" si="13"/>
        <v>2871</v>
      </c>
      <c r="AK168">
        <f t="shared" si="14"/>
        <v>2020</v>
      </c>
      <c r="AM168">
        <f t="shared" si="15"/>
        <v>7</v>
      </c>
      <c r="AO168">
        <f t="shared" si="16"/>
        <v>4</v>
      </c>
      <c r="AQ168" t="str">
        <f t="shared" si="17"/>
        <v>July</v>
      </c>
    </row>
    <row r="169" spans="1:43" ht="14.25" customHeight="1" x14ac:dyDescent="0.25">
      <c r="A169" s="3">
        <v>1168</v>
      </c>
      <c r="B169" s="3" t="s">
        <v>208</v>
      </c>
      <c r="C169" s="3" t="s">
        <v>24</v>
      </c>
      <c r="D169" s="3">
        <v>105116</v>
      </c>
      <c r="E169" s="4">
        <v>45070</v>
      </c>
      <c r="F169" s="4">
        <v>46919</v>
      </c>
      <c r="G169" s="3" t="s">
        <v>27</v>
      </c>
      <c r="H169" s="3">
        <v>20</v>
      </c>
      <c r="I169" s="3" t="s">
        <v>13</v>
      </c>
      <c r="R169" t="str" cm="1">
        <f t="array" ref="R169">_xlfn.IFS(D137&lt;50000,"LOW",D137&lt;=80000,"AVERAGE",D137&gt;80000,"HIGH")</f>
        <v>AVERAGE</v>
      </c>
      <c r="X169" t="str" cm="1">
        <f t="array" ref="X169">_xlfn.IFS(W169&gt;F169,"Retired",W169&lt;=F169,"Active")</f>
        <v>Active</v>
      </c>
      <c r="AD169" t="str">
        <v>HR</v>
      </c>
      <c r="AF169" t="str">
        <f t="shared" si="12"/>
        <v>Julie Bates,South</v>
      </c>
      <c r="AI169">
        <f t="shared" si="13"/>
        <v>4573</v>
      </c>
      <c r="AK169">
        <f t="shared" si="14"/>
        <v>2015</v>
      </c>
      <c r="AM169">
        <f t="shared" si="15"/>
        <v>11</v>
      </c>
      <c r="AO169">
        <f t="shared" si="16"/>
        <v>7</v>
      </c>
      <c r="AQ169" t="str">
        <f t="shared" si="17"/>
        <v>November</v>
      </c>
    </row>
    <row r="170" spans="1:43" ht="14.25" customHeight="1" x14ac:dyDescent="0.25">
      <c r="A170" s="3">
        <v>1169</v>
      </c>
      <c r="B170" s="3" t="s">
        <v>209</v>
      </c>
      <c r="C170" s="3" t="s">
        <v>39</v>
      </c>
      <c r="D170" s="3">
        <v>103381</v>
      </c>
      <c r="E170" s="4">
        <v>45045</v>
      </c>
      <c r="F170" s="4">
        <v>46920</v>
      </c>
      <c r="G170" s="3" t="s">
        <v>32</v>
      </c>
      <c r="H170" s="3">
        <v>21</v>
      </c>
      <c r="I170" s="3" t="s">
        <v>54</v>
      </c>
      <c r="R170" t="str" cm="1">
        <f t="array" ref="R170">_xlfn.IFS(D138&lt;50000,"LOW",D138&lt;=80000,"AVERAGE",D138&gt;80000,"HIGH")</f>
        <v>HIGH</v>
      </c>
      <c r="X170" t="str" cm="1">
        <f t="array" ref="X170">_xlfn.IFS(W170&gt;F170,"Retired",W170&lt;=F170,"Active")</f>
        <v>Active</v>
      </c>
      <c r="AD170" t="str">
        <v>FINANCE</v>
      </c>
      <c r="AF170" t="str">
        <f>CONCATENATE(B139,",",I139)</f>
        <v>Samuel Richardson,South</v>
      </c>
      <c r="AI170">
        <f t="shared" si="13"/>
        <v>2361</v>
      </c>
      <c r="AK170">
        <f t="shared" si="14"/>
        <v>2021</v>
      </c>
      <c r="AM170">
        <f t="shared" si="15"/>
        <v>11</v>
      </c>
      <c r="AO170">
        <f t="shared" si="16"/>
        <v>28</v>
      </c>
      <c r="AQ170" t="str">
        <f t="shared" si="17"/>
        <v>November</v>
      </c>
    </row>
    <row r="171" spans="1:43" ht="14.25" customHeight="1" x14ac:dyDescent="0.25">
      <c r="A171" s="3">
        <v>1170</v>
      </c>
      <c r="B171" s="3" t="s">
        <v>210</v>
      </c>
      <c r="C171" s="3" t="s">
        <v>39</v>
      </c>
      <c r="D171" s="3">
        <v>94565</v>
      </c>
      <c r="E171" s="4">
        <v>45352</v>
      </c>
      <c r="F171" s="4">
        <v>46921</v>
      </c>
      <c r="G171" s="3" t="s">
        <v>40</v>
      </c>
      <c r="H171" s="3">
        <v>49</v>
      </c>
      <c r="I171" s="3" t="s">
        <v>54</v>
      </c>
      <c r="R171" t="str" cm="1">
        <f t="array" ref="R171">_xlfn.IFS(D139&lt;50000,"LOW",D139&lt;=80000,"AVERAGE",D139&gt;80000,"HIGH")</f>
        <v>HIGH</v>
      </c>
      <c r="X171" t="str" cm="1">
        <f t="array" ref="X171">_xlfn.IFS(W171&gt;F171,"Retired",W171&lt;=F171,"Active")</f>
        <v>Active</v>
      </c>
      <c r="AD171" t="str">
        <v>SALES</v>
      </c>
      <c r="AF171" t="str">
        <f t="shared" ref="AF171:AF232" si="18">CONCATENATE(B140,",",I140)</f>
        <v>Stephanie Stephenson,West</v>
      </c>
      <c r="AI171">
        <f t="shared" si="13"/>
        <v>3069</v>
      </c>
      <c r="AK171">
        <f t="shared" si="14"/>
        <v>2019</v>
      </c>
      <c r="AM171">
        <f t="shared" si="15"/>
        <v>12</v>
      </c>
      <c r="AO171">
        <f t="shared" si="16"/>
        <v>22</v>
      </c>
      <c r="AQ171" t="str">
        <f t="shared" si="17"/>
        <v>December</v>
      </c>
    </row>
    <row r="172" spans="1:43" ht="14.25" customHeight="1" x14ac:dyDescent="0.25">
      <c r="A172" s="3">
        <v>1171</v>
      </c>
      <c r="B172" s="3" t="s">
        <v>211</v>
      </c>
      <c r="C172" s="3" t="s">
        <v>20</v>
      </c>
      <c r="D172" s="3">
        <v>85410</v>
      </c>
      <c r="E172" s="4">
        <v>43713</v>
      </c>
      <c r="F172" s="4">
        <v>46922</v>
      </c>
      <c r="G172" s="3" t="s">
        <v>12</v>
      </c>
      <c r="H172" s="3">
        <v>27</v>
      </c>
      <c r="I172" s="3" t="s">
        <v>21</v>
      </c>
      <c r="R172" t="str" cm="1">
        <f t="array" ref="R172">_xlfn.IFS(D140&lt;50000,"LOW",D140&lt;=80000,"AVERAGE",D140&gt;80000,"HIGH")</f>
        <v>HIGH</v>
      </c>
      <c r="X172" t="str" cm="1">
        <f t="array" ref="X172">_xlfn.IFS(W172&gt;F172,"Retired",W172&lt;=F172,"Active")</f>
        <v>Active</v>
      </c>
      <c r="AD172" t="str">
        <v>MARKETING</v>
      </c>
      <c r="AF172" t="str">
        <f t="shared" si="18"/>
        <v>Paul Baker,East</v>
      </c>
      <c r="AI172">
        <f t="shared" si="13"/>
        <v>1899</v>
      </c>
      <c r="AK172">
        <f t="shared" si="14"/>
        <v>2023</v>
      </c>
      <c r="AM172">
        <f t="shared" si="15"/>
        <v>3</v>
      </c>
      <c r="AO172">
        <f t="shared" si="16"/>
        <v>7</v>
      </c>
      <c r="AQ172" t="str">
        <f t="shared" si="17"/>
        <v>March</v>
      </c>
    </row>
    <row r="173" spans="1:43" ht="14.25" customHeight="1" x14ac:dyDescent="0.25">
      <c r="A173" s="3">
        <v>1172</v>
      </c>
      <c r="B173" s="3" t="s">
        <v>212</v>
      </c>
      <c r="C173" s="3" t="s">
        <v>20</v>
      </c>
      <c r="D173" s="3">
        <v>56599</v>
      </c>
      <c r="E173" s="4">
        <v>44274</v>
      </c>
      <c r="F173" s="4">
        <v>46923</v>
      </c>
      <c r="G173" s="3" t="s">
        <v>32</v>
      </c>
      <c r="H173" s="3">
        <v>40</v>
      </c>
      <c r="I173" s="3" t="s">
        <v>17</v>
      </c>
      <c r="R173" t="str" cm="1">
        <f t="array" ref="R173">_xlfn.IFS(D141&lt;50000,"LOW",D141&lt;=80000,"AVERAGE",D141&gt;80000,"HIGH")</f>
        <v>HIGH</v>
      </c>
      <c r="X173" t="str" cm="1">
        <f t="array" ref="X173">_xlfn.IFS(W173&gt;F173,"Retired",W173&lt;=F173,"Active")</f>
        <v>Active</v>
      </c>
      <c r="AD173" t="str">
        <v>MARKETING</v>
      </c>
      <c r="AF173" t="str">
        <f t="shared" si="18"/>
        <v>Spencer Scott,West</v>
      </c>
      <c r="AI173">
        <f t="shared" si="13"/>
        <v>3572</v>
      </c>
      <c r="AK173">
        <f t="shared" si="14"/>
        <v>2018</v>
      </c>
      <c r="AM173">
        <f t="shared" si="15"/>
        <v>8</v>
      </c>
      <c r="AO173">
        <f t="shared" si="16"/>
        <v>8</v>
      </c>
      <c r="AQ173" t="str">
        <f t="shared" si="17"/>
        <v>August</v>
      </c>
    </row>
    <row r="174" spans="1:43" ht="14.25" customHeight="1" x14ac:dyDescent="0.25">
      <c r="A174" s="3">
        <v>1173</v>
      </c>
      <c r="B174" s="3" t="s">
        <v>213</v>
      </c>
      <c r="C174" s="3" t="s">
        <v>11</v>
      </c>
      <c r="D174" s="3">
        <v>105321</v>
      </c>
      <c r="E174" s="4">
        <v>43619</v>
      </c>
      <c r="F174" s="4">
        <v>46924</v>
      </c>
      <c r="G174" s="3" t="s">
        <v>12</v>
      </c>
      <c r="H174" s="3">
        <v>39</v>
      </c>
      <c r="I174" s="3" t="s">
        <v>54</v>
      </c>
      <c r="R174" t="str" cm="1">
        <f t="array" ref="R174">_xlfn.IFS(D142&lt;50000,"LOW",D142&lt;=80000,"AVERAGE",D142&gt;80000,"HIGH")</f>
        <v>LOW</v>
      </c>
      <c r="X174" t="str" cm="1">
        <f t="array" ref="X174">_xlfn.IFS(W174&gt;F174,"Retired",W174&lt;=F174,"Active")</f>
        <v>Active</v>
      </c>
      <c r="AD174" t="str">
        <v>IT</v>
      </c>
      <c r="AF174" t="str">
        <f t="shared" si="18"/>
        <v>Sara Arias,East</v>
      </c>
      <c r="AI174">
        <f t="shared" si="13"/>
        <v>4614</v>
      </c>
      <c r="AK174">
        <f t="shared" si="14"/>
        <v>2015</v>
      </c>
      <c r="AM174">
        <f t="shared" si="15"/>
        <v>10</v>
      </c>
      <c r="AO174">
        <f t="shared" si="16"/>
        <v>2</v>
      </c>
      <c r="AQ174" t="str">
        <f t="shared" si="17"/>
        <v>October</v>
      </c>
    </row>
    <row r="175" spans="1:43" ht="14.25" customHeight="1" x14ac:dyDescent="0.25">
      <c r="A175" s="3">
        <v>1174</v>
      </c>
      <c r="B175" s="3" t="s">
        <v>214</v>
      </c>
      <c r="C175" s="3" t="s">
        <v>24</v>
      </c>
      <c r="D175" s="3">
        <v>79002</v>
      </c>
      <c r="E175" s="4">
        <v>43451</v>
      </c>
      <c r="F175" s="4">
        <v>46925</v>
      </c>
      <c r="G175" s="3" t="s">
        <v>32</v>
      </c>
      <c r="H175" s="3">
        <v>48</v>
      </c>
      <c r="I175" s="3" t="s">
        <v>21</v>
      </c>
      <c r="R175" t="str" cm="1">
        <f t="array" ref="R175">_xlfn.IFS(D143&lt;50000,"LOW",D143&lt;=80000,"AVERAGE",D143&gt;80000,"HIGH")</f>
        <v>HIGH</v>
      </c>
      <c r="X175" t="str" cm="1">
        <f t="array" ref="X175">_xlfn.IFS(W175&gt;F175,"Retired",W175&lt;=F175,"Active")</f>
        <v>Active</v>
      </c>
      <c r="AD175" t="str">
        <v>HR</v>
      </c>
      <c r="AF175" t="str">
        <f t="shared" si="18"/>
        <v>Marc Jones,East</v>
      </c>
      <c r="AI175">
        <f t="shared" si="13"/>
        <v>1587</v>
      </c>
      <c r="AK175">
        <f t="shared" si="14"/>
        <v>2024</v>
      </c>
      <c r="AM175">
        <f t="shared" si="15"/>
        <v>1</v>
      </c>
      <c r="AO175">
        <f t="shared" si="16"/>
        <v>16</v>
      </c>
      <c r="AQ175" t="str">
        <f t="shared" si="17"/>
        <v>January</v>
      </c>
    </row>
    <row r="176" spans="1:43" ht="14.25" customHeight="1" x14ac:dyDescent="0.25">
      <c r="A176" s="3">
        <v>1175</v>
      </c>
      <c r="B176" s="3" t="s">
        <v>215</v>
      </c>
      <c r="C176" s="3" t="s">
        <v>39</v>
      </c>
      <c r="D176" s="3">
        <v>62222</v>
      </c>
      <c r="E176" s="4">
        <v>43783</v>
      </c>
      <c r="F176" s="4">
        <v>46926</v>
      </c>
      <c r="G176" s="3" t="s">
        <v>27</v>
      </c>
      <c r="H176" s="3">
        <v>31</v>
      </c>
      <c r="I176" s="3" t="s">
        <v>13</v>
      </c>
      <c r="R176" t="str" cm="1">
        <f t="array" ref="R176">_xlfn.IFS(D144&lt;50000,"LOW",D144&lt;=80000,"AVERAGE",D144&gt;80000,"HIGH")</f>
        <v>HIGH</v>
      </c>
      <c r="X176" t="str" cm="1">
        <f t="array" ref="X176">_xlfn.IFS(W176&gt;F176,"Retired",W176&lt;=F176,"Active")</f>
        <v>Active</v>
      </c>
      <c r="AD176" t="str">
        <v>IT</v>
      </c>
      <c r="AF176" t="str">
        <f t="shared" si="18"/>
        <v>Angel Cox,West</v>
      </c>
      <c r="AI176">
        <f t="shared" si="13"/>
        <v>4320</v>
      </c>
      <c r="AK176">
        <f t="shared" si="14"/>
        <v>2016</v>
      </c>
      <c r="AM176">
        <f t="shared" si="15"/>
        <v>7</v>
      </c>
      <c r="AO176">
        <f t="shared" si="16"/>
        <v>24</v>
      </c>
      <c r="AQ176" t="str">
        <f t="shared" si="17"/>
        <v>July</v>
      </c>
    </row>
    <row r="177" spans="1:43" ht="14.25" customHeight="1" x14ac:dyDescent="0.25">
      <c r="A177" s="3">
        <v>1176</v>
      </c>
      <c r="B177" s="3" t="s">
        <v>216</v>
      </c>
      <c r="C177" s="3" t="s">
        <v>11</v>
      </c>
      <c r="D177" s="3">
        <v>108125</v>
      </c>
      <c r="E177" s="4">
        <v>45413</v>
      </c>
      <c r="F177" s="4">
        <v>46927</v>
      </c>
      <c r="G177" s="3" t="s">
        <v>40</v>
      </c>
      <c r="H177" s="3">
        <v>33</v>
      </c>
      <c r="I177" s="3" t="s">
        <v>17</v>
      </c>
      <c r="R177" t="str" cm="1">
        <f t="array" ref="R177">_xlfn.IFS(D145&lt;50000,"LOW",D145&lt;=80000,"AVERAGE",D145&gt;80000,"HIGH")</f>
        <v>HIGH</v>
      </c>
      <c r="X177" t="str" cm="1">
        <f t="array" ref="X177">_xlfn.IFS(W177&gt;F177,"Retired",W177&lt;=F177,"Active")</f>
        <v>Active</v>
      </c>
      <c r="AD177" t="str">
        <v>MARKETING</v>
      </c>
      <c r="AF177" t="str">
        <f t="shared" si="18"/>
        <v>Gregory Mcintyre,South</v>
      </c>
      <c r="AI177">
        <f t="shared" si="13"/>
        <v>2055</v>
      </c>
      <c r="AK177">
        <f t="shared" si="14"/>
        <v>2022</v>
      </c>
      <c r="AM177">
        <f t="shared" si="15"/>
        <v>10</v>
      </c>
      <c r="AO177">
        <f t="shared" si="16"/>
        <v>7</v>
      </c>
      <c r="AQ177" t="str">
        <f t="shared" si="17"/>
        <v>October</v>
      </c>
    </row>
    <row r="178" spans="1:43" ht="14.25" customHeight="1" x14ac:dyDescent="0.25">
      <c r="A178" s="3">
        <v>1177</v>
      </c>
      <c r="B178" s="3" t="s">
        <v>217</v>
      </c>
      <c r="C178" s="3" t="s">
        <v>16</v>
      </c>
      <c r="D178" s="3">
        <v>56920</v>
      </c>
      <c r="E178" s="4">
        <v>42794</v>
      </c>
      <c r="F178" s="4">
        <v>46928</v>
      </c>
      <c r="G178" s="3" t="s">
        <v>27</v>
      </c>
      <c r="H178" s="3">
        <v>21</v>
      </c>
      <c r="I178" s="3" t="s">
        <v>21</v>
      </c>
      <c r="R178" t="str" cm="1">
        <f t="array" ref="R178">_xlfn.IFS(D146&lt;50000,"LOW",D146&lt;=80000,"AVERAGE",D146&gt;80000,"HIGH")</f>
        <v>HIGH</v>
      </c>
      <c r="X178" t="str" cm="1">
        <f t="array" ref="X178">_xlfn.IFS(W178&gt;F178,"Retired",W178&lt;=F178,"Active")</f>
        <v>Active</v>
      </c>
      <c r="AD178" t="str">
        <v>IT</v>
      </c>
      <c r="AF178" t="str">
        <f t="shared" si="18"/>
        <v>Joseph Gordon,West</v>
      </c>
      <c r="AI178">
        <f t="shared" si="13"/>
        <v>2163</v>
      </c>
      <c r="AK178">
        <f t="shared" si="14"/>
        <v>2022</v>
      </c>
      <c r="AM178">
        <f t="shared" si="15"/>
        <v>6</v>
      </c>
      <c r="AO178">
        <f t="shared" si="16"/>
        <v>22</v>
      </c>
      <c r="AQ178" t="str">
        <f t="shared" si="17"/>
        <v>June</v>
      </c>
    </row>
    <row r="179" spans="1:43" ht="14.25" customHeight="1" x14ac:dyDescent="0.25">
      <c r="A179" s="3">
        <v>1178</v>
      </c>
      <c r="B179" s="3" t="s">
        <v>218</v>
      </c>
      <c r="C179" s="3" t="s">
        <v>16</v>
      </c>
      <c r="D179" s="3">
        <v>114190</v>
      </c>
      <c r="E179" s="4">
        <v>42853</v>
      </c>
      <c r="F179" s="4">
        <v>46929</v>
      </c>
      <c r="G179" s="3" t="s">
        <v>40</v>
      </c>
      <c r="H179" s="3">
        <v>48</v>
      </c>
      <c r="I179" s="3" t="s">
        <v>13</v>
      </c>
      <c r="R179" t="str" cm="1">
        <f t="array" ref="R179">_xlfn.IFS(D147&lt;50000,"LOW",D147&lt;=80000,"AVERAGE",D147&gt;80000,"HIGH")</f>
        <v>AVERAGE</v>
      </c>
      <c r="X179" t="str" cm="1">
        <f t="array" ref="X179">_xlfn.IFS(W179&gt;F179,"Retired",W179&lt;=F179,"Active")</f>
        <v>Active</v>
      </c>
      <c r="AD179" t="str">
        <v>HR</v>
      </c>
      <c r="AF179" t="str">
        <f t="shared" si="18"/>
        <v>Tracy Trujillo,South</v>
      </c>
      <c r="AI179">
        <f t="shared" si="13"/>
        <v>4284</v>
      </c>
      <c r="AK179">
        <f t="shared" si="14"/>
        <v>2016</v>
      </c>
      <c r="AM179">
        <f t="shared" si="15"/>
        <v>9</v>
      </c>
      <c r="AO179">
        <f t="shared" si="16"/>
        <v>1</v>
      </c>
      <c r="AQ179" t="str">
        <f t="shared" si="17"/>
        <v>September</v>
      </c>
    </row>
    <row r="180" spans="1:43" ht="14.25" customHeight="1" x14ac:dyDescent="0.25">
      <c r="A180" s="3">
        <v>1179</v>
      </c>
      <c r="B180" s="3" t="s">
        <v>106</v>
      </c>
      <c r="C180" s="3" t="s">
        <v>24</v>
      </c>
      <c r="D180" s="3">
        <v>60852</v>
      </c>
      <c r="E180" s="4">
        <v>42642</v>
      </c>
      <c r="F180" s="4">
        <v>46930</v>
      </c>
      <c r="G180" s="3" t="s">
        <v>32</v>
      </c>
      <c r="H180" s="3">
        <v>26</v>
      </c>
      <c r="I180" s="3" t="s">
        <v>17</v>
      </c>
      <c r="R180" t="str" cm="1">
        <f t="array" ref="R180">_xlfn.IFS(D148&lt;50000,"LOW",D148&lt;=80000,"AVERAGE",D148&gt;80000,"HIGH")</f>
        <v>LOW</v>
      </c>
      <c r="X180" t="str" cm="1">
        <f t="array" ref="X180">_xlfn.IFS(W180&gt;F180,"Retired",W180&lt;=F180,"Active")</f>
        <v>Active</v>
      </c>
      <c r="AD180" t="str">
        <v>HR</v>
      </c>
      <c r="AF180" t="str">
        <f t="shared" si="18"/>
        <v>Peter Woods,North</v>
      </c>
      <c r="AI180">
        <f t="shared" si="13"/>
        <v>4725</v>
      </c>
      <c r="AK180">
        <f t="shared" si="14"/>
        <v>2015</v>
      </c>
      <c r="AM180">
        <f t="shared" si="15"/>
        <v>6</v>
      </c>
      <c r="AO180">
        <f t="shared" si="16"/>
        <v>19</v>
      </c>
      <c r="AQ180" t="str">
        <f t="shared" si="17"/>
        <v>June</v>
      </c>
    </row>
    <row r="181" spans="1:43" ht="14.25" customHeight="1" x14ac:dyDescent="0.25">
      <c r="A181" s="3">
        <v>1180</v>
      </c>
      <c r="B181" s="3" t="s">
        <v>219</v>
      </c>
      <c r="C181" s="3" t="s">
        <v>24</v>
      </c>
      <c r="D181" s="3">
        <v>95624</v>
      </c>
      <c r="E181" s="4">
        <v>43890</v>
      </c>
      <c r="F181" s="4">
        <v>46931</v>
      </c>
      <c r="G181" s="3" t="s">
        <v>32</v>
      </c>
      <c r="H181" s="3">
        <v>38</v>
      </c>
      <c r="I181" s="3" t="s">
        <v>13</v>
      </c>
      <c r="R181" t="str" cm="1">
        <f t="array" ref="R181">_xlfn.IFS(D149&lt;50000,"LOW",D149&lt;=80000,"AVERAGE",D149&gt;80000,"HIGH")</f>
        <v>AVERAGE</v>
      </c>
      <c r="X181" t="str" cm="1">
        <f t="array" ref="X181">_xlfn.IFS(W181&gt;F181,"Retired",W181&lt;=F181,"Active")</f>
        <v>Active</v>
      </c>
      <c r="AD181" t="str">
        <v>MARKETING</v>
      </c>
      <c r="AF181" t="str">
        <f t="shared" si="18"/>
        <v>Samantha Jackson,North</v>
      </c>
      <c r="AI181">
        <f t="shared" si="13"/>
        <v>3076</v>
      </c>
      <c r="AK181">
        <f t="shared" si="14"/>
        <v>2019</v>
      </c>
      <c r="AM181">
        <f t="shared" si="15"/>
        <v>12</v>
      </c>
      <c r="AO181">
        <f t="shared" si="16"/>
        <v>25</v>
      </c>
      <c r="AQ181" t="str">
        <f t="shared" si="17"/>
        <v>December</v>
      </c>
    </row>
    <row r="182" spans="1:43" ht="14.25" customHeight="1" x14ac:dyDescent="0.25">
      <c r="A182" s="3">
        <v>1181</v>
      </c>
      <c r="B182" s="3" t="s">
        <v>220</v>
      </c>
      <c r="C182" s="3" t="s">
        <v>24</v>
      </c>
      <c r="D182" s="3">
        <v>83485</v>
      </c>
      <c r="E182" s="4">
        <v>43683</v>
      </c>
      <c r="F182" s="4">
        <v>46932</v>
      </c>
      <c r="G182" s="3" t="s">
        <v>32</v>
      </c>
      <c r="H182" s="3">
        <v>30</v>
      </c>
      <c r="I182" s="3" t="s">
        <v>21</v>
      </c>
      <c r="R182" t="str" cm="1">
        <f t="array" ref="R182">_xlfn.IFS(D150&lt;50000,"LOW",D150&lt;=80000,"AVERAGE",D150&gt;80000,"HIGH")</f>
        <v>LOW</v>
      </c>
      <c r="X182" t="str" cm="1">
        <f t="array" ref="X182">_xlfn.IFS(W182&gt;F182,"Retired",W182&lt;=F182,"Active")</f>
        <v>Active</v>
      </c>
      <c r="AD182" t="str">
        <v>SALES</v>
      </c>
      <c r="AF182" t="str">
        <f t="shared" si="18"/>
        <v>Tina Wallace,West</v>
      </c>
      <c r="AI182">
        <f t="shared" si="13"/>
        <v>2243</v>
      </c>
      <c r="AK182">
        <f t="shared" si="14"/>
        <v>2022</v>
      </c>
      <c r="AM182">
        <f t="shared" si="15"/>
        <v>4</v>
      </c>
      <c r="AO182">
        <f t="shared" si="16"/>
        <v>7</v>
      </c>
      <c r="AQ182" t="str">
        <f t="shared" si="17"/>
        <v>April</v>
      </c>
    </row>
    <row r="183" spans="1:43" ht="14.25" customHeight="1" x14ac:dyDescent="0.25">
      <c r="A183" s="3">
        <v>1182</v>
      </c>
      <c r="B183" s="3" t="s">
        <v>221</v>
      </c>
      <c r="C183" s="3" t="s">
        <v>11</v>
      </c>
      <c r="D183" s="3">
        <v>53389</v>
      </c>
      <c r="E183" s="4">
        <v>42224</v>
      </c>
      <c r="F183" s="4">
        <v>46933</v>
      </c>
      <c r="G183" s="3" t="s">
        <v>40</v>
      </c>
      <c r="H183" s="3">
        <v>48</v>
      </c>
      <c r="I183" s="3" t="s">
        <v>13</v>
      </c>
      <c r="R183" t="str" cm="1">
        <f t="array" ref="R183">_xlfn.IFS(D151&lt;50000,"LOW",D151&lt;=80000,"AVERAGE",D151&gt;80000,"HIGH")</f>
        <v>HIGH</v>
      </c>
      <c r="X183" t="str" cm="1">
        <f t="array" ref="X183">_xlfn.IFS(W183&gt;F183,"Retired",W183&lt;=F183,"Active")</f>
        <v>Active</v>
      </c>
      <c r="AD183" t="str">
        <v>SALES</v>
      </c>
      <c r="AF183" t="str">
        <f t="shared" si="18"/>
        <v>Stanley Estrada,West</v>
      </c>
      <c r="AI183">
        <f t="shared" si="13"/>
        <v>3116</v>
      </c>
      <c r="AK183">
        <f t="shared" si="14"/>
        <v>2019</v>
      </c>
      <c r="AM183">
        <f t="shared" si="15"/>
        <v>11</v>
      </c>
      <c r="AO183">
        <f t="shared" si="16"/>
        <v>17</v>
      </c>
      <c r="AQ183" t="str">
        <f t="shared" si="17"/>
        <v>November</v>
      </c>
    </row>
    <row r="184" spans="1:43" ht="14.25" customHeight="1" x14ac:dyDescent="0.25">
      <c r="A184" s="3">
        <v>1183</v>
      </c>
      <c r="B184" s="3" t="s">
        <v>222</v>
      </c>
      <c r="C184" s="3" t="s">
        <v>16</v>
      </c>
      <c r="D184" s="3">
        <v>108365</v>
      </c>
      <c r="E184" s="4">
        <v>43562</v>
      </c>
      <c r="F184" s="4">
        <v>46934</v>
      </c>
      <c r="G184" s="3" t="s">
        <v>32</v>
      </c>
      <c r="H184" s="3">
        <v>46</v>
      </c>
      <c r="I184" s="3" t="s">
        <v>54</v>
      </c>
      <c r="R184" t="str" cm="1">
        <f t="array" ref="R184">_xlfn.IFS(D152&lt;50000,"LOW",D152&lt;=80000,"AVERAGE",D152&gt;80000,"HIGH")</f>
        <v>AVERAGE</v>
      </c>
      <c r="X184" t="str" cm="1">
        <f t="array" ref="X184">_xlfn.IFS(W184&gt;F184,"Retired",W184&lt;=F184,"Active")</f>
        <v>Active</v>
      </c>
      <c r="AD184" t="str">
        <v>FINANCE</v>
      </c>
      <c r="AF184" t="str">
        <f t="shared" si="18"/>
        <v>Jeremy Jennings,North</v>
      </c>
      <c r="AI184">
        <f t="shared" si="13"/>
        <v>3377</v>
      </c>
      <c r="AK184">
        <f t="shared" si="14"/>
        <v>2019</v>
      </c>
      <c r="AM184">
        <f t="shared" si="15"/>
        <v>3</v>
      </c>
      <c r="AO184">
        <f t="shared" si="16"/>
        <v>2</v>
      </c>
      <c r="AQ184" t="str">
        <f t="shared" si="17"/>
        <v>March</v>
      </c>
    </row>
    <row r="185" spans="1:43" ht="14.25" customHeight="1" x14ac:dyDescent="0.25">
      <c r="A185" s="3">
        <v>1184</v>
      </c>
      <c r="B185" s="3" t="s">
        <v>223</v>
      </c>
      <c r="C185" s="3" t="s">
        <v>11</v>
      </c>
      <c r="D185" s="3">
        <v>106750</v>
      </c>
      <c r="E185" s="4">
        <v>44809</v>
      </c>
      <c r="F185" s="4">
        <v>46935</v>
      </c>
      <c r="G185" s="3" t="s">
        <v>12</v>
      </c>
      <c r="H185" s="3">
        <v>26</v>
      </c>
      <c r="I185" s="3" t="s">
        <v>54</v>
      </c>
      <c r="R185" t="str" cm="1">
        <f t="array" ref="R185">_xlfn.IFS(D153&lt;50000,"LOW",D153&lt;=80000,"AVERAGE",D153&gt;80000,"HIGH")</f>
        <v>HIGH</v>
      </c>
      <c r="X185" t="str" cm="1">
        <f t="array" ref="X185">_xlfn.IFS(W185&gt;F185,"Retired",W185&lt;=F185,"Active")</f>
        <v>Active</v>
      </c>
      <c r="AD185" t="str">
        <v>HR</v>
      </c>
      <c r="AF185" t="str">
        <f t="shared" si="18"/>
        <v>Jordan Campos,South</v>
      </c>
      <c r="AI185">
        <f t="shared" si="13"/>
        <v>3400</v>
      </c>
      <c r="AK185">
        <f t="shared" si="14"/>
        <v>2019</v>
      </c>
      <c r="AM185">
        <f t="shared" si="15"/>
        <v>2</v>
      </c>
      <c r="AO185">
        <f t="shared" si="16"/>
        <v>8</v>
      </c>
      <c r="AQ185" t="str">
        <f t="shared" si="17"/>
        <v>February</v>
      </c>
    </row>
    <row r="186" spans="1:43" ht="14.25" customHeight="1" x14ac:dyDescent="0.25">
      <c r="A186" s="3">
        <v>1185</v>
      </c>
      <c r="B186" s="3" t="s">
        <v>224</v>
      </c>
      <c r="C186" s="3" t="s">
        <v>20</v>
      </c>
      <c r="D186" s="3">
        <v>110415</v>
      </c>
      <c r="E186" s="4">
        <v>45453</v>
      </c>
      <c r="F186" s="4">
        <v>46936</v>
      </c>
      <c r="G186" s="3" t="s">
        <v>27</v>
      </c>
      <c r="H186" s="3">
        <v>29</v>
      </c>
      <c r="I186" s="3" t="s">
        <v>54</v>
      </c>
      <c r="R186" t="str" cm="1">
        <f t="array" ref="R186">_xlfn.IFS(D154&lt;50000,"LOW",D154&lt;=80000,"AVERAGE",D154&gt;80000,"HIGH")</f>
        <v>AVERAGE</v>
      </c>
      <c r="X186" t="str" cm="1">
        <f t="array" ref="X186">_xlfn.IFS(W186&gt;F186,"Retired",W186&lt;=F186,"Active")</f>
        <v>Active</v>
      </c>
      <c r="AD186" t="str">
        <v>IT</v>
      </c>
      <c r="AF186" t="str">
        <f t="shared" si="18"/>
        <v>Meghan Smith,South</v>
      </c>
      <c r="AI186">
        <f t="shared" si="13"/>
        <v>3607</v>
      </c>
      <c r="AK186">
        <f t="shared" si="14"/>
        <v>2018</v>
      </c>
      <c r="AM186">
        <f t="shared" si="15"/>
        <v>7</v>
      </c>
      <c r="AO186">
        <f t="shared" si="16"/>
        <v>17</v>
      </c>
      <c r="AQ186" t="str">
        <f t="shared" si="17"/>
        <v>July</v>
      </c>
    </row>
    <row r="187" spans="1:43" ht="14.25" customHeight="1" x14ac:dyDescent="0.25">
      <c r="A187" s="3">
        <v>1186</v>
      </c>
      <c r="B187" s="3" t="s">
        <v>225</v>
      </c>
      <c r="C187" s="3" t="s">
        <v>24</v>
      </c>
      <c r="D187" s="3">
        <v>95494</v>
      </c>
      <c r="E187" s="4">
        <v>45148</v>
      </c>
      <c r="F187" s="4">
        <v>46937</v>
      </c>
      <c r="G187" s="3" t="s">
        <v>32</v>
      </c>
      <c r="H187" s="3">
        <v>36</v>
      </c>
      <c r="I187" s="3" t="s">
        <v>13</v>
      </c>
      <c r="R187" t="str" cm="1">
        <f t="array" ref="R187">_xlfn.IFS(D155&lt;50000,"LOW",D155&lt;=80000,"AVERAGE",D155&gt;80000,"HIGH")</f>
        <v>HIGH</v>
      </c>
      <c r="X187" t="str" cm="1">
        <f t="array" ref="X187">_xlfn.IFS(W187&gt;F187,"Retired",W187&lt;=F187,"Active")</f>
        <v>Active</v>
      </c>
      <c r="AD187" t="str">
        <v>SALES</v>
      </c>
      <c r="AF187" t="str">
        <f t="shared" si="18"/>
        <v>Alexandra Campbell,South</v>
      </c>
      <c r="AI187">
        <f t="shared" si="13"/>
        <v>2790</v>
      </c>
      <c r="AK187">
        <f t="shared" si="14"/>
        <v>2020</v>
      </c>
      <c r="AM187">
        <f t="shared" si="15"/>
        <v>10</v>
      </c>
      <c r="AO187">
        <f t="shared" si="16"/>
        <v>12</v>
      </c>
      <c r="AQ187" t="str">
        <f t="shared" si="17"/>
        <v>October</v>
      </c>
    </row>
    <row r="188" spans="1:43" ht="14.25" customHeight="1" x14ac:dyDescent="0.25">
      <c r="A188" s="3">
        <v>1187</v>
      </c>
      <c r="B188" s="3" t="s">
        <v>226</v>
      </c>
      <c r="C188" s="3" t="s">
        <v>11</v>
      </c>
      <c r="D188" s="3">
        <v>97615</v>
      </c>
      <c r="E188" s="4">
        <v>43744</v>
      </c>
      <c r="F188" s="4">
        <v>46938</v>
      </c>
      <c r="G188" s="3" t="s">
        <v>27</v>
      </c>
      <c r="H188" s="3">
        <v>34</v>
      </c>
      <c r="I188" s="3" t="s">
        <v>54</v>
      </c>
      <c r="R188" t="str" cm="1">
        <f t="array" ref="R188">_xlfn.IFS(D156&lt;50000,"LOW",D156&lt;=80000,"AVERAGE",D156&gt;80000,"HIGH")</f>
        <v>HIGH</v>
      </c>
      <c r="X188" t="str" cm="1">
        <f t="array" ref="X188">_xlfn.IFS(W188&gt;F188,"Retired",W188&lt;=F188,"Active")</f>
        <v>Active</v>
      </c>
      <c r="AD188" t="str">
        <v>FINANCE</v>
      </c>
      <c r="AF188" t="str">
        <f t="shared" si="18"/>
        <v>James Fitzgerald,South</v>
      </c>
      <c r="AI188">
        <f t="shared" si="13"/>
        <v>2550</v>
      </c>
      <c r="AK188">
        <f t="shared" si="14"/>
        <v>2021</v>
      </c>
      <c r="AM188">
        <f t="shared" si="15"/>
        <v>6</v>
      </c>
      <c r="AO188">
        <f t="shared" si="16"/>
        <v>10</v>
      </c>
      <c r="AQ188" t="str">
        <f t="shared" si="17"/>
        <v>June</v>
      </c>
    </row>
    <row r="189" spans="1:43" ht="14.25" customHeight="1" x14ac:dyDescent="0.25">
      <c r="A189" s="3">
        <v>1188</v>
      </c>
      <c r="B189" s="3" t="s">
        <v>227</v>
      </c>
      <c r="C189" s="3" t="s">
        <v>11</v>
      </c>
      <c r="D189" s="3">
        <v>51399</v>
      </c>
      <c r="E189" s="4">
        <v>42440</v>
      </c>
      <c r="F189" s="4">
        <v>46939</v>
      </c>
      <c r="G189" s="3" t="s">
        <v>40</v>
      </c>
      <c r="H189" s="3">
        <v>47</v>
      </c>
      <c r="I189" s="3" t="s">
        <v>13</v>
      </c>
      <c r="R189" t="str" cm="1">
        <f t="array" ref="R189">_xlfn.IFS(D157&lt;50000,"LOW",D157&lt;=80000,"AVERAGE",D157&gt;80000,"HIGH")</f>
        <v>HIGH</v>
      </c>
      <c r="X189" t="str" cm="1">
        <f t="array" ref="X189">_xlfn.IFS(W189&gt;F189,"Retired",W189&lt;=F189,"Active")</f>
        <v>Active</v>
      </c>
      <c r="AD189" t="str">
        <v>HR</v>
      </c>
      <c r="AF189" t="str">
        <f t="shared" si="18"/>
        <v>Shirley Anderson,North</v>
      </c>
      <c r="AI189">
        <f t="shared" si="13"/>
        <v>3003</v>
      </c>
      <c r="AK189">
        <f t="shared" si="14"/>
        <v>2020</v>
      </c>
      <c r="AM189">
        <f t="shared" si="15"/>
        <v>3</v>
      </c>
      <c r="AO189">
        <f t="shared" si="16"/>
        <v>15</v>
      </c>
      <c r="AQ189" t="str">
        <f t="shared" si="17"/>
        <v>March</v>
      </c>
    </row>
    <row r="190" spans="1:43" ht="14.25" customHeight="1" x14ac:dyDescent="0.25">
      <c r="A190" s="3">
        <v>1189</v>
      </c>
      <c r="B190" s="3" t="s">
        <v>228</v>
      </c>
      <c r="C190" s="3" t="s">
        <v>20</v>
      </c>
      <c r="D190" s="3">
        <v>94216</v>
      </c>
      <c r="E190" s="4">
        <v>43267</v>
      </c>
      <c r="F190" s="4">
        <v>46940</v>
      </c>
      <c r="G190" s="3" t="s">
        <v>40</v>
      </c>
      <c r="H190" s="3">
        <v>21</v>
      </c>
      <c r="I190" s="3" t="s">
        <v>54</v>
      </c>
      <c r="R190" t="str" cm="1">
        <f t="array" ref="R190">_xlfn.IFS(D158&lt;50000,"LOW",D158&lt;=80000,"AVERAGE",D158&gt;80000,"HIGH")</f>
        <v>HIGH</v>
      </c>
      <c r="X190" t="str" cm="1">
        <f t="array" ref="X190">_xlfn.IFS(W190&gt;F190,"Retired",W190&lt;=F190,"Active")</f>
        <v>Active</v>
      </c>
      <c r="AD190" t="str">
        <v>FINANCE</v>
      </c>
      <c r="AF190" t="str">
        <f t="shared" si="18"/>
        <v>Daniel Parker,South</v>
      </c>
      <c r="AI190">
        <f t="shared" si="13"/>
        <v>4821</v>
      </c>
      <c r="AK190">
        <f t="shared" si="14"/>
        <v>2015</v>
      </c>
      <c r="AM190">
        <f t="shared" si="15"/>
        <v>3</v>
      </c>
      <c r="AO190">
        <f t="shared" si="16"/>
        <v>25</v>
      </c>
      <c r="AQ190" t="str">
        <f t="shared" si="17"/>
        <v>March</v>
      </c>
    </row>
    <row r="191" spans="1:43" ht="14.25" customHeight="1" x14ac:dyDescent="0.25">
      <c r="A191" s="3">
        <v>1190</v>
      </c>
      <c r="B191" s="3" t="s">
        <v>229</v>
      </c>
      <c r="C191" s="3" t="s">
        <v>11</v>
      </c>
      <c r="D191" s="3">
        <v>50653</v>
      </c>
      <c r="E191" s="4">
        <v>43442</v>
      </c>
      <c r="F191" s="4">
        <v>46941</v>
      </c>
      <c r="G191" s="3" t="s">
        <v>12</v>
      </c>
      <c r="H191" s="3">
        <v>28</v>
      </c>
      <c r="I191" s="3" t="s">
        <v>13</v>
      </c>
      <c r="R191" t="str" cm="1">
        <f t="array" ref="R191">_xlfn.IFS(D159&lt;50000,"LOW",D159&lt;=80000,"AVERAGE",D159&gt;80000,"HIGH")</f>
        <v>AVERAGE</v>
      </c>
      <c r="X191" t="str" cm="1">
        <f t="array" ref="X191">_xlfn.IFS(W191&gt;F191,"Retired",W191&lt;=F191,"Active")</f>
        <v>Active</v>
      </c>
      <c r="AD191" t="str">
        <v>IT</v>
      </c>
      <c r="AF191" t="str">
        <f t="shared" si="18"/>
        <v>Tonya Newman,South</v>
      </c>
      <c r="AI191">
        <f t="shared" si="13"/>
        <v>2461</v>
      </c>
      <c r="AK191">
        <f t="shared" si="14"/>
        <v>2021</v>
      </c>
      <c r="AM191">
        <f t="shared" si="15"/>
        <v>9</v>
      </c>
      <c r="AO191">
        <f t="shared" si="16"/>
        <v>10</v>
      </c>
      <c r="AQ191" t="str">
        <f t="shared" si="17"/>
        <v>September</v>
      </c>
    </row>
    <row r="192" spans="1:43" ht="14.25" customHeight="1" x14ac:dyDescent="0.25">
      <c r="A192" s="3">
        <v>1191</v>
      </c>
      <c r="B192" s="3" t="s">
        <v>230</v>
      </c>
      <c r="C192" s="3" t="s">
        <v>20</v>
      </c>
      <c r="D192" s="3">
        <v>45080</v>
      </c>
      <c r="E192" s="4">
        <v>44351</v>
      </c>
      <c r="F192" s="4">
        <v>46942</v>
      </c>
      <c r="G192" s="3" t="s">
        <v>40</v>
      </c>
      <c r="H192" s="3">
        <v>36</v>
      </c>
      <c r="I192" s="3" t="s">
        <v>17</v>
      </c>
      <c r="R192" t="str" cm="1">
        <f t="array" ref="R192">_xlfn.IFS(D160&lt;50000,"LOW",D160&lt;=80000,"AVERAGE",D160&gt;80000,"HIGH")</f>
        <v>AVERAGE</v>
      </c>
      <c r="X192" t="str" cm="1">
        <f t="array" ref="X192">_xlfn.IFS(W192&gt;F192,"Retired",W192&lt;=F192,"Active")</f>
        <v>Active</v>
      </c>
      <c r="AD192" t="str">
        <v>IT</v>
      </c>
      <c r="AF192" t="str">
        <f t="shared" si="18"/>
        <v>Wendy Gibbs,East</v>
      </c>
      <c r="AI192">
        <f t="shared" si="13"/>
        <v>4681</v>
      </c>
      <c r="AK192">
        <f t="shared" si="14"/>
        <v>2015</v>
      </c>
      <c r="AM192">
        <f t="shared" si="15"/>
        <v>8</v>
      </c>
      <c r="AO192">
        <f t="shared" si="16"/>
        <v>14</v>
      </c>
      <c r="AQ192" t="str">
        <f t="shared" si="17"/>
        <v>August</v>
      </c>
    </row>
    <row r="193" spans="1:43" ht="14.25" customHeight="1" x14ac:dyDescent="0.25">
      <c r="A193" s="3">
        <v>1192</v>
      </c>
      <c r="B193" s="3" t="s">
        <v>231</v>
      </c>
      <c r="C193" s="3" t="s">
        <v>24</v>
      </c>
      <c r="D193" s="3">
        <v>110702</v>
      </c>
      <c r="E193" s="4">
        <v>43303</v>
      </c>
      <c r="F193" s="4">
        <v>46943</v>
      </c>
      <c r="G193" s="3" t="s">
        <v>27</v>
      </c>
      <c r="H193" s="3">
        <v>30</v>
      </c>
      <c r="I193" s="3" t="s">
        <v>13</v>
      </c>
      <c r="R193" t="str" cm="1">
        <f t="array" ref="R193">_xlfn.IFS(D161&lt;50000,"LOW",D161&lt;=80000,"AVERAGE",D161&gt;80000,"HIGH")</f>
        <v>LOW</v>
      </c>
      <c r="X193" t="str" cm="1">
        <f t="array" ref="X193">_xlfn.IFS(W193&gt;F193,"Retired",W193&lt;=F193,"Active")</f>
        <v>Active</v>
      </c>
      <c r="AD193" t="str">
        <v>IT</v>
      </c>
      <c r="AF193" t="str">
        <f t="shared" si="18"/>
        <v>Angel West,North</v>
      </c>
      <c r="AI193">
        <f t="shared" si="13"/>
        <v>2018</v>
      </c>
      <c r="AK193">
        <f t="shared" si="14"/>
        <v>2022</v>
      </c>
      <c r="AM193">
        <f t="shared" si="15"/>
        <v>11</v>
      </c>
      <c r="AO193">
        <f t="shared" si="16"/>
        <v>29</v>
      </c>
      <c r="AQ193" t="str">
        <f t="shared" si="17"/>
        <v>November</v>
      </c>
    </row>
    <row r="194" spans="1:43" ht="14.25" customHeight="1" x14ac:dyDescent="0.25">
      <c r="A194" s="3">
        <v>1193</v>
      </c>
      <c r="B194" s="3" t="s">
        <v>232</v>
      </c>
      <c r="C194" s="3" t="s">
        <v>24</v>
      </c>
      <c r="D194" s="3">
        <v>50503</v>
      </c>
      <c r="E194" s="4">
        <v>44628</v>
      </c>
      <c r="F194" s="4">
        <v>46944</v>
      </c>
      <c r="G194" s="3" t="s">
        <v>32</v>
      </c>
      <c r="H194" s="3">
        <v>45</v>
      </c>
      <c r="I194" s="3" t="s">
        <v>21</v>
      </c>
      <c r="R194" t="str" cm="1">
        <f t="array" ref="R194">_xlfn.IFS(D162&lt;50000,"LOW",D162&lt;=80000,"AVERAGE",D162&gt;80000,"HIGH")</f>
        <v>HIGH</v>
      </c>
      <c r="X194" t="str" cm="1">
        <f t="array" ref="X194">_xlfn.IFS(W194&gt;F194,"Retired",W194&lt;=F194,"Active")</f>
        <v>Active</v>
      </c>
      <c r="AD194" t="str">
        <v>HR</v>
      </c>
      <c r="AF194" t="str">
        <f t="shared" si="18"/>
        <v>Jonathan Butler,North</v>
      </c>
      <c r="AI194">
        <f t="shared" si="13"/>
        <v>3316</v>
      </c>
      <c r="AK194">
        <f t="shared" si="14"/>
        <v>2019</v>
      </c>
      <c r="AM194">
        <f t="shared" si="15"/>
        <v>5</v>
      </c>
      <c r="AO194">
        <f t="shared" si="16"/>
        <v>12</v>
      </c>
      <c r="AQ194" t="str">
        <f t="shared" si="17"/>
        <v>May</v>
      </c>
    </row>
    <row r="195" spans="1:43" ht="14.25" customHeight="1" x14ac:dyDescent="0.25">
      <c r="A195" s="3">
        <v>1194</v>
      </c>
      <c r="B195" s="3" t="s">
        <v>233</v>
      </c>
      <c r="C195" s="3" t="s">
        <v>16</v>
      </c>
      <c r="D195" s="3">
        <v>111712</v>
      </c>
      <c r="E195" s="4">
        <v>43836</v>
      </c>
      <c r="F195" s="4">
        <v>46945</v>
      </c>
      <c r="G195" s="3" t="s">
        <v>40</v>
      </c>
      <c r="H195" s="3">
        <v>25</v>
      </c>
      <c r="I195" s="3" t="s">
        <v>54</v>
      </c>
      <c r="R195" t="str" cm="1">
        <f t="array" ref="R195">_xlfn.IFS(D163&lt;50000,"LOW",D163&lt;=80000,"AVERAGE",D163&gt;80000,"HIGH")</f>
        <v>HIGH</v>
      </c>
      <c r="X195" t="str" cm="1">
        <f t="array" ref="X195">_xlfn.IFS(W195&gt;F195,"Retired",W195&lt;=F195,"Active")</f>
        <v>Active</v>
      </c>
      <c r="AD195" t="str">
        <v>FINANCE</v>
      </c>
      <c r="AF195" t="str">
        <f t="shared" si="18"/>
        <v>Frank White,North</v>
      </c>
      <c r="AI195">
        <f t="shared" si="13"/>
        <v>2591</v>
      </c>
      <c r="AK195">
        <f t="shared" si="14"/>
        <v>2021</v>
      </c>
      <c r="AM195">
        <f t="shared" si="15"/>
        <v>5</v>
      </c>
      <c r="AO195">
        <f t="shared" si="16"/>
        <v>7</v>
      </c>
      <c r="AQ195" t="str">
        <f t="shared" si="17"/>
        <v>May</v>
      </c>
    </row>
    <row r="196" spans="1:43" ht="14.25" customHeight="1" x14ac:dyDescent="0.25">
      <c r="A196" s="3">
        <v>1195</v>
      </c>
      <c r="B196" s="3" t="s">
        <v>234</v>
      </c>
      <c r="C196" s="3" t="s">
        <v>16</v>
      </c>
      <c r="D196" s="3">
        <v>98085</v>
      </c>
      <c r="E196" s="4">
        <v>43967</v>
      </c>
      <c r="F196" s="4">
        <v>46946</v>
      </c>
      <c r="G196" s="3" t="s">
        <v>12</v>
      </c>
      <c r="H196" s="3">
        <v>31</v>
      </c>
      <c r="I196" s="3" t="s">
        <v>13</v>
      </c>
      <c r="R196" t="str" cm="1">
        <f t="array" ref="R196">_xlfn.IFS(D164&lt;50000,"LOW",D164&lt;=80000,"AVERAGE",D164&gt;80000,"HIGH")</f>
        <v>HIGH</v>
      </c>
      <c r="X196" t="str" cm="1">
        <f t="array" ref="X196">_xlfn.IFS(W196&gt;F196,"Retired",W196&lt;=F196,"Active")</f>
        <v>Active</v>
      </c>
      <c r="AD196" t="str">
        <v>MARKETING</v>
      </c>
      <c r="AF196" t="str">
        <f t="shared" si="18"/>
        <v>Ruth Brooks,North</v>
      </c>
      <c r="AI196">
        <f t="shared" si="13"/>
        <v>4889</v>
      </c>
      <c r="AK196">
        <f t="shared" si="14"/>
        <v>2015</v>
      </c>
      <c r="AM196">
        <f t="shared" si="15"/>
        <v>1</v>
      </c>
      <c r="AO196">
        <f t="shared" si="16"/>
        <v>22</v>
      </c>
      <c r="AQ196" t="str">
        <f t="shared" si="17"/>
        <v>January</v>
      </c>
    </row>
    <row r="197" spans="1:43" ht="14.25" customHeight="1" x14ac:dyDescent="0.25">
      <c r="A197" s="3">
        <v>1196</v>
      </c>
      <c r="B197" s="3" t="s">
        <v>235</v>
      </c>
      <c r="C197" s="3" t="s">
        <v>39</v>
      </c>
      <c r="D197" s="3">
        <v>61444</v>
      </c>
      <c r="E197" s="4">
        <v>44340</v>
      </c>
      <c r="F197" s="4">
        <v>46947</v>
      </c>
      <c r="G197" s="3" t="s">
        <v>12</v>
      </c>
      <c r="H197" s="3">
        <v>45</v>
      </c>
      <c r="I197" s="3" t="s">
        <v>17</v>
      </c>
      <c r="R197" t="str" cm="1">
        <f t="array" ref="R197">_xlfn.IFS(D165&lt;50000,"LOW",D165&lt;=80000,"AVERAGE",D165&gt;80000,"HIGH")</f>
        <v>AVERAGE</v>
      </c>
      <c r="X197" t="str" cm="1">
        <f t="array" ref="X197">_xlfn.IFS(W197&gt;F197,"Retired",W197&lt;=F197,"Active")</f>
        <v>Active</v>
      </c>
      <c r="AD197" t="str">
        <v>HR</v>
      </c>
      <c r="AF197" t="str">
        <f t="shared" si="18"/>
        <v>Joseph Garrett,East</v>
      </c>
      <c r="AI197">
        <f t="shared" si="13"/>
        <v>4813</v>
      </c>
      <c r="AK197">
        <f t="shared" si="14"/>
        <v>2015</v>
      </c>
      <c r="AM197">
        <f t="shared" si="15"/>
        <v>4</v>
      </c>
      <c r="AO197">
        <f t="shared" si="16"/>
        <v>9</v>
      </c>
      <c r="AQ197" t="str">
        <f t="shared" si="17"/>
        <v>April</v>
      </c>
    </row>
    <row r="198" spans="1:43" ht="14.25" customHeight="1" x14ac:dyDescent="0.25">
      <c r="A198" s="3">
        <v>1197</v>
      </c>
      <c r="B198" s="3" t="s">
        <v>236</v>
      </c>
      <c r="C198" s="3" t="s">
        <v>11</v>
      </c>
      <c r="D198" s="3">
        <v>57267</v>
      </c>
      <c r="E198" s="4">
        <v>44970</v>
      </c>
      <c r="F198" s="4">
        <v>46948</v>
      </c>
      <c r="G198" s="3" t="s">
        <v>32</v>
      </c>
      <c r="H198" s="3">
        <v>24</v>
      </c>
      <c r="I198" s="3" t="s">
        <v>21</v>
      </c>
      <c r="R198" t="str" cm="1">
        <f t="array" ref="R198">_xlfn.IFS(D166&lt;50000,"LOW",D166&lt;=80000,"AVERAGE",D166&gt;80000,"HIGH")</f>
        <v>AVERAGE</v>
      </c>
      <c r="X198" t="str" cm="1">
        <f t="array" ref="X198">_xlfn.IFS(W198&gt;F198,"Retired",W198&lt;=F198,"Active")</f>
        <v>Active</v>
      </c>
      <c r="AD198" t="str">
        <v>MARKETING</v>
      </c>
      <c r="AF198" t="str">
        <f t="shared" si="18"/>
        <v>Brandon Sullivan,North</v>
      </c>
      <c r="AI198">
        <f t="shared" si="13"/>
        <v>1659</v>
      </c>
      <c r="AK198">
        <f t="shared" si="14"/>
        <v>2023</v>
      </c>
      <c r="AM198">
        <f t="shared" si="15"/>
        <v>11</v>
      </c>
      <c r="AO198">
        <f t="shared" si="16"/>
        <v>28</v>
      </c>
      <c r="AQ198" t="str">
        <f t="shared" si="17"/>
        <v>November</v>
      </c>
    </row>
    <row r="199" spans="1:43" ht="14.25" customHeight="1" x14ac:dyDescent="0.25">
      <c r="A199" s="3">
        <v>1198</v>
      </c>
      <c r="B199" s="3" t="s">
        <v>237</v>
      </c>
      <c r="C199" s="3" t="s">
        <v>11</v>
      </c>
      <c r="D199" s="3">
        <v>53118</v>
      </c>
      <c r="E199" s="4">
        <v>44377</v>
      </c>
      <c r="F199" s="4">
        <v>46949</v>
      </c>
      <c r="G199" s="3" t="s">
        <v>32</v>
      </c>
      <c r="H199" s="3">
        <v>49</v>
      </c>
      <c r="I199" s="3" t="s">
        <v>17</v>
      </c>
      <c r="R199" t="str" cm="1">
        <f t="array" ref="R199">_xlfn.IFS(D167&lt;50000,"LOW",D167&lt;=80000,"AVERAGE",D167&gt;80000,"HIGH")</f>
        <v>HIGH</v>
      </c>
      <c r="X199" t="str" cm="1">
        <f t="array" ref="X199">_xlfn.IFS(W199&gt;F199,"Retired",W199&lt;=F199,"Active")</f>
        <v>Active</v>
      </c>
      <c r="AD199" t="str">
        <v>FINANCE</v>
      </c>
      <c r="AF199" t="str">
        <f t="shared" si="18"/>
        <v>Julie Brown,North</v>
      </c>
      <c r="AI199">
        <f t="shared" si="13"/>
        <v>3781</v>
      </c>
      <c r="AK199">
        <f t="shared" si="14"/>
        <v>2018</v>
      </c>
      <c r="AM199">
        <f t="shared" si="15"/>
        <v>2</v>
      </c>
      <c r="AO199">
        <f t="shared" si="16"/>
        <v>6</v>
      </c>
      <c r="AQ199" t="str">
        <f t="shared" si="17"/>
        <v>February</v>
      </c>
    </row>
    <row r="200" spans="1:43" ht="14.25" customHeight="1" x14ac:dyDescent="0.25">
      <c r="A200" s="3">
        <v>1199</v>
      </c>
      <c r="B200" s="3" t="s">
        <v>238</v>
      </c>
      <c r="C200" s="3" t="s">
        <v>11</v>
      </c>
      <c r="D200" s="3">
        <v>83953</v>
      </c>
      <c r="E200" s="4">
        <v>42537</v>
      </c>
      <c r="F200" s="4">
        <v>46950</v>
      </c>
      <c r="G200" s="3" t="s">
        <v>12</v>
      </c>
      <c r="H200" s="3">
        <v>21</v>
      </c>
      <c r="I200" s="3" t="s">
        <v>21</v>
      </c>
      <c r="R200" t="str" cm="1">
        <f t="array" ref="R200">_xlfn.IFS(D168&lt;50000,"LOW",D168&lt;=80000,"AVERAGE",D168&gt;80000,"HIGH")</f>
        <v>HIGH</v>
      </c>
      <c r="X200" t="str" cm="1">
        <f t="array" ref="X200">_xlfn.IFS(W200&gt;F200,"Retired",W200&lt;=F200,"Active")</f>
        <v>Active</v>
      </c>
      <c r="AD200" t="str">
        <v>MARKETING</v>
      </c>
      <c r="AF200" t="str">
        <f t="shared" si="18"/>
        <v>Brittany Smith,East</v>
      </c>
      <c r="AI200">
        <f t="shared" si="13"/>
        <v>1849</v>
      </c>
      <c r="AK200">
        <f t="shared" si="14"/>
        <v>2023</v>
      </c>
      <c r="AM200">
        <f t="shared" si="15"/>
        <v>5</v>
      </c>
      <c r="AO200">
        <f t="shared" si="16"/>
        <v>24</v>
      </c>
      <c r="AQ200" t="str">
        <f t="shared" si="17"/>
        <v>May</v>
      </c>
    </row>
    <row r="201" spans="1:43" ht="14.25" customHeight="1" x14ac:dyDescent="0.25">
      <c r="A201" s="3">
        <v>1200</v>
      </c>
      <c r="B201" s="3" t="s">
        <v>239</v>
      </c>
      <c r="C201" s="3" t="s">
        <v>11</v>
      </c>
      <c r="D201" s="3">
        <v>77153</v>
      </c>
      <c r="E201" s="4">
        <v>44379</v>
      </c>
      <c r="F201" s="4">
        <v>46951</v>
      </c>
      <c r="G201" s="3" t="s">
        <v>32</v>
      </c>
      <c r="H201" s="3">
        <v>46</v>
      </c>
      <c r="I201" s="3" t="s">
        <v>21</v>
      </c>
      <c r="R201" t="str" cm="1">
        <f t="array" ref="R201">_xlfn.IFS(D169&lt;50000,"LOW",D169&lt;=80000,"AVERAGE",D169&gt;80000,"HIGH")</f>
        <v>HIGH</v>
      </c>
      <c r="X201" t="str" cm="1">
        <f t="array" ref="X201">_xlfn.IFS(W201&gt;F201,"Retired",W201&lt;=F201,"Active")</f>
        <v>Active</v>
      </c>
      <c r="AD201" t="str">
        <v>IT</v>
      </c>
      <c r="AF201" t="str">
        <f t="shared" si="18"/>
        <v>Lance Lopez,West</v>
      </c>
      <c r="AI201">
        <f t="shared" si="13"/>
        <v>1875</v>
      </c>
      <c r="AK201">
        <f t="shared" si="14"/>
        <v>2023</v>
      </c>
      <c r="AM201">
        <f t="shared" si="15"/>
        <v>4</v>
      </c>
      <c r="AO201">
        <f t="shared" si="16"/>
        <v>29</v>
      </c>
      <c r="AQ201" t="str">
        <f t="shared" si="17"/>
        <v>April</v>
      </c>
    </row>
    <row r="202" spans="1:43" ht="14.25" customHeight="1" x14ac:dyDescent="0.25">
      <c r="R202" t="str" cm="1">
        <f t="array" ref="R202">_xlfn.IFS(D170&lt;50000,"LOW",D170&lt;=80000,"AVERAGE",D170&gt;80000,"HIGH")</f>
        <v>HIGH</v>
      </c>
      <c r="AD202" t="str">
        <v>IT</v>
      </c>
      <c r="AF202" t="str">
        <f t="shared" si="18"/>
        <v>Jeffrey Taylor,West</v>
      </c>
      <c r="AI202">
        <f t="shared" si="13"/>
        <v>1569</v>
      </c>
      <c r="AK202">
        <f t="shared" si="14"/>
        <v>2024</v>
      </c>
      <c r="AM202">
        <f t="shared" si="15"/>
        <v>3</v>
      </c>
      <c r="AO202">
        <f t="shared" si="16"/>
        <v>1</v>
      </c>
      <c r="AQ202" t="str">
        <f t="shared" si="17"/>
        <v>March</v>
      </c>
    </row>
    <row r="203" spans="1:43" ht="14.25" customHeight="1" x14ac:dyDescent="0.25">
      <c r="R203" t="str" cm="1">
        <f t="array" ref="R203">_xlfn.IFS(D171&lt;50000,"LOW",D171&lt;=80000,"AVERAGE",D171&gt;80000,"HIGH")</f>
        <v>HIGH</v>
      </c>
      <c r="AD203" t="str">
        <v>FINANCE</v>
      </c>
      <c r="AF203" t="str">
        <f t="shared" si="18"/>
        <v>Thomas Smith,North</v>
      </c>
      <c r="AI203">
        <f t="shared" si="13"/>
        <v>3209</v>
      </c>
      <c r="AK203">
        <f t="shared" si="14"/>
        <v>2019</v>
      </c>
      <c r="AM203">
        <f t="shared" si="15"/>
        <v>9</v>
      </c>
      <c r="AO203">
        <f t="shared" si="16"/>
        <v>5</v>
      </c>
      <c r="AQ203" t="str">
        <f t="shared" si="17"/>
        <v>September</v>
      </c>
    </row>
    <row r="204" spans="1:43" ht="14.25" customHeight="1" x14ac:dyDescent="0.25">
      <c r="R204" t="str" cm="1">
        <f t="array" ref="R204">_xlfn.IFS(D172&lt;50000,"LOW",D172&lt;=80000,"AVERAGE",D172&gt;80000,"HIGH")</f>
        <v>HIGH</v>
      </c>
      <c r="AD204" t="str">
        <v>FINANCE</v>
      </c>
      <c r="AF204" t="str">
        <f t="shared" si="18"/>
        <v>Alexandra Johnson,South</v>
      </c>
      <c r="AI204">
        <f t="shared" si="13"/>
        <v>2649</v>
      </c>
      <c r="AK204">
        <f t="shared" si="14"/>
        <v>2021</v>
      </c>
      <c r="AM204">
        <f t="shared" si="15"/>
        <v>3</v>
      </c>
      <c r="AO204">
        <f t="shared" si="16"/>
        <v>19</v>
      </c>
      <c r="AQ204" t="str">
        <f t="shared" si="17"/>
        <v>March</v>
      </c>
    </row>
    <row r="205" spans="1:43" ht="14.25" customHeight="1" x14ac:dyDescent="0.25">
      <c r="R205" t="str" cm="1">
        <f t="array" ref="R205">_xlfn.IFS(D173&lt;50000,"LOW",D173&lt;=80000,"AVERAGE",D173&gt;80000,"HIGH")</f>
        <v>AVERAGE</v>
      </c>
      <c r="AD205" t="str">
        <v>SALES</v>
      </c>
      <c r="AF205" t="str">
        <f t="shared" si="18"/>
        <v>Donald Hernandez,West</v>
      </c>
      <c r="AI205">
        <f t="shared" si="13"/>
        <v>3305</v>
      </c>
      <c r="AK205">
        <f t="shared" si="14"/>
        <v>2019</v>
      </c>
      <c r="AM205">
        <f t="shared" si="15"/>
        <v>6</v>
      </c>
      <c r="AO205">
        <f t="shared" si="16"/>
        <v>3</v>
      </c>
      <c r="AQ205" t="str">
        <f t="shared" si="17"/>
        <v>June</v>
      </c>
    </row>
    <row r="206" spans="1:43" ht="14.25" customHeight="1" x14ac:dyDescent="0.25">
      <c r="R206" t="str" cm="1">
        <f t="array" ref="R206">_xlfn.IFS(D174&lt;50000,"LOW",D174&lt;=80000,"AVERAGE",D174&gt;80000,"HIGH")</f>
        <v>HIGH</v>
      </c>
      <c r="AD206" t="str">
        <v>MARKETING</v>
      </c>
      <c r="AF206" t="str">
        <f t="shared" si="18"/>
        <v>Ryan Harris,North</v>
      </c>
      <c r="AI206">
        <f t="shared" si="13"/>
        <v>3474</v>
      </c>
      <c r="AK206">
        <f t="shared" si="14"/>
        <v>2018</v>
      </c>
      <c r="AM206">
        <f t="shared" si="15"/>
        <v>12</v>
      </c>
      <c r="AO206">
        <f t="shared" si="16"/>
        <v>17</v>
      </c>
      <c r="AQ206" t="str">
        <f t="shared" si="17"/>
        <v>December</v>
      </c>
    </row>
    <row r="207" spans="1:43" ht="14.25" customHeight="1" x14ac:dyDescent="0.25">
      <c r="R207" t="str" cm="1">
        <f t="array" ref="R207">_xlfn.IFS(D175&lt;50000,"LOW",D175&lt;=80000,"AVERAGE",D175&gt;80000,"HIGH")</f>
        <v>AVERAGE</v>
      </c>
      <c r="AD207" t="str">
        <v>IT</v>
      </c>
      <c r="AF207" t="str">
        <f t="shared" si="18"/>
        <v>Paul Santos,East</v>
      </c>
      <c r="AI207">
        <f t="shared" si="13"/>
        <v>3143</v>
      </c>
      <c r="AK207">
        <f t="shared" si="14"/>
        <v>2019</v>
      </c>
      <c r="AM207">
        <f t="shared" si="15"/>
        <v>11</v>
      </c>
      <c r="AO207">
        <f t="shared" si="16"/>
        <v>14</v>
      </c>
      <c r="AQ207" t="str">
        <f t="shared" si="17"/>
        <v>November</v>
      </c>
    </row>
    <row r="208" spans="1:43" ht="14.25" customHeight="1" x14ac:dyDescent="0.25">
      <c r="R208" t="str" cm="1">
        <f t="array" ref="R208">_xlfn.IFS(D176&lt;50000,"LOW",D176&lt;=80000,"AVERAGE",D176&gt;80000,"HIGH")</f>
        <v>AVERAGE</v>
      </c>
      <c r="AD208" t="str">
        <v>SALES</v>
      </c>
      <c r="AF208" t="str">
        <f t="shared" si="18"/>
        <v>Teresa Garcia,South</v>
      </c>
      <c r="AI208">
        <f t="shared" si="13"/>
        <v>1514</v>
      </c>
      <c r="AK208">
        <f t="shared" si="14"/>
        <v>2024</v>
      </c>
      <c r="AM208">
        <f t="shared" si="15"/>
        <v>5</v>
      </c>
      <c r="AO208">
        <f t="shared" si="16"/>
        <v>1</v>
      </c>
      <c r="AQ208" t="str">
        <f t="shared" si="17"/>
        <v>May</v>
      </c>
    </row>
    <row r="209" spans="18:43" ht="14.25" customHeight="1" x14ac:dyDescent="0.25">
      <c r="R209" t="str" cm="1">
        <f t="array" ref="R209">_xlfn.IFS(D177&lt;50000,"LOW",D177&lt;=80000,"AVERAGE",D177&gt;80000,"HIGH")</f>
        <v>HIGH</v>
      </c>
      <c r="AD209" t="str">
        <v>HR</v>
      </c>
      <c r="AF209" t="str">
        <f t="shared" si="18"/>
        <v>Melissa Martinez,North</v>
      </c>
      <c r="AI209">
        <f t="shared" si="13"/>
        <v>4134</v>
      </c>
      <c r="AK209">
        <f t="shared" si="14"/>
        <v>2017</v>
      </c>
      <c r="AM209">
        <f t="shared" si="15"/>
        <v>2</v>
      </c>
      <c r="AO209">
        <f t="shared" si="16"/>
        <v>28</v>
      </c>
      <c r="AQ209" t="str">
        <f t="shared" si="17"/>
        <v>February</v>
      </c>
    </row>
    <row r="210" spans="18:43" ht="14.25" customHeight="1" x14ac:dyDescent="0.25">
      <c r="R210" t="str" cm="1">
        <f t="array" ref="R210">_xlfn.IFS(D178&lt;50000,"LOW",D178&lt;=80000,"AVERAGE",D178&gt;80000,"HIGH")</f>
        <v>AVERAGE</v>
      </c>
      <c r="AD210" t="str">
        <v>HR</v>
      </c>
      <c r="AF210" t="str">
        <f t="shared" si="18"/>
        <v>Christopher Fischer,East</v>
      </c>
      <c r="AI210">
        <f t="shared" si="13"/>
        <v>4076</v>
      </c>
      <c r="AK210">
        <f t="shared" si="14"/>
        <v>2017</v>
      </c>
      <c r="AM210">
        <f t="shared" si="15"/>
        <v>4</v>
      </c>
      <c r="AO210">
        <f t="shared" si="16"/>
        <v>28</v>
      </c>
      <c r="AQ210" t="str">
        <f t="shared" si="17"/>
        <v>April</v>
      </c>
    </row>
    <row r="211" spans="18:43" ht="14.25" customHeight="1" x14ac:dyDescent="0.25">
      <c r="R211" t="str" cm="1">
        <f t="array" ref="R211">_xlfn.IFS(D179&lt;50000,"LOW",D179&lt;=80000,"AVERAGE",D179&gt;80000,"HIGH")</f>
        <v>HIGH</v>
      </c>
      <c r="AD211" t="str">
        <v>MARKETING</v>
      </c>
      <c r="AF211" t="str">
        <f t="shared" si="18"/>
        <v>Jonathan Morales,South</v>
      </c>
      <c r="AI211">
        <f t="shared" si="13"/>
        <v>4288</v>
      </c>
      <c r="AK211">
        <f t="shared" si="14"/>
        <v>2016</v>
      </c>
      <c r="AM211">
        <f t="shared" si="15"/>
        <v>9</v>
      </c>
      <c r="AO211">
        <f t="shared" si="16"/>
        <v>29</v>
      </c>
      <c r="AQ211" t="str">
        <f t="shared" si="17"/>
        <v>September</v>
      </c>
    </row>
    <row r="212" spans="18:43" ht="14.25" customHeight="1" x14ac:dyDescent="0.25">
      <c r="R212" t="str" cm="1">
        <f t="array" ref="R212">_xlfn.IFS(D180&lt;50000,"LOW",D180&lt;=80000,"AVERAGE",D180&gt;80000,"HIGH")</f>
        <v>AVERAGE</v>
      </c>
      <c r="AD212" t="str">
        <v>MARKETING</v>
      </c>
      <c r="AF212" t="str">
        <f t="shared" si="18"/>
        <v>Christian Diaz,East</v>
      </c>
      <c r="AI212">
        <f t="shared" si="13"/>
        <v>3041</v>
      </c>
      <c r="AK212">
        <f t="shared" si="14"/>
        <v>2020</v>
      </c>
      <c r="AM212">
        <f t="shared" si="15"/>
        <v>2</v>
      </c>
      <c r="AO212">
        <f t="shared" si="16"/>
        <v>29</v>
      </c>
      <c r="AQ212" t="str">
        <f t="shared" si="17"/>
        <v>February</v>
      </c>
    </row>
    <row r="213" spans="18:43" ht="14.25" customHeight="1" x14ac:dyDescent="0.25">
      <c r="R213" t="str" cm="1">
        <f t="array" ref="R213">_xlfn.IFS(D181&lt;50000,"LOW",D181&lt;=80000,"AVERAGE",D181&gt;80000,"HIGH")</f>
        <v>HIGH</v>
      </c>
      <c r="AD213" t="str">
        <v>MARKETING</v>
      </c>
      <c r="AF213" t="str">
        <f t="shared" si="18"/>
        <v>Mitchell Livingston,North</v>
      </c>
      <c r="AI213">
        <f t="shared" si="13"/>
        <v>3249</v>
      </c>
      <c r="AK213">
        <f t="shared" si="14"/>
        <v>2019</v>
      </c>
      <c r="AM213">
        <f t="shared" si="15"/>
        <v>8</v>
      </c>
      <c r="AO213">
        <f t="shared" si="16"/>
        <v>6</v>
      </c>
      <c r="AQ213" t="str">
        <f t="shared" si="17"/>
        <v>August</v>
      </c>
    </row>
    <row r="214" spans="18:43" ht="14.25" customHeight="1" x14ac:dyDescent="0.25">
      <c r="R214" t="str" cm="1">
        <f t="array" ref="R214">_xlfn.IFS(D182&lt;50000,"LOW",D182&lt;=80000,"AVERAGE",D182&gt;80000,"HIGH")</f>
        <v>HIGH</v>
      </c>
      <c r="AD214" t="str">
        <v>SALES</v>
      </c>
      <c r="AF214" t="str">
        <f t="shared" si="18"/>
        <v>Carolyn Williams,East</v>
      </c>
      <c r="AI214">
        <f t="shared" si="13"/>
        <v>4709</v>
      </c>
      <c r="AK214">
        <f t="shared" si="14"/>
        <v>2015</v>
      </c>
      <c r="AM214">
        <f t="shared" si="15"/>
        <v>8</v>
      </c>
      <c r="AO214">
        <f t="shared" si="16"/>
        <v>8</v>
      </c>
      <c r="AQ214" t="str">
        <f t="shared" si="17"/>
        <v>August</v>
      </c>
    </row>
    <row r="215" spans="18:43" ht="14.25" customHeight="1" x14ac:dyDescent="0.25">
      <c r="R215" t="str" cm="1">
        <f t="array" ref="R215">_xlfn.IFS(D183&lt;50000,"LOW",D183&lt;=80000,"AVERAGE",D183&gt;80000,"HIGH")</f>
        <v>AVERAGE</v>
      </c>
      <c r="AD215" t="str">
        <v>HR</v>
      </c>
      <c r="AF215" t="str">
        <f t="shared" si="18"/>
        <v>Kim Howard,West</v>
      </c>
      <c r="AI215">
        <f t="shared" si="13"/>
        <v>3372</v>
      </c>
      <c r="AK215">
        <f t="shared" si="14"/>
        <v>2019</v>
      </c>
      <c r="AM215">
        <f t="shared" si="15"/>
        <v>4</v>
      </c>
      <c r="AO215">
        <f t="shared" si="16"/>
        <v>7</v>
      </c>
      <c r="AQ215" t="str">
        <f t="shared" si="17"/>
        <v>April</v>
      </c>
    </row>
    <row r="216" spans="18:43" ht="14.25" customHeight="1" x14ac:dyDescent="0.25">
      <c r="R216" t="str" cm="1">
        <f t="array" ref="R216">_xlfn.IFS(D184&lt;50000,"LOW",D184&lt;=80000,"AVERAGE",D184&gt;80000,"HIGH")</f>
        <v>HIGH</v>
      </c>
      <c r="AD216" t="str">
        <v>SALES</v>
      </c>
      <c r="AF216" t="str">
        <f t="shared" si="18"/>
        <v>Sean Roberts,West</v>
      </c>
      <c r="AI216">
        <f t="shared" si="13"/>
        <v>2126</v>
      </c>
      <c r="AK216">
        <f t="shared" si="14"/>
        <v>2022</v>
      </c>
      <c r="AM216">
        <f t="shared" si="15"/>
        <v>9</v>
      </c>
      <c r="AO216">
        <f t="shared" si="16"/>
        <v>5</v>
      </c>
      <c r="AQ216" t="str">
        <f t="shared" si="17"/>
        <v>September</v>
      </c>
    </row>
    <row r="217" spans="18:43" ht="14.25" customHeight="1" x14ac:dyDescent="0.25">
      <c r="R217" t="str" cm="1">
        <f t="array" ref="R217">_xlfn.IFS(D185&lt;50000,"LOW",D185&lt;=80000,"AVERAGE",D185&gt;80000,"HIGH")</f>
        <v>HIGH</v>
      </c>
      <c r="AD217" t="str">
        <v>FINANCE</v>
      </c>
      <c r="AF217" t="str">
        <f t="shared" si="18"/>
        <v>Katelyn Ryan,West</v>
      </c>
      <c r="AI217">
        <f t="shared" si="13"/>
        <v>1483</v>
      </c>
      <c r="AK217">
        <f t="shared" si="14"/>
        <v>2024</v>
      </c>
      <c r="AM217">
        <f t="shared" si="15"/>
        <v>6</v>
      </c>
      <c r="AO217">
        <f t="shared" si="16"/>
        <v>10</v>
      </c>
      <c r="AQ217" t="str">
        <f t="shared" si="17"/>
        <v>June</v>
      </c>
    </row>
    <row r="218" spans="18:43" ht="14.25" customHeight="1" x14ac:dyDescent="0.25">
      <c r="R218" t="str" cm="1">
        <f t="array" ref="R218">_xlfn.IFS(D186&lt;50000,"LOW",D186&lt;=80000,"AVERAGE",D186&gt;80000,"HIGH")</f>
        <v>HIGH</v>
      </c>
      <c r="AD218" t="str">
        <v>MARKETING</v>
      </c>
      <c r="AF218" t="str">
        <f t="shared" si="18"/>
        <v>Kathleen Mueller,East</v>
      </c>
      <c r="AI218">
        <f t="shared" si="13"/>
        <v>1789</v>
      </c>
      <c r="AK218">
        <f t="shared" si="14"/>
        <v>2023</v>
      </c>
      <c r="AM218">
        <f t="shared" si="15"/>
        <v>8</v>
      </c>
      <c r="AO218">
        <f t="shared" si="16"/>
        <v>10</v>
      </c>
      <c r="AQ218" t="str">
        <f t="shared" si="17"/>
        <v>August</v>
      </c>
    </row>
    <row r="219" spans="18:43" ht="14.25" customHeight="1" x14ac:dyDescent="0.25">
      <c r="R219" t="str" cm="1">
        <f t="array" ref="R219">_xlfn.IFS(D187&lt;50000,"LOW",D187&lt;=80000,"AVERAGE",D187&gt;80000,"HIGH")</f>
        <v>HIGH</v>
      </c>
      <c r="AD219" t="str">
        <v>SALES</v>
      </c>
      <c r="AF219" t="str">
        <f t="shared" si="18"/>
        <v>Jeff Rice,West</v>
      </c>
      <c r="AI219">
        <f t="shared" si="13"/>
        <v>3194</v>
      </c>
      <c r="AK219">
        <f t="shared" si="14"/>
        <v>2019</v>
      </c>
      <c r="AM219">
        <f t="shared" si="15"/>
        <v>10</v>
      </c>
      <c r="AO219">
        <f t="shared" si="16"/>
        <v>6</v>
      </c>
      <c r="AQ219" t="str">
        <f t="shared" si="17"/>
        <v>October</v>
      </c>
    </row>
    <row r="220" spans="18:43" ht="14.25" customHeight="1" x14ac:dyDescent="0.25">
      <c r="R220" t="str" cm="1">
        <f t="array" ref="R220">_xlfn.IFS(D188&lt;50000,"LOW",D188&lt;=80000,"AVERAGE",D188&gt;80000,"HIGH")</f>
        <v>HIGH</v>
      </c>
      <c r="AD220" t="str">
        <v>SALES</v>
      </c>
      <c r="AF220" t="str">
        <f t="shared" si="18"/>
        <v>Amber Bernard,East</v>
      </c>
      <c r="AI220">
        <f t="shared" si="13"/>
        <v>4499</v>
      </c>
      <c r="AK220">
        <f t="shared" si="14"/>
        <v>2016</v>
      </c>
      <c r="AM220">
        <f t="shared" si="15"/>
        <v>3</v>
      </c>
      <c r="AO220">
        <f t="shared" si="16"/>
        <v>11</v>
      </c>
      <c r="AQ220" t="str">
        <f t="shared" si="17"/>
        <v>March</v>
      </c>
    </row>
    <row r="221" spans="18:43" ht="14.25" customHeight="1" x14ac:dyDescent="0.25">
      <c r="R221" t="str" cm="1">
        <f t="array" ref="R221">_xlfn.IFS(D189&lt;50000,"LOW",D189&lt;=80000,"AVERAGE",D189&gt;80000,"HIGH")</f>
        <v>AVERAGE</v>
      </c>
      <c r="AD221" t="str">
        <v>FINANCE</v>
      </c>
      <c r="AF221" t="str">
        <f t="shared" si="18"/>
        <v>Mark Wright,West</v>
      </c>
      <c r="AI221">
        <f t="shared" si="13"/>
        <v>3673</v>
      </c>
      <c r="AK221">
        <f t="shared" si="14"/>
        <v>2018</v>
      </c>
      <c r="AM221">
        <f t="shared" si="15"/>
        <v>6</v>
      </c>
      <c r="AO221">
        <f t="shared" si="16"/>
        <v>16</v>
      </c>
      <c r="AQ221" t="str">
        <f t="shared" si="17"/>
        <v>June</v>
      </c>
    </row>
    <row r="222" spans="18:43" ht="14.25" customHeight="1" x14ac:dyDescent="0.25">
      <c r="R222" t="str" cm="1">
        <f t="array" ref="R222">_xlfn.IFS(D190&lt;50000,"LOW",D190&lt;=80000,"AVERAGE",D190&gt;80000,"HIGH")</f>
        <v>HIGH</v>
      </c>
      <c r="AD222" t="str">
        <v>SALES</v>
      </c>
      <c r="AF222" t="str">
        <f t="shared" si="18"/>
        <v>Thomas Butler,East</v>
      </c>
      <c r="AI222">
        <f t="shared" si="13"/>
        <v>3499</v>
      </c>
      <c r="AK222">
        <f t="shared" si="14"/>
        <v>2018</v>
      </c>
      <c r="AM222">
        <f t="shared" si="15"/>
        <v>12</v>
      </c>
      <c r="AO222">
        <f t="shared" si="16"/>
        <v>8</v>
      </c>
      <c r="AQ222" t="str">
        <f t="shared" si="17"/>
        <v>December</v>
      </c>
    </row>
    <row r="223" spans="18:43" ht="14.25" customHeight="1" x14ac:dyDescent="0.25">
      <c r="R223" t="str" cm="1">
        <f t="array" ref="R223">_xlfn.IFS(D191&lt;50000,"LOW",D191&lt;=80000,"AVERAGE",D191&gt;80000,"HIGH")</f>
        <v>AVERAGE</v>
      </c>
      <c r="AD223" t="str">
        <v>FINANCE</v>
      </c>
      <c r="AF223" t="str">
        <f t="shared" si="18"/>
        <v>Jillian Hardy,South</v>
      </c>
      <c r="AI223">
        <f t="shared" si="13"/>
        <v>2591</v>
      </c>
      <c r="AK223">
        <f t="shared" si="14"/>
        <v>2021</v>
      </c>
      <c r="AM223">
        <f t="shared" si="15"/>
        <v>6</v>
      </c>
      <c r="AO223">
        <f t="shared" si="16"/>
        <v>4</v>
      </c>
      <c r="AQ223" t="str">
        <f t="shared" si="17"/>
        <v>June</v>
      </c>
    </row>
    <row r="224" spans="18:43" ht="14.25" customHeight="1" x14ac:dyDescent="0.25">
      <c r="R224" t="str" cm="1">
        <f t="array" ref="R224">_xlfn.IFS(D192&lt;50000,"LOW",D192&lt;=80000,"AVERAGE",D192&gt;80000,"HIGH")</f>
        <v>LOW</v>
      </c>
      <c r="AD224" t="str">
        <v>MARKETING</v>
      </c>
      <c r="AF224" t="str">
        <f t="shared" si="18"/>
        <v>Dr. Sara Parker,East</v>
      </c>
      <c r="AI224">
        <f t="shared" si="13"/>
        <v>3640</v>
      </c>
      <c r="AK224">
        <f t="shared" si="14"/>
        <v>2018</v>
      </c>
      <c r="AM224">
        <f t="shared" si="15"/>
        <v>7</v>
      </c>
      <c r="AO224">
        <f t="shared" si="16"/>
        <v>22</v>
      </c>
      <c r="AQ224" t="str">
        <f t="shared" si="17"/>
        <v>July</v>
      </c>
    </row>
    <row r="225" spans="18:43" ht="14.25" customHeight="1" x14ac:dyDescent="0.25">
      <c r="R225" t="str" cm="1">
        <f t="array" ref="R225">_xlfn.IFS(D193&lt;50000,"LOW",D193&lt;=80000,"AVERAGE",D193&gt;80000,"HIGH")</f>
        <v>HIGH</v>
      </c>
      <c r="AD225" t="str">
        <v>MARKETING</v>
      </c>
      <c r="AF225" t="str">
        <f t="shared" si="18"/>
        <v>Debbie Adams,North</v>
      </c>
      <c r="AI225">
        <f t="shared" si="13"/>
        <v>2316</v>
      </c>
      <c r="AK225">
        <f t="shared" si="14"/>
        <v>2022</v>
      </c>
      <c r="AM225">
        <f t="shared" si="15"/>
        <v>3</v>
      </c>
      <c r="AO225">
        <f t="shared" si="16"/>
        <v>8</v>
      </c>
      <c r="AQ225" t="str">
        <f t="shared" si="17"/>
        <v>March</v>
      </c>
    </row>
    <row r="226" spans="18:43" ht="14.25" customHeight="1" x14ac:dyDescent="0.25">
      <c r="R226" t="str" cm="1">
        <f t="array" ref="R226">_xlfn.IFS(D194&lt;50000,"LOW",D194&lt;=80000,"AVERAGE",D194&gt;80000,"HIGH")</f>
        <v>AVERAGE</v>
      </c>
      <c r="AD226" t="str">
        <v>HR</v>
      </c>
      <c r="AF226" t="str">
        <f t="shared" si="18"/>
        <v>Brian Holmes,West</v>
      </c>
      <c r="AI226">
        <f t="shared" ref="AI226:AI232" si="19">_xlfn.DAYS(F195,E195)</f>
        <v>3109</v>
      </c>
      <c r="AK226">
        <f t="shared" ref="AK226:AK232" si="20">YEAR(E195)</f>
        <v>2020</v>
      </c>
      <c r="AM226">
        <f t="shared" ref="AM226:AM232" si="21">MONTH(E195)</f>
        <v>1</v>
      </c>
      <c r="AO226">
        <f t="shared" ref="AO226:AO232" si="22">DAY(E195)</f>
        <v>6</v>
      </c>
      <c r="AQ226" t="str">
        <f t="shared" ref="AQ226:AQ232" si="23">TEXT(E195,"MMMM")</f>
        <v>January</v>
      </c>
    </row>
    <row r="227" spans="18:43" ht="14.25" customHeight="1" x14ac:dyDescent="0.25">
      <c r="R227" t="str" cm="1">
        <f t="array" ref="R227">_xlfn.IFS(D195&lt;50000,"LOW",D195&lt;=80000,"AVERAGE",D195&gt;80000,"HIGH")</f>
        <v>HIGH</v>
      </c>
      <c r="AD227" t="str">
        <v>HR</v>
      </c>
      <c r="AF227" t="str">
        <f t="shared" si="18"/>
        <v>Jonathan Gentry,East</v>
      </c>
      <c r="AI227">
        <f t="shared" si="19"/>
        <v>2979</v>
      </c>
      <c r="AK227">
        <f t="shared" si="20"/>
        <v>2020</v>
      </c>
      <c r="AM227">
        <f t="shared" si="21"/>
        <v>5</v>
      </c>
      <c r="AO227">
        <f t="shared" si="22"/>
        <v>16</v>
      </c>
      <c r="AQ227" t="str">
        <f t="shared" si="23"/>
        <v>May</v>
      </c>
    </row>
    <row r="228" spans="18:43" ht="14.25" customHeight="1" x14ac:dyDescent="0.25">
      <c r="R228" t="str" cm="1">
        <f t="array" ref="R228">_xlfn.IFS(D196&lt;50000,"LOW",D196&lt;=80000,"AVERAGE",D196&gt;80000,"HIGH")</f>
        <v>HIGH</v>
      </c>
      <c r="AD228" t="str">
        <v>IT</v>
      </c>
      <c r="AF228" t="str">
        <f t="shared" si="18"/>
        <v>Jamie Miller,South</v>
      </c>
      <c r="AI228">
        <f t="shared" si="19"/>
        <v>2607</v>
      </c>
      <c r="AK228">
        <f t="shared" si="20"/>
        <v>2021</v>
      </c>
      <c r="AM228">
        <f t="shared" si="21"/>
        <v>5</v>
      </c>
      <c r="AO228">
        <f t="shared" si="22"/>
        <v>24</v>
      </c>
      <c r="AQ228" t="str">
        <f t="shared" si="23"/>
        <v>May</v>
      </c>
    </row>
    <row r="229" spans="18:43" ht="14.25" customHeight="1" x14ac:dyDescent="0.25">
      <c r="R229" t="str" cm="1">
        <f t="array" ref="R229">_xlfn.IFS(D197&lt;50000,"LOW",D197&lt;=80000,"AVERAGE",D197&gt;80000,"HIGH")</f>
        <v>AVERAGE</v>
      </c>
      <c r="AD229" t="str">
        <v>SALES</v>
      </c>
      <c r="AF229" t="str">
        <f t="shared" si="18"/>
        <v>Michael Lynch,North</v>
      </c>
      <c r="AI229">
        <f t="shared" si="19"/>
        <v>1978</v>
      </c>
      <c r="AK229">
        <f t="shared" si="20"/>
        <v>2023</v>
      </c>
      <c r="AM229">
        <f t="shared" si="21"/>
        <v>2</v>
      </c>
      <c r="AO229">
        <f t="shared" si="22"/>
        <v>13</v>
      </c>
      <c r="AQ229" t="str">
        <f t="shared" si="23"/>
        <v>February</v>
      </c>
    </row>
    <row r="230" spans="18:43" ht="14.25" customHeight="1" x14ac:dyDescent="0.25">
      <c r="R230" t="str" cm="1">
        <f t="array" ref="R230">_xlfn.IFS(D198&lt;50000,"LOW",D198&lt;=80000,"AVERAGE",D198&gt;80000,"HIGH")</f>
        <v>AVERAGE</v>
      </c>
      <c r="AD230" t="str">
        <v>SALES</v>
      </c>
      <c r="AF230" t="str">
        <f t="shared" si="18"/>
        <v>Melissa Jennings,South</v>
      </c>
      <c r="AI230">
        <f t="shared" si="19"/>
        <v>2572</v>
      </c>
      <c r="AK230">
        <f t="shared" si="20"/>
        <v>2021</v>
      </c>
      <c r="AM230">
        <f t="shared" si="21"/>
        <v>6</v>
      </c>
      <c r="AO230">
        <f t="shared" si="22"/>
        <v>30</v>
      </c>
      <c r="AQ230" t="str">
        <f t="shared" si="23"/>
        <v>June</v>
      </c>
    </row>
    <row r="231" spans="18:43" ht="14.25" customHeight="1" x14ac:dyDescent="0.25">
      <c r="R231" t="str" cm="1">
        <f t="array" ref="R231">_xlfn.IFS(D199&lt;50000,"LOW",D199&lt;=80000,"AVERAGE",D199&gt;80000,"HIGH")</f>
        <v>AVERAGE</v>
      </c>
      <c r="AD231" t="str">
        <v>SALES</v>
      </c>
      <c r="AF231" t="str">
        <f t="shared" si="18"/>
        <v>Jeremy Scott,North</v>
      </c>
      <c r="AI231">
        <f t="shared" si="19"/>
        <v>4413</v>
      </c>
      <c r="AK231">
        <f t="shared" si="20"/>
        <v>2016</v>
      </c>
      <c r="AM231">
        <f t="shared" si="21"/>
        <v>6</v>
      </c>
      <c r="AO231">
        <f t="shared" si="22"/>
        <v>16</v>
      </c>
      <c r="AQ231" t="str">
        <f t="shared" si="23"/>
        <v>June</v>
      </c>
    </row>
    <row r="232" spans="18:43" ht="14.25" customHeight="1" x14ac:dyDescent="0.25">
      <c r="R232" t="str" cm="1">
        <f t="array" ref="R232">_xlfn.IFS(D200&lt;50000,"LOW",D200&lt;=80000,"AVERAGE",D200&gt;80000,"HIGH")</f>
        <v>HIGH</v>
      </c>
      <c r="AD232" t="str">
        <v>SALES</v>
      </c>
      <c r="AF232" t="str">
        <f t="shared" si="18"/>
        <v>Garrett Holland,North</v>
      </c>
      <c r="AI232">
        <f t="shared" si="19"/>
        <v>2572</v>
      </c>
      <c r="AK232">
        <f t="shared" si="20"/>
        <v>2021</v>
      </c>
      <c r="AM232">
        <f t="shared" si="21"/>
        <v>7</v>
      </c>
      <c r="AO232">
        <f t="shared" si="22"/>
        <v>2</v>
      </c>
      <c r="AQ232" t="str">
        <f t="shared" si="23"/>
        <v>July</v>
      </c>
    </row>
    <row r="233" spans="18:43" ht="14.25" customHeight="1" x14ac:dyDescent="0.25">
      <c r="R233" t="str" cm="1">
        <f t="array" ref="R233">_xlfn.IFS(D201&lt;50000,"LOW",D201&lt;=80000,"AVERAGE",D201&gt;80000,"HIGH")</f>
        <v>AVERAGE</v>
      </c>
    </row>
    <row r="234" spans="18:43" ht="14.25" customHeight="1" x14ac:dyDescent="0.25"/>
    <row r="235" spans="18:43" ht="14.25" customHeight="1" x14ac:dyDescent="0.25"/>
    <row r="236" spans="18:43" ht="14.25" customHeight="1" x14ac:dyDescent="0.25"/>
    <row r="237" spans="18:43" ht="14.25" customHeight="1" x14ac:dyDescent="0.25"/>
    <row r="238" spans="18:43" ht="14.25" customHeight="1" x14ac:dyDescent="0.25"/>
    <row r="239" spans="18:43" ht="14.25" customHeight="1" x14ac:dyDescent="0.25"/>
    <row r="240" spans="18:43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88" workbookViewId="0">
      <selection activeCell="J196" sqref="J196"/>
    </sheetView>
  </sheetViews>
  <sheetFormatPr defaultColWidth="14.42578125" defaultRowHeight="15" customHeight="1" x14ac:dyDescent="0.25"/>
  <cols>
    <col min="1" max="1" width="11.85546875" customWidth="1"/>
    <col min="2" max="2" width="21.140625" customWidth="1"/>
    <col min="3" max="3" width="11.140625" customWidth="1"/>
    <col min="4" max="4" width="6.85546875" customWidth="1"/>
    <col min="5" max="5" width="10.85546875" customWidth="1"/>
    <col min="6" max="6" width="16" customWidth="1"/>
    <col min="7" max="7" width="18.5703125" customWidth="1"/>
    <col min="8" max="8" width="14.140625" customWidth="1"/>
    <col min="9" max="9" width="6.42578125" customWidth="1"/>
    <col min="10" max="11" width="8.7109375" customWidth="1"/>
    <col min="12" max="12" width="11.42578125" customWidth="1"/>
    <col min="13" max="26" width="8.710937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9</v>
      </c>
    </row>
    <row r="2" spans="1:12" ht="14.25" customHeight="1" x14ac:dyDescent="0.25">
      <c r="A2" s="3">
        <v>1001</v>
      </c>
      <c r="B2" s="3" t="s">
        <v>10</v>
      </c>
      <c r="C2" s="3" t="s">
        <v>11</v>
      </c>
      <c r="D2" s="3" t="s">
        <v>240</v>
      </c>
      <c r="E2" s="4">
        <v>43558</v>
      </c>
      <c r="F2" s="4">
        <v>46752</v>
      </c>
      <c r="G2" s="3" t="s">
        <v>12</v>
      </c>
      <c r="H2" s="3">
        <v>31</v>
      </c>
      <c r="I2" s="3" t="s">
        <v>13</v>
      </c>
      <c r="L2" s="3" t="s">
        <v>14</v>
      </c>
    </row>
    <row r="3" spans="1:12" ht="14.25" customHeight="1" x14ac:dyDescent="0.25">
      <c r="A3" s="3">
        <v>1002</v>
      </c>
      <c r="B3" s="3" t="s">
        <v>15</v>
      </c>
      <c r="C3" s="3" t="s">
        <v>16</v>
      </c>
      <c r="D3" s="3">
        <v>105097</v>
      </c>
      <c r="E3" s="4">
        <v>42865</v>
      </c>
      <c r="F3" s="4">
        <v>46753</v>
      </c>
      <c r="G3" s="3" t="s">
        <v>12</v>
      </c>
      <c r="H3" s="3">
        <v>45</v>
      </c>
      <c r="I3" s="3" t="s">
        <v>17</v>
      </c>
      <c r="L3" s="3" t="s">
        <v>18</v>
      </c>
    </row>
    <row r="4" spans="1:12" ht="14.25" customHeight="1" x14ac:dyDescent="0.25">
      <c r="A4" s="3">
        <v>1003</v>
      </c>
      <c r="B4" s="3" t="s">
        <v>19</v>
      </c>
      <c r="C4" s="3" t="s">
        <v>20</v>
      </c>
      <c r="D4" s="3">
        <v>69933</v>
      </c>
      <c r="E4" s="4">
        <v>43443</v>
      </c>
      <c r="F4" s="4">
        <v>46754</v>
      </c>
      <c r="G4" s="3" t="s">
        <v>12</v>
      </c>
      <c r="H4" s="3">
        <v>35</v>
      </c>
      <c r="I4" s="3" t="s">
        <v>21</v>
      </c>
      <c r="L4" s="3" t="s">
        <v>22</v>
      </c>
    </row>
    <row r="5" spans="1:12" ht="14.25" customHeight="1" x14ac:dyDescent="0.25">
      <c r="A5" s="3">
        <v>1004</v>
      </c>
      <c r="B5" s="3" t="s">
        <v>23</v>
      </c>
      <c r="C5" s="3" t="s">
        <v>24</v>
      </c>
      <c r="D5" s="3">
        <v>47011</v>
      </c>
      <c r="E5" s="4">
        <v>44283</v>
      </c>
      <c r="F5" s="4">
        <v>46755</v>
      </c>
      <c r="G5" s="3" t="s">
        <v>12</v>
      </c>
      <c r="H5" s="3">
        <v>40</v>
      </c>
      <c r="I5" s="3" t="s">
        <v>21</v>
      </c>
      <c r="L5" s="3" t="s">
        <v>25</v>
      </c>
    </row>
    <row r="6" spans="1:12" ht="14.25" customHeight="1" x14ac:dyDescent="0.25">
      <c r="A6" s="3">
        <v>1005</v>
      </c>
      <c r="B6" s="3" t="s">
        <v>26</v>
      </c>
      <c r="C6" s="3" t="s">
        <v>24</v>
      </c>
      <c r="D6" s="3">
        <v>111583</v>
      </c>
      <c r="E6" s="4">
        <v>43519</v>
      </c>
      <c r="F6" s="4">
        <v>46756</v>
      </c>
      <c r="G6" s="3" t="s">
        <v>27</v>
      </c>
      <c r="H6" s="3">
        <v>39</v>
      </c>
      <c r="I6" s="3" t="s">
        <v>13</v>
      </c>
      <c r="L6" s="3" t="s">
        <v>28</v>
      </c>
    </row>
    <row r="7" spans="1:12" ht="14.25" customHeight="1" x14ac:dyDescent="0.25">
      <c r="A7" s="3">
        <v>1006</v>
      </c>
      <c r="B7" s="3" t="s">
        <v>29</v>
      </c>
      <c r="C7" s="3" t="s">
        <v>16</v>
      </c>
      <c r="D7" s="3">
        <v>88571</v>
      </c>
      <c r="E7" s="4">
        <v>44078</v>
      </c>
      <c r="F7" s="4">
        <v>46757</v>
      </c>
      <c r="G7" s="3" t="s">
        <v>27</v>
      </c>
      <c r="H7" s="3">
        <v>46</v>
      </c>
      <c r="I7" s="3" t="s">
        <v>21</v>
      </c>
      <c r="L7" s="3" t="s">
        <v>30</v>
      </c>
    </row>
    <row r="8" spans="1:12" ht="14.25" customHeight="1" x14ac:dyDescent="0.25">
      <c r="A8" s="3">
        <v>1007</v>
      </c>
      <c r="B8" s="3" t="s">
        <v>31</v>
      </c>
      <c r="C8" s="3" t="s">
        <v>20</v>
      </c>
      <c r="D8" s="3">
        <v>88034</v>
      </c>
      <c r="E8" s="4">
        <v>43793</v>
      </c>
      <c r="F8" s="4">
        <v>46758</v>
      </c>
      <c r="G8" s="3" t="s">
        <v>32</v>
      </c>
      <c r="H8" s="3">
        <v>20</v>
      </c>
      <c r="I8" s="3" t="s">
        <v>21</v>
      </c>
      <c r="L8" s="3" t="s">
        <v>33</v>
      </c>
    </row>
    <row r="9" spans="1:12" ht="14.25" customHeight="1" x14ac:dyDescent="0.25">
      <c r="A9" s="3">
        <v>1008</v>
      </c>
      <c r="B9" s="3" t="s">
        <v>34</v>
      </c>
      <c r="C9" s="3" t="s">
        <v>20</v>
      </c>
      <c r="D9" s="3">
        <v>47855</v>
      </c>
      <c r="E9" s="4">
        <v>42296</v>
      </c>
      <c r="F9" s="4">
        <v>46759</v>
      </c>
      <c r="G9" s="3" t="s">
        <v>12</v>
      </c>
      <c r="H9" s="3">
        <v>27</v>
      </c>
      <c r="I9" s="3" t="s">
        <v>21</v>
      </c>
      <c r="L9" s="3" t="s">
        <v>35</v>
      </c>
    </row>
    <row r="10" spans="1:12" ht="14.25" customHeight="1" x14ac:dyDescent="0.25">
      <c r="A10" s="3">
        <v>1009</v>
      </c>
      <c r="B10" s="3" t="s">
        <v>36</v>
      </c>
      <c r="C10" s="3" t="s">
        <v>16</v>
      </c>
      <c r="D10" s="3">
        <v>74315</v>
      </c>
      <c r="E10" s="4">
        <v>43739</v>
      </c>
      <c r="F10" s="4">
        <v>46760</v>
      </c>
      <c r="G10" s="3" t="s">
        <v>27</v>
      </c>
      <c r="H10" s="3">
        <v>27</v>
      </c>
      <c r="I10" s="3" t="s">
        <v>21</v>
      </c>
      <c r="L10" s="3" t="s">
        <v>37</v>
      </c>
    </row>
    <row r="11" spans="1:12" ht="14.25" customHeight="1" x14ac:dyDescent="0.25">
      <c r="A11" s="3">
        <v>1010</v>
      </c>
      <c r="B11" s="3" t="s">
        <v>38</v>
      </c>
      <c r="C11" s="3" t="s">
        <v>39</v>
      </c>
      <c r="D11" s="3">
        <v>92589</v>
      </c>
      <c r="E11" s="4">
        <v>44239</v>
      </c>
      <c r="F11" s="4">
        <v>46761</v>
      </c>
      <c r="G11" s="3" t="s">
        <v>40</v>
      </c>
      <c r="H11" s="3">
        <v>49</v>
      </c>
      <c r="I11" s="3" t="s">
        <v>21</v>
      </c>
      <c r="L11" s="3" t="s">
        <v>41</v>
      </c>
    </row>
    <row r="12" spans="1:12" ht="14.25" customHeight="1" x14ac:dyDescent="0.25">
      <c r="A12" s="3">
        <v>1011</v>
      </c>
      <c r="B12" s="3" t="s">
        <v>42</v>
      </c>
      <c r="C12" s="3" t="s">
        <v>24</v>
      </c>
      <c r="D12" s="3">
        <v>52164</v>
      </c>
      <c r="E12" s="4">
        <v>42820</v>
      </c>
      <c r="F12" s="4">
        <v>46762</v>
      </c>
      <c r="G12" s="3" t="s">
        <v>12</v>
      </c>
      <c r="H12" s="3">
        <v>46</v>
      </c>
      <c r="I12" s="3" t="s">
        <v>13</v>
      </c>
      <c r="L12" s="3" t="s">
        <v>43</v>
      </c>
    </row>
    <row r="13" spans="1:12" ht="14.25" customHeight="1" x14ac:dyDescent="0.25">
      <c r="A13" s="3">
        <v>1012</v>
      </c>
      <c r="B13" s="3" t="s">
        <v>44</v>
      </c>
      <c r="C13" s="3" t="s">
        <v>11</v>
      </c>
      <c r="D13" s="3">
        <v>79079</v>
      </c>
      <c r="E13" s="4">
        <v>43113</v>
      </c>
      <c r="F13" s="4">
        <v>46763</v>
      </c>
      <c r="G13" s="3" t="s">
        <v>12</v>
      </c>
      <c r="H13" s="3">
        <v>49</v>
      </c>
      <c r="I13" s="3" t="s">
        <v>13</v>
      </c>
      <c r="L13" s="3" t="s">
        <v>45</v>
      </c>
    </row>
    <row r="14" spans="1:12" ht="14.25" customHeight="1" x14ac:dyDescent="0.25">
      <c r="A14" s="3">
        <v>1013</v>
      </c>
      <c r="B14" s="3" t="s">
        <v>46</v>
      </c>
      <c r="C14" s="3" t="s">
        <v>16</v>
      </c>
      <c r="D14" s="3">
        <v>57959</v>
      </c>
      <c r="E14" s="4">
        <v>45480</v>
      </c>
      <c r="F14" s="4">
        <v>46764</v>
      </c>
      <c r="G14" s="3" t="s">
        <v>27</v>
      </c>
      <c r="H14" s="3">
        <v>48</v>
      </c>
      <c r="I14" s="3" t="s">
        <v>13</v>
      </c>
      <c r="L14" s="3" t="s">
        <v>47</v>
      </c>
    </row>
    <row r="15" spans="1:12" ht="14.25" customHeight="1" x14ac:dyDescent="0.25">
      <c r="A15" s="3">
        <v>1014</v>
      </c>
      <c r="B15" s="3" t="s">
        <v>48</v>
      </c>
      <c r="C15" s="3" t="s">
        <v>24</v>
      </c>
      <c r="D15" s="3">
        <v>45484</v>
      </c>
      <c r="E15" s="4">
        <v>42716</v>
      </c>
      <c r="F15" s="4">
        <v>46765</v>
      </c>
      <c r="G15" s="3" t="s">
        <v>40</v>
      </c>
      <c r="H15" s="3">
        <v>45</v>
      </c>
      <c r="I15" s="3" t="s">
        <v>13</v>
      </c>
      <c r="L15" s="3" t="s">
        <v>49</v>
      </c>
    </row>
    <row r="16" spans="1:12" ht="14.25" customHeight="1" x14ac:dyDescent="0.25">
      <c r="A16" s="3">
        <v>1015</v>
      </c>
      <c r="B16" s="3" t="s">
        <v>50</v>
      </c>
      <c r="C16" s="3" t="s">
        <v>20</v>
      </c>
      <c r="D16" s="3">
        <v>47356</v>
      </c>
      <c r="E16" s="4">
        <v>45328</v>
      </c>
      <c r="F16" s="4">
        <v>46766</v>
      </c>
      <c r="G16" s="3" t="s">
        <v>12</v>
      </c>
      <c r="H16" s="3">
        <v>47</v>
      </c>
      <c r="I16" s="3" t="s">
        <v>21</v>
      </c>
    </row>
    <row r="17" spans="1:13" ht="14.25" customHeight="1" x14ac:dyDescent="0.25">
      <c r="A17" s="3">
        <v>1016</v>
      </c>
      <c r="B17" s="3" t="s">
        <v>51</v>
      </c>
      <c r="C17" s="3" t="s">
        <v>16</v>
      </c>
      <c r="D17" s="3">
        <v>112953</v>
      </c>
      <c r="E17" s="4">
        <v>42118</v>
      </c>
      <c r="F17" s="4">
        <v>46767</v>
      </c>
      <c r="G17" s="3" t="s">
        <v>27</v>
      </c>
      <c r="H17" s="3">
        <v>29</v>
      </c>
      <c r="I17" s="3" t="s">
        <v>21</v>
      </c>
      <c r="L17" s="2" t="s">
        <v>52</v>
      </c>
    </row>
    <row r="18" spans="1:13" ht="14.25" customHeight="1" x14ac:dyDescent="0.25">
      <c r="A18" s="3">
        <v>1017</v>
      </c>
      <c r="B18" s="3" t="s">
        <v>53</v>
      </c>
      <c r="C18" s="3" t="s">
        <v>11</v>
      </c>
      <c r="D18" s="3">
        <v>86052</v>
      </c>
      <c r="E18" s="4">
        <v>43544</v>
      </c>
      <c r="F18" s="4">
        <v>46768</v>
      </c>
      <c r="G18" s="3" t="s">
        <v>12</v>
      </c>
      <c r="H18" s="3">
        <v>44</v>
      </c>
      <c r="I18" s="3" t="s">
        <v>54</v>
      </c>
      <c r="L18" s="5" t="s">
        <v>55</v>
      </c>
    </row>
    <row r="19" spans="1:13" ht="14.25" customHeight="1" x14ac:dyDescent="0.25">
      <c r="A19" s="3">
        <v>1018</v>
      </c>
      <c r="B19" s="3" t="s">
        <v>56</v>
      </c>
      <c r="C19" s="3" t="s">
        <v>39</v>
      </c>
      <c r="D19" s="3">
        <v>104258</v>
      </c>
      <c r="E19" s="4">
        <v>44506</v>
      </c>
      <c r="F19" s="4">
        <v>46769</v>
      </c>
      <c r="G19" s="3" t="s">
        <v>40</v>
      </c>
      <c r="H19" s="3">
        <v>38</v>
      </c>
      <c r="I19" s="3" t="s">
        <v>13</v>
      </c>
    </row>
    <row r="20" spans="1:13" ht="14.25" customHeight="1" x14ac:dyDescent="0.25">
      <c r="A20" s="3">
        <v>1019</v>
      </c>
      <c r="B20" s="3" t="s">
        <v>57</v>
      </c>
      <c r="C20" s="3" t="s">
        <v>11</v>
      </c>
      <c r="D20" s="3">
        <v>112251</v>
      </c>
      <c r="E20" s="4">
        <v>42590</v>
      </c>
      <c r="F20" s="4">
        <v>46770</v>
      </c>
      <c r="G20" s="3" t="s">
        <v>40</v>
      </c>
      <c r="H20" s="3">
        <v>40</v>
      </c>
      <c r="I20" s="3" t="s">
        <v>21</v>
      </c>
      <c r="L20" s="5" t="s">
        <v>58</v>
      </c>
      <c r="M20" s="5"/>
    </row>
    <row r="21" spans="1:13" ht="14.25" customHeight="1" x14ac:dyDescent="0.25">
      <c r="A21" s="3">
        <v>1020</v>
      </c>
      <c r="B21" s="3" t="s">
        <v>59</v>
      </c>
      <c r="C21" s="3" t="s">
        <v>11</v>
      </c>
      <c r="D21" s="3">
        <v>47713</v>
      </c>
      <c r="E21" s="4">
        <v>42123</v>
      </c>
      <c r="F21" s="4">
        <v>46771</v>
      </c>
      <c r="G21" s="3" t="s">
        <v>32</v>
      </c>
      <c r="H21" s="3">
        <v>27</v>
      </c>
      <c r="I21" s="3" t="s">
        <v>21</v>
      </c>
    </row>
    <row r="22" spans="1:13" ht="14.25" customHeight="1" x14ac:dyDescent="0.25">
      <c r="A22" s="3">
        <v>1021</v>
      </c>
      <c r="B22" s="3" t="s">
        <v>60</v>
      </c>
      <c r="C22" s="3" t="s">
        <v>16</v>
      </c>
      <c r="D22" s="3">
        <v>70300</v>
      </c>
      <c r="E22" s="4">
        <v>44403</v>
      </c>
      <c r="F22" s="4">
        <v>46772</v>
      </c>
      <c r="G22" s="3" t="s">
        <v>27</v>
      </c>
      <c r="H22" s="3">
        <v>40</v>
      </c>
      <c r="I22" s="3" t="s">
        <v>21</v>
      </c>
      <c r="L22" s="5" t="s">
        <v>61</v>
      </c>
    </row>
    <row r="23" spans="1:13" ht="14.25" customHeight="1" x14ac:dyDescent="0.25">
      <c r="A23" s="3">
        <v>1022</v>
      </c>
      <c r="B23" s="3" t="s">
        <v>62</v>
      </c>
      <c r="C23" s="3" t="s">
        <v>20</v>
      </c>
      <c r="D23" s="3">
        <v>40074</v>
      </c>
      <c r="E23" s="4">
        <v>45216</v>
      </c>
      <c r="F23" s="4">
        <v>46773</v>
      </c>
      <c r="G23" s="3" t="s">
        <v>12</v>
      </c>
      <c r="H23" s="3">
        <v>49</v>
      </c>
      <c r="I23" s="3" t="s">
        <v>21</v>
      </c>
    </row>
    <row r="24" spans="1:13" ht="14.25" customHeight="1" x14ac:dyDescent="0.25">
      <c r="A24" s="3">
        <v>1023</v>
      </c>
      <c r="B24" s="3" t="s">
        <v>63</v>
      </c>
      <c r="C24" s="3" t="s">
        <v>11</v>
      </c>
      <c r="D24" s="3">
        <v>95796</v>
      </c>
      <c r="E24" s="4">
        <v>44799</v>
      </c>
      <c r="F24" s="4">
        <v>46774</v>
      </c>
      <c r="G24" s="3" t="s">
        <v>27</v>
      </c>
      <c r="H24" s="3">
        <v>38</v>
      </c>
      <c r="I24" s="3" t="s">
        <v>13</v>
      </c>
    </row>
    <row r="25" spans="1:13" ht="14.25" customHeight="1" x14ac:dyDescent="0.25">
      <c r="A25" s="3">
        <v>1024</v>
      </c>
      <c r="B25" s="3" t="s">
        <v>64</v>
      </c>
      <c r="C25" s="3" t="s">
        <v>39</v>
      </c>
      <c r="D25" s="3">
        <v>116382</v>
      </c>
      <c r="E25" s="4">
        <v>42774</v>
      </c>
      <c r="F25" s="4">
        <v>46775</v>
      </c>
      <c r="G25" s="3" t="s">
        <v>40</v>
      </c>
      <c r="H25" s="3">
        <v>21</v>
      </c>
      <c r="I25" s="3" t="s">
        <v>13</v>
      </c>
    </row>
    <row r="26" spans="1:13" ht="14.25" customHeight="1" x14ac:dyDescent="0.25">
      <c r="A26" s="3">
        <v>1025</v>
      </c>
      <c r="B26" s="3" t="s">
        <v>65</v>
      </c>
      <c r="C26" s="3" t="s">
        <v>16</v>
      </c>
      <c r="D26" s="3">
        <v>59354</v>
      </c>
      <c r="E26" s="4">
        <v>45451</v>
      </c>
      <c r="F26" s="4">
        <v>46776</v>
      </c>
      <c r="G26" s="3" t="s">
        <v>27</v>
      </c>
      <c r="H26" s="3">
        <v>20</v>
      </c>
      <c r="I26" s="3" t="s">
        <v>54</v>
      </c>
    </row>
    <row r="27" spans="1:13" ht="14.25" customHeight="1" x14ac:dyDescent="0.25">
      <c r="A27" s="3">
        <v>1026</v>
      </c>
      <c r="B27" s="3" t="s">
        <v>66</v>
      </c>
      <c r="C27" s="3" t="s">
        <v>11</v>
      </c>
      <c r="D27" s="3">
        <v>67831</v>
      </c>
      <c r="E27" s="4">
        <v>42420</v>
      </c>
      <c r="F27" s="4">
        <v>46777</v>
      </c>
      <c r="G27" s="3" t="s">
        <v>12</v>
      </c>
      <c r="H27" s="3">
        <v>42</v>
      </c>
      <c r="I27" s="3" t="s">
        <v>13</v>
      </c>
    </row>
    <row r="28" spans="1:13" ht="14.25" customHeight="1" x14ac:dyDescent="0.25">
      <c r="A28" s="3">
        <v>1027</v>
      </c>
      <c r="B28" s="3" t="s">
        <v>67</v>
      </c>
      <c r="C28" s="3" t="s">
        <v>20</v>
      </c>
      <c r="D28" s="3">
        <v>62768</v>
      </c>
      <c r="E28" s="4">
        <v>45477</v>
      </c>
      <c r="F28" s="4">
        <v>46778</v>
      </c>
      <c r="G28" s="3" t="s">
        <v>12</v>
      </c>
      <c r="H28" s="3">
        <v>28</v>
      </c>
      <c r="I28" s="3" t="s">
        <v>17</v>
      </c>
    </row>
    <row r="29" spans="1:13" ht="14.25" customHeight="1" x14ac:dyDescent="0.25">
      <c r="A29" s="3">
        <v>1028</v>
      </c>
      <c r="B29" s="3" t="s">
        <v>68</v>
      </c>
      <c r="C29" s="3" t="s">
        <v>11</v>
      </c>
      <c r="D29" s="3">
        <v>89410</v>
      </c>
      <c r="E29" s="4">
        <v>44719</v>
      </c>
      <c r="F29" s="4">
        <v>46779</v>
      </c>
      <c r="G29" s="3" t="s">
        <v>32</v>
      </c>
      <c r="H29" s="3">
        <v>29</v>
      </c>
      <c r="I29" s="3" t="s">
        <v>17</v>
      </c>
    </row>
    <row r="30" spans="1:13" ht="14.25" customHeight="1" x14ac:dyDescent="0.25">
      <c r="A30" s="3">
        <v>1029</v>
      </c>
      <c r="B30" s="3" t="s">
        <v>69</v>
      </c>
      <c r="C30" s="3" t="s">
        <v>24</v>
      </c>
      <c r="D30" s="3">
        <v>57882</v>
      </c>
      <c r="E30" s="4">
        <v>43440</v>
      </c>
      <c r="F30" s="4">
        <v>46780</v>
      </c>
      <c r="G30" s="3" t="s">
        <v>32</v>
      </c>
      <c r="H30" s="3">
        <v>20</v>
      </c>
      <c r="I30" s="3" t="s">
        <v>17</v>
      </c>
    </row>
    <row r="31" spans="1:13" ht="14.25" customHeight="1" x14ac:dyDescent="0.25">
      <c r="A31" s="3">
        <v>1030</v>
      </c>
      <c r="B31" s="3" t="s">
        <v>70</v>
      </c>
      <c r="C31" s="3" t="s">
        <v>20</v>
      </c>
      <c r="D31" s="3">
        <v>52186</v>
      </c>
      <c r="E31" s="4">
        <v>43728</v>
      </c>
      <c r="F31" s="4">
        <v>46781</v>
      </c>
      <c r="G31" s="3" t="s">
        <v>40</v>
      </c>
      <c r="H31" s="3">
        <v>36</v>
      </c>
      <c r="I31" s="3" t="s">
        <v>13</v>
      </c>
    </row>
    <row r="32" spans="1:13" ht="14.25" customHeight="1" x14ac:dyDescent="0.25">
      <c r="A32" s="3">
        <v>1031</v>
      </c>
      <c r="B32" s="3" t="s">
        <v>71</v>
      </c>
      <c r="C32" s="3" t="s">
        <v>16</v>
      </c>
      <c r="D32" s="3">
        <v>52574</v>
      </c>
      <c r="E32" s="4">
        <v>45213</v>
      </c>
      <c r="F32" s="4">
        <v>46782</v>
      </c>
      <c r="G32" s="3" t="s">
        <v>32</v>
      </c>
      <c r="H32" s="3">
        <v>22</v>
      </c>
      <c r="I32" s="3" t="s">
        <v>21</v>
      </c>
    </row>
    <row r="33" spans="1:9" ht="14.25" customHeight="1" x14ac:dyDescent="0.25">
      <c r="A33" s="3">
        <v>1032</v>
      </c>
      <c r="B33" s="3" t="s">
        <v>72</v>
      </c>
      <c r="C33" s="3" t="s">
        <v>39</v>
      </c>
      <c r="D33" s="3">
        <v>82809</v>
      </c>
      <c r="E33" s="4">
        <v>43232</v>
      </c>
      <c r="F33" s="4">
        <v>46783</v>
      </c>
      <c r="G33" s="3" t="s">
        <v>32</v>
      </c>
      <c r="H33" s="3">
        <v>43</v>
      </c>
      <c r="I33" s="3" t="s">
        <v>13</v>
      </c>
    </row>
    <row r="34" spans="1:9" ht="14.25" customHeight="1" x14ac:dyDescent="0.25">
      <c r="A34" s="3">
        <v>1033</v>
      </c>
      <c r="B34" s="3" t="s">
        <v>73</v>
      </c>
      <c r="C34" s="3" t="s">
        <v>20</v>
      </c>
      <c r="D34" s="3">
        <v>40697</v>
      </c>
      <c r="E34" s="4">
        <v>43717</v>
      </c>
      <c r="F34" s="4">
        <v>46784</v>
      </c>
      <c r="G34" s="3" t="s">
        <v>40</v>
      </c>
      <c r="H34" s="3">
        <v>24</v>
      </c>
      <c r="I34" s="3" t="s">
        <v>21</v>
      </c>
    </row>
    <row r="35" spans="1:9" ht="14.25" customHeight="1" x14ac:dyDescent="0.25">
      <c r="A35" s="3">
        <v>1034</v>
      </c>
      <c r="B35" s="3" t="s">
        <v>74</v>
      </c>
      <c r="C35" s="3" t="s">
        <v>16</v>
      </c>
      <c r="D35" s="3">
        <v>48136</v>
      </c>
      <c r="E35" s="4">
        <v>45110</v>
      </c>
      <c r="F35" s="4">
        <v>46785</v>
      </c>
      <c r="G35" s="3" t="s">
        <v>12</v>
      </c>
      <c r="H35" s="3">
        <v>31</v>
      </c>
      <c r="I35" s="3" t="s">
        <v>13</v>
      </c>
    </row>
    <row r="36" spans="1:9" ht="14.25" customHeight="1" x14ac:dyDescent="0.25">
      <c r="A36" s="3">
        <v>1035</v>
      </c>
      <c r="B36" s="3" t="s">
        <v>75</v>
      </c>
      <c r="C36" s="3" t="s">
        <v>24</v>
      </c>
      <c r="D36" s="3">
        <v>62946</v>
      </c>
      <c r="E36" s="4">
        <v>42456</v>
      </c>
      <c r="F36" s="4">
        <v>46786</v>
      </c>
      <c r="G36" s="3" t="s">
        <v>32</v>
      </c>
      <c r="H36" s="3">
        <v>23</v>
      </c>
      <c r="I36" s="3" t="s">
        <v>21</v>
      </c>
    </row>
    <row r="37" spans="1:9" ht="14.25" customHeight="1" x14ac:dyDescent="0.25">
      <c r="A37" s="3">
        <v>1036</v>
      </c>
      <c r="B37" s="3" t="s">
        <v>76</v>
      </c>
      <c r="C37" s="3" t="s">
        <v>20</v>
      </c>
      <c r="D37" s="3">
        <v>95673</v>
      </c>
      <c r="E37" s="4">
        <v>43369</v>
      </c>
      <c r="F37" s="4">
        <v>46787</v>
      </c>
      <c r="G37" s="3" t="s">
        <v>12</v>
      </c>
      <c r="H37" s="3">
        <v>27</v>
      </c>
      <c r="I37" s="3" t="s">
        <v>54</v>
      </c>
    </row>
    <row r="38" spans="1:9" ht="14.25" customHeight="1" x14ac:dyDescent="0.25">
      <c r="A38" s="3">
        <v>1037</v>
      </c>
      <c r="B38" s="3" t="s">
        <v>77</v>
      </c>
      <c r="C38" s="3" t="s">
        <v>24</v>
      </c>
      <c r="D38" s="3">
        <v>111512</v>
      </c>
      <c r="E38" s="4">
        <v>44667</v>
      </c>
      <c r="F38" s="4">
        <v>46788</v>
      </c>
      <c r="G38" s="3" t="s">
        <v>40</v>
      </c>
      <c r="H38" s="3">
        <v>47</v>
      </c>
      <c r="I38" s="3" t="s">
        <v>13</v>
      </c>
    </row>
    <row r="39" spans="1:9" ht="14.25" customHeight="1" x14ac:dyDescent="0.25">
      <c r="A39" s="3">
        <v>1038</v>
      </c>
      <c r="B39" s="3" t="s">
        <v>78</v>
      </c>
      <c r="C39" s="3" t="s">
        <v>20</v>
      </c>
      <c r="D39" s="3">
        <v>97537</v>
      </c>
      <c r="E39" s="4">
        <v>45338</v>
      </c>
      <c r="F39" s="4">
        <v>46789</v>
      </c>
      <c r="G39" s="3" t="s">
        <v>40</v>
      </c>
      <c r="H39" s="3">
        <v>23</v>
      </c>
      <c r="I39" s="3" t="s">
        <v>54</v>
      </c>
    </row>
    <row r="40" spans="1:9" ht="14.25" customHeight="1" x14ac:dyDescent="0.25">
      <c r="A40" s="3">
        <v>1039</v>
      </c>
      <c r="B40" s="3" t="s">
        <v>79</v>
      </c>
      <c r="C40" s="3" t="s">
        <v>16</v>
      </c>
      <c r="D40" s="3">
        <v>61527</v>
      </c>
      <c r="E40" s="4">
        <v>44875</v>
      </c>
      <c r="F40" s="4">
        <v>46790</v>
      </c>
      <c r="G40" s="3" t="s">
        <v>32</v>
      </c>
      <c r="H40" s="3">
        <v>32</v>
      </c>
      <c r="I40" s="3" t="s">
        <v>13</v>
      </c>
    </row>
    <row r="41" spans="1:9" ht="14.25" customHeight="1" x14ac:dyDescent="0.25">
      <c r="A41" s="3">
        <v>1040</v>
      </c>
      <c r="B41" s="3" t="s">
        <v>80</v>
      </c>
      <c r="C41" s="3" t="s">
        <v>11</v>
      </c>
      <c r="D41" s="3">
        <v>49746</v>
      </c>
      <c r="E41" s="4">
        <v>44220</v>
      </c>
      <c r="F41" s="4">
        <v>46791</v>
      </c>
      <c r="G41" s="3" t="s">
        <v>40</v>
      </c>
      <c r="H41" s="3">
        <v>25</v>
      </c>
      <c r="I41" s="3" t="s">
        <v>17</v>
      </c>
    </row>
    <row r="42" spans="1:9" ht="14.25" customHeight="1" x14ac:dyDescent="0.25">
      <c r="A42" s="3">
        <v>1041</v>
      </c>
      <c r="B42" s="3" t="s">
        <v>81</v>
      </c>
      <c r="C42" s="3" t="s">
        <v>39</v>
      </c>
      <c r="D42" s="3">
        <v>70740</v>
      </c>
      <c r="E42" s="4">
        <v>42378</v>
      </c>
      <c r="F42" s="4">
        <v>46792</v>
      </c>
      <c r="G42" s="3" t="s">
        <v>27</v>
      </c>
      <c r="H42" s="3">
        <v>45</v>
      </c>
      <c r="I42" s="3" t="s">
        <v>13</v>
      </c>
    </row>
    <row r="43" spans="1:9" ht="14.25" customHeight="1" x14ac:dyDescent="0.25">
      <c r="A43" s="3">
        <v>1042</v>
      </c>
      <c r="B43" s="3" t="s">
        <v>82</v>
      </c>
      <c r="C43" s="3" t="s">
        <v>20</v>
      </c>
      <c r="D43" s="3">
        <v>75986</v>
      </c>
      <c r="E43" s="4">
        <v>42272</v>
      </c>
      <c r="F43" s="4">
        <v>46793</v>
      </c>
      <c r="G43" s="3" t="s">
        <v>32</v>
      </c>
      <c r="H43" s="3">
        <v>24</v>
      </c>
      <c r="I43" s="3" t="s">
        <v>54</v>
      </c>
    </row>
    <row r="44" spans="1:9" ht="14.25" customHeight="1" x14ac:dyDescent="0.25">
      <c r="A44" s="3">
        <v>1043</v>
      </c>
      <c r="B44" s="3" t="s">
        <v>83</v>
      </c>
      <c r="C44" s="3" t="s">
        <v>20</v>
      </c>
      <c r="D44" s="3">
        <v>118579</v>
      </c>
      <c r="E44" s="4">
        <v>42659</v>
      </c>
      <c r="F44" s="4">
        <v>46794</v>
      </c>
      <c r="G44" s="3" t="s">
        <v>40</v>
      </c>
      <c r="H44" s="3">
        <v>26</v>
      </c>
      <c r="I44" s="3" t="s">
        <v>21</v>
      </c>
    </row>
    <row r="45" spans="1:9" ht="14.25" customHeight="1" x14ac:dyDescent="0.25">
      <c r="A45" s="3">
        <v>1044</v>
      </c>
      <c r="B45" s="3" t="s">
        <v>84</v>
      </c>
      <c r="C45" s="3" t="s">
        <v>16</v>
      </c>
      <c r="D45" s="3">
        <v>41551</v>
      </c>
      <c r="E45" s="4">
        <v>43259</v>
      </c>
      <c r="F45" s="4">
        <v>46795</v>
      </c>
      <c r="G45" s="3" t="s">
        <v>40</v>
      </c>
      <c r="H45" s="3">
        <v>20</v>
      </c>
      <c r="I45" s="3" t="s">
        <v>13</v>
      </c>
    </row>
    <row r="46" spans="1:9" ht="14.25" customHeight="1" x14ac:dyDescent="0.25">
      <c r="A46" s="3">
        <v>1045</v>
      </c>
      <c r="B46" s="3" t="s">
        <v>85</v>
      </c>
      <c r="C46" s="3" t="s">
        <v>20</v>
      </c>
      <c r="D46" s="3">
        <v>47378</v>
      </c>
      <c r="E46" s="4">
        <v>42888</v>
      </c>
      <c r="F46" s="4">
        <v>46796</v>
      </c>
      <c r="G46" s="3" t="s">
        <v>12</v>
      </c>
      <c r="H46" s="3">
        <v>45</v>
      </c>
      <c r="I46" s="3" t="s">
        <v>54</v>
      </c>
    </row>
    <row r="47" spans="1:9" ht="14.25" customHeight="1" x14ac:dyDescent="0.25">
      <c r="A47" s="3">
        <v>1046</v>
      </c>
      <c r="B47" s="3" t="s">
        <v>86</v>
      </c>
      <c r="C47" s="3" t="s">
        <v>20</v>
      </c>
      <c r="D47" s="3">
        <v>58152</v>
      </c>
      <c r="E47" s="4">
        <v>44720</v>
      </c>
      <c r="F47" s="4">
        <v>46797</v>
      </c>
      <c r="G47" s="3" t="s">
        <v>32</v>
      </c>
      <c r="H47" s="3">
        <v>28</v>
      </c>
      <c r="I47" s="3" t="s">
        <v>13</v>
      </c>
    </row>
    <row r="48" spans="1:9" ht="14.25" customHeight="1" x14ac:dyDescent="0.25">
      <c r="A48" s="3">
        <v>1047</v>
      </c>
      <c r="B48" s="3" t="s">
        <v>87</v>
      </c>
      <c r="C48" s="3" t="s">
        <v>24</v>
      </c>
      <c r="D48" s="3">
        <v>77714</v>
      </c>
      <c r="E48" s="4">
        <v>44447</v>
      </c>
      <c r="F48" s="4">
        <v>46798</v>
      </c>
      <c r="G48" s="3" t="s">
        <v>40</v>
      </c>
      <c r="H48" s="3">
        <v>26</v>
      </c>
      <c r="I48" s="3" t="s">
        <v>17</v>
      </c>
    </row>
    <row r="49" spans="1:9" ht="14.25" customHeight="1" x14ac:dyDescent="0.25">
      <c r="A49" s="3">
        <v>1048</v>
      </c>
      <c r="B49" s="3" t="s">
        <v>88</v>
      </c>
      <c r="C49" s="3" t="s">
        <v>11</v>
      </c>
      <c r="D49" s="3">
        <v>62698</v>
      </c>
      <c r="E49" s="4">
        <v>43385</v>
      </c>
      <c r="F49" s="4">
        <v>46799</v>
      </c>
      <c r="G49" s="3" t="s">
        <v>27</v>
      </c>
      <c r="H49" s="3">
        <v>20</v>
      </c>
      <c r="I49" s="3" t="s">
        <v>17</v>
      </c>
    </row>
    <row r="50" spans="1:9" ht="14.25" customHeight="1" x14ac:dyDescent="0.25">
      <c r="A50" s="3">
        <v>1049</v>
      </c>
      <c r="B50" s="3" t="s">
        <v>89</v>
      </c>
      <c r="C50" s="3" t="s">
        <v>39</v>
      </c>
      <c r="D50" s="3">
        <v>88016</v>
      </c>
      <c r="E50" s="4">
        <v>41899</v>
      </c>
      <c r="F50" s="4">
        <v>46800</v>
      </c>
      <c r="G50" s="3" t="s">
        <v>27</v>
      </c>
      <c r="H50" s="3">
        <v>27</v>
      </c>
      <c r="I50" s="3" t="s">
        <v>21</v>
      </c>
    </row>
    <row r="51" spans="1:9" ht="14.25" customHeight="1" x14ac:dyDescent="0.25">
      <c r="A51" s="3">
        <v>1050</v>
      </c>
      <c r="B51" s="3" t="s">
        <v>90</v>
      </c>
      <c r="C51" s="3" t="s">
        <v>11</v>
      </c>
      <c r="D51" s="3">
        <v>66805</v>
      </c>
      <c r="E51" s="4">
        <v>42565</v>
      </c>
      <c r="F51" s="4">
        <v>46801</v>
      </c>
      <c r="G51" s="3" t="s">
        <v>40</v>
      </c>
      <c r="H51" s="3">
        <v>43</v>
      </c>
      <c r="I51" s="3" t="s">
        <v>54</v>
      </c>
    </row>
    <row r="52" spans="1:9" ht="14.25" customHeight="1" x14ac:dyDescent="0.25">
      <c r="A52" s="3">
        <v>1051</v>
      </c>
      <c r="B52" s="3" t="s">
        <v>91</v>
      </c>
      <c r="C52" s="3" t="s">
        <v>20</v>
      </c>
      <c r="D52" s="3">
        <v>75116</v>
      </c>
      <c r="E52" s="4">
        <v>44580</v>
      </c>
      <c r="F52" s="4">
        <v>46802</v>
      </c>
      <c r="G52" s="3" t="s">
        <v>12</v>
      </c>
      <c r="H52" s="3">
        <v>20</v>
      </c>
      <c r="I52" s="3" t="s">
        <v>21</v>
      </c>
    </row>
    <row r="53" spans="1:9" ht="14.25" customHeight="1" x14ac:dyDescent="0.25">
      <c r="A53" s="3">
        <v>1052</v>
      </c>
      <c r="B53" s="3" t="s">
        <v>92</v>
      </c>
      <c r="C53" s="3" t="s">
        <v>20</v>
      </c>
      <c r="D53" s="3">
        <v>42028</v>
      </c>
      <c r="E53" s="4">
        <v>44290</v>
      </c>
      <c r="F53" s="4">
        <v>46803</v>
      </c>
      <c r="G53" s="3" t="s">
        <v>32</v>
      </c>
      <c r="H53" s="3">
        <v>37</v>
      </c>
      <c r="I53" s="3" t="s">
        <v>21</v>
      </c>
    </row>
    <row r="54" spans="1:9" ht="14.25" customHeight="1" x14ac:dyDescent="0.25">
      <c r="A54" s="3">
        <v>1053</v>
      </c>
      <c r="B54" s="3" t="s">
        <v>93</v>
      </c>
      <c r="C54" s="3" t="s">
        <v>20</v>
      </c>
      <c r="D54" s="3">
        <v>48213</v>
      </c>
      <c r="E54" s="4">
        <v>44130</v>
      </c>
      <c r="F54" s="4">
        <v>46804</v>
      </c>
      <c r="G54" s="3" t="s">
        <v>27</v>
      </c>
      <c r="H54" s="3">
        <v>21</v>
      </c>
      <c r="I54" s="3" t="s">
        <v>54</v>
      </c>
    </row>
    <row r="55" spans="1:9" ht="14.25" customHeight="1" x14ac:dyDescent="0.25">
      <c r="A55" s="3">
        <v>1054</v>
      </c>
      <c r="B55" s="3" t="s">
        <v>94</v>
      </c>
      <c r="C55" s="3" t="s">
        <v>11</v>
      </c>
      <c r="D55" s="3">
        <v>66639</v>
      </c>
      <c r="E55" s="4">
        <v>42680</v>
      </c>
      <c r="F55" s="4">
        <v>46805</v>
      </c>
      <c r="G55" s="3" t="s">
        <v>40</v>
      </c>
      <c r="H55" s="3">
        <v>43</v>
      </c>
      <c r="I55" s="3" t="s">
        <v>17</v>
      </c>
    </row>
    <row r="56" spans="1:9" ht="14.25" customHeight="1" x14ac:dyDescent="0.25">
      <c r="A56" s="3">
        <v>1055</v>
      </c>
      <c r="B56" s="3" t="s">
        <v>95</v>
      </c>
      <c r="C56" s="3" t="s">
        <v>39</v>
      </c>
      <c r="D56" s="3">
        <v>79925</v>
      </c>
      <c r="E56" s="4">
        <v>42917</v>
      </c>
      <c r="F56" s="4">
        <v>46806</v>
      </c>
      <c r="G56" s="3" t="s">
        <v>32</v>
      </c>
      <c r="H56" s="3">
        <v>34</v>
      </c>
      <c r="I56" s="3" t="s">
        <v>13</v>
      </c>
    </row>
    <row r="57" spans="1:9" ht="14.25" customHeight="1" x14ac:dyDescent="0.25">
      <c r="A57" s="3">
        <v>1056</v>
      </c>
      <c r="B57" s="3" t="s">
        <v>96</v>
      </c>
      <c r="C57" s="3" t="s">
        <v>20</v>
      </c>
      <c r="D57" s="3">
        <v>115409</v>
      </c>
      <c r="E57" s="4">
        <v>44987</v>
      </c>
      <c r="F57" s="4">
        <v>46807</v>
      </c>
      <c r="G57" s="3" t="s">
        <v>40</v>
      </c>
      <c r="H57" s="3">
        <v>31</v>
      </c>
      <c r="I57" s="3" t="s">
        <v>17</v>
      </c>
    </row>
    <row r="58" spans="1:9" ht="14.25" customHeight="1" x14ac:dyDescent="0.25">
      <c r="A58" s="3">
        <v>1057</v>
      </c>
      <c r="B58" s="3" t="s">
        <v>97</v>
      </c>
      <c r="C58" s="3" t="s">
        <v>16</v>
      </c>
      <c r="D58" s="3">
        <v>116338</v>
      </c>
      <c r="E58" s="4">
        <v>45299</v>
      </c>
      <c r="F58" s="4">
        <v>46808</v>
      </c>
      <c r="G58" s="3" t="s">
        <v>12</v>
      </c>
      <c r="H58" s="3">
        <v>25</v>
      </c>
      <c r="I58" s="3" t="s">
        <v>17</v>
      </c>
    </row>
    <row r="59" spans="1:9" ht="14.25" customHeight="1" x14ac:dyDescent="0.25">
      <c r="A59" s="3">
        <v>1058</v>
      </c>
      <c r="B59" s="3" t="s">
        <v>98</v>
      </c>
      <c r="C59" s="3" t="s">
        <v>11</v>
      </c>
      <c r="D59" s="3">
        <v>73581</v>
      </c>
      <c r="E59" s="4">
        <v>45461</v>
      </c>
      <c r="F59" s="4">
        <v>46809</v>
      </c>
      <c r="G59" s="3" t="s">
        <v>32</v>
      </c>
      <c r="H59" s="3">
        <v>22</v>
      </c>
      <c r="I59" s="3" t="s">
        <v>17</v>
      </c>
    </row>
    <row r="60" spans="1:9" ht="14.25" customHeight="1" x14ac:dyDescent="0.25">
      <c r="A60" s="3">
        <v>1059</v>
      </c>
      <c r="B60" s="3" t="s">
        <v>99</v>
      </c>
      <c r="C60" s="3" t="s">
        <v>20</v>
      </c>
      <c r="D60" s="3">
        <v>81063</v>
      </c>
      <c r="E60" s="4">
        <v>43850</v>
      </c>
      <c r="F60" s="4">
        <v>46810</v>
      </c>
      <c r="G60" s="3" t="s">
        <v>27</v>
      </c>
      <c r="H60" s="3">
        <v>49</v>
      </c>
      <c r="I60" s="3" t="s">
        <v>21</v>
      </c>
    </row>
    <row r="61" spans="1:9" ht="14.25" customHeight="1" x14ac:dyDescent="0.25">
      <c r="A61" s="3">
        <v>1060</v>
      </c>
      <c r="B61" s="3" t="s">
        <v>100</v>
      </c>
      <c r="C61" s="3" t="s">
        <v>24</v>
      </c>
      <c r="D61" s="3">
        <v>56757</v>
      </c>
      <c r="E61" s="4">
        <v>43526</v>
      </c>
      <c r="F61" s="4">
        <v>46811</v>
      </c>
      <c r="G61" s="3" t="s">
        <v>27</v>
      </c>
      <c r="H61" s="3">
        <v>26</v>
      </c>
      <c r="I61" s="3" t="s">
        <v>13</v>
      </c>
    </row>
    <row r="62" spans="1:9" ht="14.25" customHeight="1" x14ac:dyDescent="0.25">
      <c r="A62" s="3">
        <v>1061</v>
      </c>
      <c r="B62" s="3" t="s">
        <v>101</v>
      </c>
      <c r="C62" s="3" t="s">
        <v>24</v>
      </c>
      <c r="D62" s="3">
        <v>96230</v>
      </c>
      <c r="E62" s="4">
        <v>45013</v>
      </c>
      <c r="F62" s="4">
        <v>46812</v>
      </c>
      <c r="G62" s="3" t="s">
        <v>32</v>
      </c>
      <c r="H62" s="3">
        <v>38</v>
      </c>
      <c r="I62" s="3" t="s">
        <v>54</v>
      </c>
    </row>
    <row r="63" spans="1:9" ht="14.25" customHeight="1" x14ac:dyDescent="0.25">
      <c r="A63" s="3">
        <v>1062</v>
      </c>
      <c r="B63" s="3" t="s">
        <v>102</v>
      </c>
      <c r="C63" s="3" t="s">
        <v>20</v>
      </c>
      <c r="D63" s="3">
        <v>60705</v>
      </c>
      <c r="E63" s="4">
        <v>44471</v>
      </c>
      <c r="F63" s="4">
        <v>46813</v>
      </c>
      <c r="G63" s="3" t="s">
        <v>12</v>
      </c>
      <c r="H63" s="3">
        <v>41</v>
      </c>
      <c r="I63" s="3" t="s">
        <v>17</v>
      </c>
    </row>
    <row r="64" spans="1:9" ht="14.25" customHeight="1" x14ac:dyDescent="0.25">
      <c r="A64" s="3">
        <v>1063</v>
      </c>
      <c r="B64" s="3" t="s">
        <v>103</v>
      </c>
      <c r="C64" s="3" t="s">
        <v>20</v>
      </c>
      <c r="D64" s="3">
        <v>74726</v>
      </c>
      <c r="E64" s="4">
        <v>42031</v>
      </c>
      <c r="F64" s="4">
        <v>46814</v>
      </c>
      <c r="G64" s="3" t="s">
        <v>40</v>
      </c>
      <c r="H64" s="3">
        <v>23</v>
      </c>
      <c r="I64" s="3" t="s">
        <v>54</v>
      </c>
    </row>
    <row r="65" spans="1:9" ht="14.25" customHeight="1" x14ac:dyDescent="0.25">
      <c r="A65" s="3">
        <v>1064</v>
      </c>
      <c r="B65" s="3" t="s">
        <v>104</v>
      </c>
      <c r="C65" s="3" t="s">
        <v>11</v>
      </c>
      <c r="D65" s="3">
        <v>89742</v>
      </c>
      <c r="E65" s="4">
        <v>44220</v>
      </c>
      <c r="F65" s="4">
        <v>46815</v>
      </c>
      <c r="G65" s="3" t="s">
        <v>12</v>
      </c>
      <c r="H65" s="3">
        <v>48</v>
      </c>
      <c r="I65" s="3" t="s">
        <v>54</v>
      </c>
    </row>
    <row r="66" spans="1:9" ht="14.25" customHeight="1" x14ac:dyDescent="0.25">
      <c r="A66" s="3">
        <v>1065</v>
      </c>
      <c r="B66" s="3" t="s">
        <v>105</v>
      </c>
      <c r="C66" s="3" t="s">
        <v>24</v>
      </c>
      <c r="D66" s="3">
        <v>85991</v>
      </c>
      <c r="E66" s="4">
        <v>44698</v>
      </c>
      <c r="F66" s="4">
        <v>46816</v>
      </c>
      <c r="G66" s="3" t="s">
        <v>12</v>
      </c>
      <c r="H66" s="3">
        <v>26</v>
      </c>
      <c r="I66" s="3" t="s">
        <v>21</v>
      </c>
    </row>
    <row r="67" spans="1:9" ht="14.25" customHeight="1" x14ac:dyDescent="0.25">
      <c r="A67" s="3">
        <v>1066</v>
      </c>
      <c r="B67" s="3" t="s">
        <v>106</v>
      </c>
      <c r="C67" s="3" t="s">
        <v>39</v>
      </c>
      <c r="D67" s="3">
        <v>61688</v>
      </c>
      <c r="E67" s="4">
        <v>43536</v>
      </c>
      <c r="F67" s="4">
        <v>46817</v>
      </c>
      <c r="G67" s="3" t="s">
        <v>40</v>
      </c>
      <c r="H67" s="3">
        <v>25</v>
      </c>
      <c r="I67" s="3" t="s">
        <v>17</v>
      </c>
    </row>
    <row r="68" spans="1:9" ht="14.25" customHeight="1" x14ac:dyDescent="0.25">
      <c r="A68" s="3">
        <v>1067</v>
      </c>
      <c r="B68" s="3" t="s">
        <v>107</v>
      </c>
      <c r="C68" s="3" t="s">
        <v>20</v>
      </c>
      <c r="D68" s="3">
        <v>71339</v>
      </c>
      <c r="E68" s="4">
        <v>43511</v>
      </c>
      <c r="F68" s="4">
        <v>46818</v>
      </c>
      <c r="G68" s="3" t="s">
        <v>12</v>
      </c>
      <c r="H68" s="3">
        <v>27</v>
      </c>
      <c r="I68" s="3" t="s">
        <v>17</v>
      </c>
    </row>
    <row r="69" spans="1:9" ht="14.25" customHeight="1" x14ac:dyDescent="0.25">
      <c r="A69" s="3">
        <v>1068</v>
      </c>
      <c r="B69" s="3" t="s">
        <v>108</v>
      </c>
      <c r="C69" s="3" t="s">
        <v>39</v>
      </c>
      <c r="D69" s="3">
        <v>57205</v>
      </c>
      <c r="E69" s="4">
        <v>44306</v>
      </c>
      <c r="F69" s="4">
        <v>46819</v>
      </c>
      <c r="G69" s="3" t="s">
        <v>32</v>
      </c>
      <c r="H69" s="3">
        <v>42</v>
      </c>
      <c r="I69" s="3" t="s">
        <v>13</v>
      </c>
    </row>
    <row r="70" spans="1:9" ht="14.25" customHeight="1" x14ac:dyDescent="0.25">
      <c r="A70" s="3">
        <v>1069</v>
      </c>
      <c r="B70" s="3" t="s">
        <v>109</v>
      </c>
      <c r="C70" s="3" t="s">
        <v>39</v>
      </c>
      <c r="D70" s="3">
        <v>71548</v>
      </c>
      <c r="E70" s="4">
        <v>42781</v>
      </c>
      <c r="F70" s="4">
        <v>46820</v>
      </c>
      <c r="G70" s="3" t="s">
        <v>12</v>
      </c>
      <c r="H70" s="3">
        <v>24</v>
      </c>
      <c r="I70" s="3" t="s">
        <v>54</v>
      </c>
    </row>
    <row r="71" spans="1:9" ht="14.25" customHeight="1" x14ac:dyDescent="0.25">
      <c r="A71" s="3">
        <v>1070</v>
      </c>
      <c r="B71" s="3" t="s">
        <v>110</v>
      </c>
      <c r="C71" s="3" t="s">
        <v>16</v>
      </c>
      <c r="D71" s="3">
        <v>52583</v>
      </c>
      <c r="E71" s="4">
        <v>44245</v>
      </c>
      <c r="F71" s="4">
        <v>46821</v>
      </c>
      <c r="G71" s="3" t="s">
        <v>32</v>
      </c>
      <c r="H71" s="3">
        <v>49</v>
      </c>
      <c r="I71" s="3" t="s">
        <v>54</v>
      </c>
    </row>
    <row r="72" spans="1:9" ht="14.25" customHeight="1" x14ac:dyDescent="0.25">
      <c r="A72" s="3">
        <v>1071</v>
      </c>
      <c r="B72" s="3" t="s">
        <v>111</v>
      </c>
      <c r="C72" s="3" t="s">
        <v>16</v>
      </c>
      <c r="D72" s="3">
        <v>75471</v>
      </c>
      <c r="E72" s="4">
        <v>42848</v>
      </c>
      <c r="F72" s="4">
        <v>46822</v>
      </c>
      <c r="G72" s="3" t="s">
        <v>40</v>
      </c>
      <c r="H72" s="3">
        <v>43</v>
      </c>
      <c r="I72" s="3" t="s">
        <v>13</v>
      </c>
    </row>
    <row r="73" spans="1:9" ht="14.25" customHeight="1" x14ac:dyDescent="0.25">
      <c r="A73" s="3">
        <v>1072</v>
      </c>
      <c r="B73" s="3" t="s">
        <v>112</v>
      </c>
      <c r="C73" s="3" t="s">
        <v>16</v>
      </c>
      <c r="D73" s="3">
        <v>105244</v>
      </c>
      <c r="E73" s="4">
        <v>44142</v>
      </c>
      <c r="F73" s="4">
        <v>46823</v>
      </c>
      <c r="G73" s="3" t="s">
        <v>40</v>
      </c>
      <c r="H73" s="3">
        <v>36</v>
      </c>
      <c r="I73" s="3" t="s">
        <v>54</v>
      </c>
    </row>
    <row r="74" spans="1:9" ht="14.25" customHeight="1" x14ac:dyDescent="0.25">
      <c r="A74" s="3">
        <v>1073</v>
      </c>
      <c r="B74" s="3" t="s">
        <v>113</v>
      </c>
      <c r="C74" s="3" t="s">
        <v>39</v>
      </c>
      <c r="D74" s="3">
        <v>58859</v>
      </c>
      <c r="E74" s="4">
        <v>43840</v>
      </c>
      <c r="F74" s="4">
        <v>46824</v>
      </c>
      <c r="G74" s="3" t="s">
        <v>27</v>
      </c>
      <c r="H74" s="3">
        <v>46</v>
      </c>
      <c r="I74" s="3" t="s">
        <v>17</v>
      </c>
    </row>
    <row r="75" spans="1:9" ht="14.25" customHeight="1" x14ac:dyDescent="0.25">
      <c r="A75" s="3">
        <v>1074</v>
      </c>
      <c r="B75" s="3" t="s">
        <v>114</v>
      </c>
      <c r="C75" s="3" t="s">
        <v>20</v>
      </c>
      <c r="D75" s="3">
        <v>104623</v>
      </c>
      <c r="E75" s="4">
        <v>45070</v>
      </c>
      <c r="F75" s="4">
        <v>46825</v>
      </c>
      <c r="G75" s="3" t="s">
        <v>27</v>
      </c>
      <c r="H75" s="3">
        <v>28</v>
      </c>
      <c r="I75" s="3" t="s">
        <v>54</v>
      </c>
    </row>
    <row r="76" spans="1:9" ht="14.25" customHeight="1" x14ac:dyDescent="0.25">
      <c r="A76" s="3">
        <v>1075</v>
      </c>
      <c r="B76" s="3" t="s">
        <v>115</v>
      </c>
      <c r="C76" s="3" t="s">
        <v>11</v>
      </c>
      <c r="D76" s="3">
        <v>102097</v>
      </c>
      <c r="E76" s="4">
        <v>43058</v>
      </c>
      <c r="F76" s="4">
        <v>46826</v>
      </c>
      <c r="G76" s="3" t="s">
        <v>12</v>
      </c>
      <c r="H76" s="3">
        <v>44</v>
      </c>
      <c r="I76" s="3" t="s">
        <v>21</v>
      </c>
    </row>
    <row r="77" spans="1:9" ht="14.25" customHeight="1" x14ac:dyDescent="0.25">
      <c r="A77" s="3">
        <v>1076</v>
      </c>
      <c r="B77" s="3" t="s">
        <v>116</v>
      </c>
      <c r="C77" s="3" t="s">
        <v>24</v>
      </c>
      <c r="D77" s="3">
        <v>68878</v>
      </c>
      <c r="E77" s="4">
        <v>42676</v>
      </c>
      <c r="F77" s="4">
        <v>46827</v>
      </c>
      <c r="G77" s="3" t="s">
        <v>12</v>
      </c>
      <c r="H77" s="3">
        <v>47</v>
      </c>
      <c r="I77" s="3" t="s">
        <v>13</v>
      </c>
    </row>
    <row r="78" spans="1:9" ht="14.25" customHeight="1" x14ac:dyDescent="0.25">
      <c r="A78" s="3">
        <v>1077</v>
      </c>
      <c r="B78" s="3" t="s">
        <v>117</v>
      </c>
      <c r="C78" s="3" t="s">
        <v>16</v>
      </c>
      <c r="D78" s="3">
        <v>113380</v>
      </c>
      <c r="E78" s="4">
        <v>45050</v>
      </c>
      <c r="F78" s="4">
        <v>46828</v>
      </c>
      <c r="G78" s="3" t="s">
        <v>27</v>
      </c>
      <c r="H78" s="3">
        <v>25</v>
      </c>
      <c r="I78" s="3" t="s">
        <v>17</v>
      </c>
    </row>
    <row r="79" spans="1:9" ht="14.25" customHeight="1" x14ac:dyDescent="0.25">
      <c r="A79" s="3">
        <v>1078</v>
      </c>
      <c r="B79" s="3" t="s">
        <v>118</v>
      </c>
      <c r="C79" s="3" t="s">
        <v>11</v>
      </c>
      <c r="D79" s="3">
        <v>102087</v>
      </c>
      <c r="E79" s="4">
        <v>44979</v>
      </c>
      <c r="F79" s="4">
        <v>46829</v>
      </c>
      <c r="G79" s="3" t="s">
        <v>12</v>
      </c>
      <c r="H79" s="3">
        <v>43</v>
      </c>
      <c r="I79" s="3" t="s">
        <v>13</v>
      </c>
    </row>
    <row r="80" spans="1:9" ht="14.25" customHeight="1" x14ac:dyDescent="0.25">
      <c r="A80" s="3">
        <v>1079</v>
      </c>
      <c r="B80" s="3" t="s">
        <v>119</v>
      </c>
      <c r="C80" s="3" t="s">
        <v>20</v>
      </c>
      <c r="D80" s="3">
        <v>76921</v>
      </c>
      <c r="E80" s="4">
        <v>44928</v>
      </c>
      <c r="F80" s="4">
        <v>46830</v>
      </c>
      <c r="G80" s="3" t="s">
        <v>12</v>
      </c>
      <c r="H80" s="3">
        <v>30</v>
      </c>
      <c r="I80" s="3" t="s">
        <v>21</v>
      </c>
    </row>
    <row r="81" spans="1:9" ht="14.25" customHeight="1" x14ac:dyDescent="0.25">
      <c r="A81" s="3">
        <v>1080</v>
      </c>
      <c r="B81" s="3" t="s">
        <v>120</v>
      </c>
      <c r="C81" s="3" t="s">
        <v>20</v>
      </c>
      <c r="D81" s="3">
        <v>99038</v>
      </c>
      <c r="E81" s="4">
        <v>44218</v>
      </c>
      <c r="F81" s="4">
        <v>46831</v>
      </c>
      <c r="G81" s="3" t="s">
        <v>12</v>
      </c>
      <c r="H81" s="3">
        <v>46</v>
      </c>
      <c r="I81" s="3" t="s">
        <v>54</v>
      </c>
    </row>
    <row r="82" spans="1:9" ht="14.25" customHeight="1" x14ac:dyDescent="0.25">
      <c r="A82" s="3">
        <v>1081</v>
      </c>
      <c r="B82" s="3" t="s">
        <v>121</v>
      </c>
      <c r="C82" s="3" t="s">
        <v>24</v>
      </c>
      <c r="D82" s="3">
        <v>49181</v>
      </c>
      <c r="E82" s="4">
        <v>44280</v>
      </c>
      <c r="F82" s="4">
        <v>46832</v>
      </c>
      <c r="G82" s="3" t="s">
        <v>27</v>
      </c>
      <c r="H82" s="3">
        <v>38</v>
      </c>
      <c r="I82" s="3" t="s">
        <v>54</v>
      </c>
    </row>
    <row r="83" spans="1:9" ht="14.25" customHeight="1" x14ac:dyDescent="0.25">
      <c r="A83" s="3">
        <v>1082</v>
      </c>
      <c r="B83" s="3" t="s">
        <v>122</v>
      </c>
      <c r="C83" s="3" t="s">
        <v>20</v>
      </c>
      <c r="D83" s="3">
        <v>72971</v>
      </c>
      <c r="E83" s="4">
        <v>45396</v>
      </c>
      <c r="F83" s="4">
        <v>46833</v>
      </c>
      <c r="G83" s="3" t="s">
        <v>40</v>
      </c>
      <c r="H83" s="3">
        <v>48</v>
      </c>
      <c r="I83" s="3" t="s">
        <v>21</v>
      </c>
    </row>
    <row r="84" spans="1:9" ht="14.25" customHeight="1" x14ac:dyDescent="0.25">
      <c r="A84" s="3">
        <v>1083</v>
      </c>
      <c r="B84" s="3" t="s">
        <v>123</v>
      </c>
      <c r="C84" s="3" t="s">
        <v>24</v>
      </c>
      <c r="D84" s="3">
        <v>56956</v>
      </c>
      <c r="E84" s="4">
        <v>42251</v>
      </c>
      <c r="F84" s="4">
        <v>46834</v>
      </c>
      <c r="G84" s="3" t="s">
        <v>40</v>
      </c>
      <c r="H84" s="3">
        <v>37</v>
      </c>
      <c r="I84" s="3" t="s">
        <v>17</v>
      </c>
    </row>
    <row r="85" spans="1:9" ht="14.25" customHeight="1" x14ac:dyDescent="0.25">
      <c r="A85" s="3">
        <v>1084</v>
      </c>
      <c r="B85" s="3" t="s">
        <v>124</v>
      </c>
      <c r="C85" s="3" t="s">
        <v>20</v>
      </c>
      <c r="D85" s="3">
        <v>41053</v>
      </c>
      <c r="E85" s="4">
        <v>44983</v>
      </c>
      <c r="F85" s="4">
        <v>46835</v>
      </c>
      <c r="G85" s="3" t="s">
        <v>40</v>
      </c>
      <c r="H85" s="3">
        <v>34</v>
      </c>
      <c r="I85" s="3" t="s">
        <v>13</v>
      </c>
    </row>
    <row r="86" spans="1:9" ht="14.25" customHeight="1" x14ac:dyDescent="0.25">
      <c r="A86" s="3">
        <v>1085</v>
      </c>
      <c r="B86" s="3" t="s">
        <v>125</v>
      </c>
      <c r="C86" s="3" t="s">
        <v>24</v>
      </c>
      <c r="D86" s="3">
        <v>64853</v>
      </c>
      <c r="E86" s="4">
        <v>44131</v>
      </c>
      <c r="F86" s="4">
        <v>46836</v>
      </c>
      <c r="G86" s="3" t="s">
        <v>12</v>
      </c>
      <c r="H86" s="3">
        <v>22</v>
      </c>
      <c r="I86" s="3" t="s">
        <v>13</v>
      </c>
    </row>
    <row r="87" spans="1:9" ht="14.25" customHeight="1" x14ac:dyDescent="0.25">
      <c r="A87" s="3">
        <v>1086</v>
      </c>
      <c r="B87" s="3" t="s">
        <v>126</v>
      </c>
      <c r="C87" s="3" t="s">
        <v>24</v>
      </c>
      <c r="D87" s="3">
        <v>92836</v>
      </c>
      <c r="E87" s="4">
        <v>45189</v>
      </c>
      <c r="F87" s="4">
        <v>46837</v>
      </c>
      <c r="G87" s="3" t="s">
        <v>40</v>
      </c>
      <c r="H87" s="3">
        <v>36</v>
      </c>
      <c r="I87" s="3" t="s">
        <v>54</v>
      </c>
    </row>
    <row r="88" spans="1:9" ht="14.25" customHeight="1" x14ac:dyDescent="0.25">
      <c r="A88" s="3">
        <v>1087</v>
      </c>
      <c r="B88" s="3" t="s">
        <v>127</v>
      </c>
      <c r="C88" s="3" t="s">
        <v>20</v>
      </c>
      <c r="D88" s="3">
        <v>56195</v>
      </c>
      <c r="E88" s="4">
        <v>42694</v>
      </c>
      <c r="F88" s="4">
        <v>46838</v>
      </c>
      <c r="G88" s="3" t="s">
        <v>32</v>
      </c>
      <c r="H88" s="3">
        <v>39</v>
      </c>
      <c r="I88" s="3" t="s">
        <v>13</v>
      </c>
    </row>
    <row r="89" spans="1:9" ht="14.25" customHeight="1" x14ac:dyDescent="0.25">
      <c r="A89" s="3">
        <v>1088</v>
      </c>
      <c r="B89" s="3" t="s">
        <v>128</v>
      </c>
      <c r="C89" s="3" t="s">
        <v>39</v>
      </c>
      <c r="D89" s="3">
        <v>81625</v>
      </c>
      <c r="E89" s="4">
        <v>42709</v>
      </c>
      <c r="F89" s="4">
        <v>46839</v>
      </c>
      <c r="G89" s="3" t="s">
        <v>32</v>
      </c>
      <c r="H89" s="3">
        <v>29</v>
      </c>
      <c r="I89" s="3" t="s">
        <v>17</v>
      </c>
    </row>
    <row r="90" spans="1:9" ht="14.25" customHeight="1" x14ac:dyDescent="0.25">
      <c r="A90" s="3">
        <v>1089</v>
      </c>
      <c r="B90" s="3" t="s">
        <v>129</v>
      </c>
      <c r="C90" s="3" t="s">
        <v>39</v>
      </c>
      <c r="D90" s="3">
        <v>51623</v>
      </c>
      <c r="E90" s="4">
        <v>45196</v>
      </c>
      <c r="F90" s="4">
        <v>46840</v>
      </c>
      <c r="G90" s="3" t="s">
        <v>27</v>
      </c>
      <c r="H90" s="3">
        <v>25</v>
      </c>
      <c r="I90" s="3" t="s">
        <v>54</v>
      </c>
    </row>
    <row r="91" spans="1:9" ht="14.25" customHeight="1" x14ac:dyDescent="0.25">
      <c r="A91" s="3">
        <v>1090</v>
      </c>
      <c r="B91" s="3" t="s">
        <v>130</v>
      </c>
      <c r="C91" s="3" t="s">
        <v>24</v>
      </c>
      <c r="D91" s="3">
        <v>58007</v>
      </c>
      <c r="E91" s="4">
        <v>43934</v>
      </c>
      <c r="F91" s="4">
        <v>46841</v>
      </c>
      <c r="G91" s="3" t="s">
        <v>12</v>
      </c>
      <c r="H91" s="3">
        <v>26</v>
      </c>
      <c r="I91" s="3" t="s">
        <v>54</v>
      </c>
    </row>
    <row r="92" spans="1:9" ht="14.25" customHeight="1" x14ac:dyDescent="0.25">
      <c r="A92" s="3">
        <v>1091</v>
      </c>
      <c r="B92" s="3" t="s">
        <v>131</v>
      </c>
      <c r="C92" s="3" t="s">
        <v>11</v>
      </c>
      <c r="D92" s="3">
        <v>64575</v>
      </c>
      <c r="E92" s="4">
        <v>44786</v>
      </c>
      <c r="F92" s="4">
        <v>46842</v>
      </c>
      <c r="G92" s="3" t="s">
        <v>27</v>
      </c>
      <c r="H92" s="3">
        <v>45</v>
      </c>
      <c r="I92" s="3" t="s">
        <v>54</v>
      </c>
    </row>
    <row r="93" spans="1:9" ht="14.25" customHeight="1" x14ac:dyDescent="0.25">
      <c r="A93" s="3">
        <v>1092</v>
      </c>
      <c r="B93" s="3" t="s">
        <v>132</v>
      </c>
      <c r="C93" s="3" t="s">
        <v>20</v>
      </c>
      <c r="D93" s="3">
        <v>48838</v>
      </c>
      <c r="E93" s="4">
        <v>44783</v>
      </c>
      <c r="F93" s="4">
        <v>46843</v>
      </c>
      <c r="G93" s="3" t="s">
        <v>27</v>
      </c>
      <c r="H93" s="3">
        <v>28</v>
      </c>
      <c r="I93" s="3" t="s">
        <v>13</v>
      </c>
    </row>
    <row r="94" spans="1:9" ht="14.25" customHeight="1" x14ac:dyDescent="0.25">
      <c r="A94" s="3">
        <v>1093</v>
      </c>
      <c r="B94" s="3" t="s">
        <v>133</v>
      </c>
      <c r="C94" s="3" t="s">
        <v>39</v>
      </c>
      <c r="D94" s="3">
        <v>40866</v>
      </c>
      <c r="E94" s="4">
        <v>44679</v>
      </c>
      <c r="F94" s="4">
        <v>46844</v>
      </c>
      <c r="G94" s="3" t="s">
        <v>27</v>
      </c>
      <c r="H94" s="3">
        <v>44</v>
      </c>
      <c r="I94" s="3" t="s">
        <v>17</v>
      </c>
    </row>
    <row r="95" spans="1:9" ht="14.25" customHeight="1" x14ac:dyDescent="0.25">
      <c r="A95" s="3">
        <v>1094</v>
      </c>
      <c r="B95" s="3" t="s">
        <v>134</v>
      </c>
      <c r="C95" s="3" t="s">
        <v>20</v>
      </c>
      <c r="D95" s="3">
        <v>92530</v>
      </c>
      <c r="E95" s="4">
        <v>45429</v>
      </c>
      <c r="F95" s="4">
        <v>46845</v>
      </c>
      <c r="G95" s="3" t="s">
        <v>40</v>
      </c>
      <c r="H95" s="3">
        <v>21</v>
      </c>
      <c r="I95" s="3" t="s">
        <v>17</v>
      </c>
    </row>
    <row r="96" spans="1:9" ht="14.25" customHeight="1" x14ac:dyDescent="0.25">
      <c r="A96" s="3">
        <v>1095</v>
      </c>
      <c r="B96" s="3" t="s">
        <v>135</v>
      </c>
      <c r="C96" s="3" t="s">
        <v>11</v>
      </c>
      <c r="D96" s="3">
        <v>70260</v>
      </c>
      <c r="E96" s="4">
        <v>44951</v>
      </c>
      <c r="F96" s="4">
        <v>46846</v>
      </c>
      <c r="G96" s="3" t="s">
        <v>12</v>
      </c>
      <c r="H96" s="3">
        <v>20</v>
      </c>
      <c r="I96" s="3" t="s">
        <v>21</v>
      </c>
    </row>
    <row r="97" spans="1:9" ht="14.25" customHeight="1" x14ac:dyDescent="0.25">
      <c r="A97" s="3">
        <v>1096</v>
      </c>
      <c r="B97" s="3" t="s">
        <v>136</v>
      </c>
      <c r="C97" s="3" t="s">
        <v>24</v>
      </c>
      <c r="D97" s="3">
        <v>76248</v>
      </c>
      <c r="E97" s="4">
        <v>44017</v>
      </c>
      <c r="F97" s="4">
        <v>46847</v>
      </c>
      <c r="G97" s="3" t="s">
        <v>12</v>
      </c>
      <c r="H97" s="3">
        <v>47</v>
      </c>
      <c r="I97" s="3" t="s">
        <v>17</v>
      </c>
    </row>
    <row r="98" spans="1:9" ht="14.25" customHeight="1" x14ac:dyDescent="0.25">
      <c r="A98" s="3">
        <v>1097</v>
      </c>
      <c r="B98" s="3" t="s">
        <v>137</v>
      </c>
      <c r="C98" s="3" t="s">
        <v>11</v>
      </c>
      <c r="D98" s="3">
        <v>70949</v>
      </c>
      <c r="E98" s="4">
        <v>45239</v>
      </c>
      <c r="F98" s="4">
        <v>46848</v>
      </c>
      <c r="G98" s="3" t="s">
        <v>27</v>
      </c>
      <c r="H98" s="3">
        <v>32</v>
      </c>
      <c r="I98" s="3" t="s">
        <v>54</v>
      </c>
    </row>
    <row r="99" spans="1:9" ht="14.25" customHeight="1" x14ac:dyDescent="0.25">
      <c r="A99" s="3">
        <v>1098</v>
      </c>
      <c r="B99" s="3" t="s">
        <v>138</v>
      </c>
      <c r="C99" s="3" t="s">
        <v>39</v>
      </c>
      <c r="D99" s="3">
        <v>86511</v>
      </c>
      <c r="E99" s="4">
        <v>42929</v>
      </c>
      <c r="F99" s="4">
        <v>46849</v>
      </c>
      <c r="G99" s="3" t="s">
        <v>40</v>
      </c>
      <c r="H99" s="3">
        <v>45</v>
      </c>
      <c r="I99" s="3" t="s">
        <v>13</v>
      </c>
    </row>
    <row r="100" spans="1:9" ht="14.25" customHeight="1" x14ac:dyDescent="0.25">
      <c r="A100" s="3">
        <v>1099</v>
      </c>
      <c r="B100" s="3" t="s">
        <v>139</v>
      </c>
      <c r="C100" s="3" t="s">
        <v>11</v>
      </c>
      <c r="D100" s="3">
        <v>65514</v>
      </c>
      <c r="E100" s="4">
        <v>42979</v>
      </c>
      <c r="F100" s="4">
        <v>46850</v>
      </c>
      <c r="G100" s="3" t="s">
        <v>27</v>
      </c>
      <c r="H100" s="3">
        <v>38</v>
      </c>
      <c r="I100" s="3" t="s">
        <v>21</v>
      </c>
    </row>
    <row r="101" spans="1:9" ht="14.25" customHeight="1" x14ac:dyDescent="0.25">
      <c r="A101" s="3">
        <v>1100</v>
      </c>
      <c r="B101" s="3" t="s">
        <v>140</v>
      </c>
      <c r="C101" s="3" t="s">
        <v>16</v>
      </c>
      <c r="D101" s="3">
        <v>61042</v>
      </c>
      <c r="E101" s="4">
        <v>44668</v>
      </c>
      <c r="F101" s="4">
        <v>46851</v>
      </c>
      <c r="G101" s="3" t="s">
        <v>40</v>
      </c>
      <c r="H101" s="3">
        <v>43</v>
      </c>
      <c r="I101" s="3" t="s">
        <v>17</v>
      </c>
    </row>
    <row r="102" spans="1:9" ht="14.25" customHeight="1" x14ac:dyDescent="0.25">
      <c r="A102" s="3">
        <v>1101</v>
      </c>
      <c r="B102" s="3" t="s">
        <v>141</v>
      </c>
      <c r="C102" s="3" t="s">
        <v>24</v>
      </c>
      <c r="D102" s="3">
        <v>83275</v>
      </c>
      <c r="E102" s="4">
        <v>42191</v>
      </c>
      <c r="F102" s="4">
        <v>46852</v>
      </c>
      <c r="G102" s="3" t="s">
        <v>12</v>
      </c>
      <c r="H102" s="3">
        <v>46</v>
      </c>
      <c r="I102" s="3" t="s">
        <v>17</v>
      </c>
    </row>
    <row r="103" spans="1:9" ht="14.25" customHeight="1" x14ac:dyDescent="0.25">
      <c r="A103" s="3">
        <v>1102</v>
      </c>
      <c r="B103" s="3" t="s">
        <v>142</v>
      </c>
      <c r="C103" s="3" t="s">
        <v>11</v>
      </c>
      <c r="D103" s="3">
        <v>89496</v>
      </c>
      <c r="E103" s="4">
        <v>42553</v>
      </c>
      <c r="F103" s="4">
        <v>46853</v>
      </c>
      <c r="G103" s="3" t="s">
        <v>27</v>
      </c>
      <c r="H103" s="3">
        <v>42</v>
      </c>
      <c r="I103" s="3" t="s">
        <v>13</v>
      </c>
    </row>
    <row r="104" spans="1:9" ht="14.25" customHeight="1" x14ac:dyDescent="0.25">
      <c r="A104" s="3">
        <v>1103</v>
      </c>
      <c r="B104" s="3" t="s">
        <v>143</v>
      </c>
      <c r="C104" s="3" t="s">
        <v>20</v>
      </c>
      <c r="D104" s="3">
        <v>99131</v>
      </c>
      <c r="E104" s="4">
        <v>44679</v>
      </c>
      <c r="F104" s="4">
        <v>46854</v>
      </c>
      <c r="G104" s="3" t="s">
        <v>32</v>
      </c>
      <c r="H104" s="3">
        <v>43</v>
      </c>
      <c r="I104" s="3" t="s">
        <v>13</v>
      </c>
    </row>
    <row r="105" spans="1:9" ht="14.25" customHeight="1" x14ac:dyDescent="0.25">
      <c r="A105" s="3">
        <v>1104</v>
      </c>
      <c r="B105" s="3" t="s">
        <v>144</v>
      </c>
      <c r="C105" s="3" t="s">
        <v>39</v>
      </c>
      <c r="D105" s="3">
        <v>83136</v>
      </c>
      <c r="E105" s="4">
        <v>43347</v>
      </c>
      <c r="F105" s="4">
        <v>46855</v>
      </c>
      <c r="G105" s="3" t="s">
        <v>27</v>
      </c>
      <c r="H105" s="3">
        <v>31</v>
      </c>
      <c r="I105" s="3" t="s">
        <v>17</v>
      </c>
    </row>
    <row r="106" spans="1:9" ht="14.25" customHeight="1" x14ac:dyDescent="0.25">
      <c r="A106" s="3">
        <v>1105</v>
      </c>
      <c r="B106" s="3" t="s">
        <v>145</v>
      </c>
      <c r="C106" s="3" t="s">
        <v>16</v>
      </c>
      <c r="D106" s="3">
        <v>86833</v>
      </c>
      <c r="E106" s="4">
        <v>44341</v>
      </c>
      <c r="F106" s="4">
        <v>46856</v>
      </c>
      <c r="G106" s="3" t="s">
        <v>12</v>
      </c>
      <c r="H106" s="3">
        <v>24</v>
      </c>
      <c r="I106" s="3" t="s">
        <v>17</v>
      </c>
    </row>
    <row r="107" spans="1:9" ht="14.25" customHeight="1" x14ac:dyDescent="0.25">
      <c r="A107" s="3">
        <v>1106</v>
      </c>
      <c r="B107" s="3" t="s">
        <v>146</v>
      </c>
      <c r="C107" s="3" t="s">
        <v>11</v>
      </c>
      <c r="D107" s="3">
        <v>63591</v>
      </c>
      <c r="E107" s="4">
        <v>42131</v>
      </c>
      <c r="F107" s="4">
        <v>46857</v>
      </c>
      <c r="G107" s="3" t="s">
        <v>40</v>
      </c>
      <c r="H107" s="3">
        <v>37</v>
      </c>
      <c r="I107" s="3" t="s">
        <v>17</v>
      </c>
    </row>
    <row r="108" spans="1:9" ht="14.25" customHeight="1" x14ac:dyDescent="0.25">
      <c r="A108" s="3">
        <v>1107</v>
      </c>
      <c r="B108" s="3" t="s">
        <v>147</v>
      </c>
      <c r="C108" s="3" t="s">
        <v>24</v>
      </c>
      <c r="D108" s="3">
        <v>58987</v>
      </c>
      <c r="E108" s="4">
        <v>42600</v>
      </c>
      <c r="F108" s="4">
        <v>46858</v>
      </c>
      <c r="G108" s="3" t="s">
        <v>40</v>
      </c>
      <c r="H108" s="3">
        <v>21</v>
      </c>
      <c r="I108" s="3" t="s">
        <v>13</v>
      </c>
    </row>
    <row r="109" spans="1:9" ht="14.25" customHeight="1" x14ac:dyDescent="0.25">
      <c r="A109" s="3">
        <v>1108</v>
      </c>
      <c r="B109" s="3" t="s">
        <v>148</v>
      </c>
      <c r="C109" s="3" t="s">
        <v>20</v>
      </c>
      <c r="D109" s="3">
        <v>55266</v>
      </c>
      <c r="E109" s="4">
        <v>42862</v>
      </c>
      <c r="F109" s="4">
        <v>46859</v>
      </c>
      <c r="G109" s="3" t="s">
        <v>27</v>
      </c>
      <c r="H109" s="3">
        <v>49</v>
      </c>
      <c r="I109" s="3" t="s">
        <v>13</v>
      </c>
    </row>
    <row r="110" spans="1:9" ht="14.25" customHeight="1" x14ac:dyDescent="0.25">
      <c r="A110" s="3">
        <v>1109</v>
      </c>
      <c r="B110" s="3" t="s">
        <v>149</v>
      </c>
      <c r="C110" s="3" t="s">
        <v>16</v>
      </c>
      <c r="D110" s="3">
        <v>100626</v>
      </c>
      <c r="E110" s="4">
        <v>44528</v>
      </c>
      <c r="F110" s="4">
        <v>46860</v>
      </c>
      <c r="G110" s="3" t="s">
        <v>12</v>
      </c>
      <c r="H110" s="3">
        <v>46</v>
      </c>
      <c r="I110" s="3" t="s">
        <v>17</v>
      </c>
    </row>
    <row r="111" spans="1:9" ht="14.25" customHeight="1" x14ac:dyDescent="0.25">
      <c r="A111" s="3">
        <v>1110</v>
      </c>
      <c r="B111" s="3" t="s">
        <v>150</v>
      </c>
      <c r="C111" s="3" t="s">
        <v>11</v>
      </c>
      <c r="D111" s="3">
        <v>88465</v>
      </c>
      <c r="E111" s="4">
        <v>43131</v>
      </c>
      <c r="F111" s="4">
        <v>46861</v>
      </c>
      <c r="G111" s="3" t="s">
        <v>12</v>
      </c>
      <c r="H111" s="3">
        <v>31</v>
      </c>
      <c r="I111" s="3" t="s">
        <v>13</v>
      </c>
    </row>
    <row r="112" spans="1:9" ht="14.25" customHeight="1" x14ac:dyDescent="0.25">
      <c r="A112" s="3">
        <v>1111</v>
      </c>
      <c r="B112" s="3" t="s">
        <v>151</v>
      </c>
      <c r="C112" s="3" t="s">
        <v>39</v>
      </c>
      <c r="D112" s="3">
        <v>84286</v>
      </c>
      <c r="E112" s="4">
        <v>41975</v>
      </c>
      <c r="F112" s="4">
        <v>46862</v>
      </c>
      <c r="G112" s="3" t="s">
        <v>27</v>
      </c>
      <c r="H112" s="3">
        <v>22</v>
      </c>
      <c r="I112" s="3" t="s">
        <v>21</v>
      </c>
    </row>
    <row r="113" spans="1:9" ht="14.25" customHeight="1" x14ac:dyDescent="0.25">
      <c r="A113" s="3">
        <v>1112</v>
      </c>
      <c r="B113" s="3" t="s">
        <v>152</v>
      </c>
      <c r="C113" s="3" t="s">
        <v>24</v>
      </c>
      <c r="D113" s="3">
        <v>82751</v>
      </c>
      <c r="E113" s="4">
        <v>45450</v>
      </c>
      <c r="F113" s="4">
        <v>46863</v>
      </c>
      <c r="G113" s="3" t="s">
        <v>12</v>
      </c>
      <c r="H113" s="3">
        <v>41</v>
      </c>
      <c r="I113" s="3" t="s">
        <v>21</v>
      </c>
    </row>
    <row r="114" spans="1:9" ht="14.25" customHeight="1" x14ac:dyDescent="0.25">
      <c r="A114" s="3">
        <v>1113</v>
      </c>
      <c r="B114" s="3" t="s">
        <v>153</v>
      </c>
      <c r="C114" s="3" t="s">
        <v>24</v>
      </c>
      <c r="D114" s="3">
        <v>105981</v>
      </c>
      <c r="E114" s="4">
        <v>42794</v>
      </c>
      <c r="F114" s="4">
        <v>46864</v>
      </c>
      <c r="G114" s="3" t="s">
        <v>32</v>
      </c>
      <c r="H114" s="3">
        <v>28</v>
      </c>
      <c r="I114" s="3" t="s">
        <v>54</v>
      </c>
    </row>
    <row r="115" spans="1:9" ht="14.25" customHeight="1" x14ac:dyDescent="0.25">
      <c r="A115" s="3">
        <v>1114</v>
      </c>
      <c r="B115" s="3" t="s">
        <v>154</v>
      </c>
      <c r="C115" s="3" t="s">
        <v>11</v>
      </c>
      <c r="D115" s="3">
        <v>77454</v>
      </c>
      <c r="E115" s="4">
        <v>42830</v>
      </c>
      <c r="F115" s="4">
        <v>46865</v>
      </c>
      <c r="G115" s="3" t="s">
        <v>32</v>
      </c>
      <c r="H115" s="3">
        <v>36</v>
      </c>
      <c r="I115" s="3" t="s">
        <v>21</v>
      </c>
    </row>
    <row r="116" spans="1:9" ht="14.25" customHeight="1" x14ac:dyDescent="0.25">
      <c r="A116" s="3">
        <v>1115</v>
      </c>
      <c r="B116" s="3" t="s">
        <v>155</v>
      </c>
      <c r="C116" s="3" t="s">
        <v>11</v>
      </c>
      <c r="D116" s="3">
        <v>88098</v>
      </c>
      <c r="E116" s="4">
        <v>42655</v>
      </c>
      <c r="F116" s="4">
        <v>46866</v>
      </c>
      <c r="G116" s="3" t="s">
        <v>12</v>
      </c>
      <c r="H116" s="3">
        <v>48</v>
      </c>
      <c r="I116" s="3" t="s">
        <v>21</v>
      </c>
    </row>
    <row r="117" spans="1:9" ht="14.25" customHeight="1" x14ac:dyDescent="0.25">
      <c r="A117" s="3">
        <v>1116</v>
      </c>
      <c r="B117" s="3" t="s">
        <v>156</v>
      </c>
      <c r="C117" s="3" t="s">
        <v>16</v>
      </c>
      <c r="D117" s="3">
        <v>46642</v>
      </c>
      <c r="E117" s="4">
        <v>42442</v>
      </c>
      <c r="F117" s="4">
        <v>46867</v>
      </c>
      <c r="G117" s="3" t="s">
        <v>32</v>
      </c>
      <c r="H117" s="3">
        <v>46</v>
      </c>
      <c r="I117" s="3" t="s">
        <v>21</v>
      </c>
    </row>
    <row r="118" spans="1:9" ht="14.25" customHeight="1" x14ac:dyDescent="0.25">
      <c r="A118" s="3">
        <v>1117</v>
      </c>
      <c r="B118" s="3" t="s">
        <v>157</v>
      </c>
      <c r="C118" s="3" t="s">
        <v>24</v>
      </c>
      <c r="D118" s="3">
        <v>105396</v>
      </c>
      <c r="E118" s="4">
        <v>45411</v>
      </c>
      <c r="F118" s="4">
        <v>46868</v>
      </c>
      <c r="G118" s="3" t="s">
        <v>27</v>
      </c>
      <c r="H118" s="3">
        <v>39</v>
      </c>
      <c r="I118" s="3" t="s">
        <v>54</v>
      </c>
    </row>
    <row r="119" spans="1:9" ht="14.25" customHeight="1" x14ac:dyDescent="0.25">
      <c r="A119" s="3">
        <v>1118</v>
      </c>
      <c r="B119" s="3" t="s">
        <v>158</v>
      </c>
      <c r="C119" s="3" t="s">
        <v>20</v>
      </c>
      <c r="D119" s="3">
        <v>93540</v>
      </c>
      <c r="E119" s="4">
        <v>41968</v>
      </c>
      <c r="F119" s="4">
        <v>46869</v>
      </c>
      <c r="G119" s="3" t="s">
        <v>27</v>
      </c>
      <c r="H119" s="3">
        <v>20</v>
      </c>
      <c r="I119" s="3" t="s">
        <v>54</v>
      </c>
    </row>
    <row r="120" spans="1:9" ht="14.25" customHeight="1" x14ac:dyDescent="0.25">
      <c r="A120" s="3">
        <v>1119</v>
      </c>
      <c r="B120" s="3" t="s">
        <v>159</v>
      </c>
      <c r="C120" s="3" t="s">
        <v>11</v>
      </c>
      <c r="D120" s="3">
        <v>63498</v>
      </c>
      <c r="E120" s="4">
        <v>42968</v>
      </c>
      <c r="F120" s="4">
        <v>46870</v>
      </c>
      <c r="G120" s="3" t="s">
        <v>12</v>
      </c>
      <c r="H120" s="3">
        <v>20</v>
      </c>
      <c r="I120" s="3" t="s">
        <v>13</v>
      </c>
    </row>
    <row r="121" spans="1:9" ht="14.25" customHeight="1" x14ac:dyDescent="0.25">
      <c r="A121" s="3">
        <v>1120</v>
      </c>
      <c r="B121" s="3" t="s">
        <v>160</v>
      </c>
      <c r="C121" s="3" t="s">
        <v>11</v>
      </c>
      <c r="D121" s="3">
        <v>73759</v>
      </c>
      <c r="E121" s="4">
        <v>42568</v>
      </c>
      <c r="F121" s="4">
        <v>46871</v>
      </c>
      <c r="G121" s="3" t="s">
        <v>27</v>
      </c>
      <c r="H121" s="3">
        <v>42</v>
      </c>
      <c r="I121" s="3" t="s">
        <v>21</v>
      </c>
    </row>
    <row r="122" spans="1:9" ht="14.25" customHeight="1" x14ac:dyDescent="0.25">
      <c r="A122" s="3">
        <v>1121</v>
      </c>
      <c r="B122" s="3" t="s">
        <v>161</v>
      </c>
      <c r="C122" s="3" t="s">
        <v>39</v>
      </c>
      <c r="D122" s="3">
        <v>56583</v>
      </c>
      <c r="E122" s="4">
        <v>43360</v>
      </c>
      <c r="F122" s="4">
        <v>46872</v>
      </c>
      <c r="G122" s="3" t="s">
        <v>27</v>
      </c>
      <c r="H122" s="3">
        <v>24</v>
      </c>
      <c r="I122" s="3" t="s">
        <v>54</v>
      </c>
    </row>
    <row r="123" spans="1:9" ht="14.25" customHeight="1" x14ac:dyDescent="0.25">
      <c r="A123" s="3">
        <v>1122</v>
      </c>
      <c r="B123" s="3" t="s">
        <v>162</v>
      </c>
      <c r="C123" s="3" t="s">
        <v>39</v>
      </c>
      <c r="D123" s="3">
        <v>58271</v>
      </c>
      <c r="E123" s="4">
        <v>43207</v>
      </c>
      <c r="F123" s="4">
        <v>46873</v>
      </c>
      <c r="G123" s="3" t="s">
        <v>40</v>
      </c>
      <c r="H123" s="3">
        <v>27</v>
      </c>
      <c r="I123" s="3" t="s">
        <v>21</v>
      </c>
    </row>
    <row r="124" spans="1:9" ht="14.25" customHeight="1" x14ac:dyDescent="0.25">
      <c r="A124" s="3">
        <v>1123</v>
      </c>
      <c r="B124" s="3" t="s">
        <v>163</v>
      </c>
      <c r="C124" s="3" t="s">
        <v>24</v>
      </c>
      <c r="D124" s="3">
        <v>48429</v>
      </c>
      <c r="E124" s="4">
        <v>44940</v>
      </c>
      <c r="F124" s="4">
        <v>46874</v>
      </c>
      <c r="G124" s="3" t="s">
        <v>32</v>
      </c>
      <c r="H124" s="3">
        <v>49</v>
      </c>
      <c r="I124" s="3" t="s">
        <v>21</v>
      </c>
    </row>
    <row r="125" spans="1:9" ht="14.25" customHeight="1" x14ac:dyDescent="0.25">
      <c r="A125" s="3">
        <v>1124</v>
      </c>
      <c r="B125" s="3" t="s">
        <v>164</v>
      </c>
      <c r="C125" s="3" t="s">
        <v>24</v>
      </c>
      <c r="D125" s="3">
        <v>118183</v>
      </c>
      <c r="E125" s="4">
        <v>45355</v>
      </c>
      <c r="F125" s="4">
        <v>46875</v>
      </c>
      <c r="G125" s="3" t="s">
        <v>27</v>
      </c>
      <c r="H125" s="3">
        <v>45</v>
      </c>
      <c r="I125" s="3" t="s">
        <v>17</v>
      </c>
    </row>
    <row r="126" spans="1:9" ht="14.25" customHeight="1" x14ac:dyDescent="0.25">
      <c r="A126" s="3">
        <v>1125</v>
      </c>
      <c r="B126" s="3" t="s">
        <v>165</v>
      </c>
      <c r="C126" s="3" t="s">
        <v>16</v>
      </c>
      <c r="D126" s="3">
        <v>83413</v>
      </c>
      <c r="E126" s="4">
        <v>44630</v>
      </c>
      <c r="F126" s="4">
        <v>46876</v>
      </c>
      <c r="G126" s="3" t="s">
        <v>27</v>
      </c>
      <c r="H126" s="3">
        <v>39</v>
      </c>
      <c r="I126" s="3" t="s">
        <v>21</v>
      </c>
    </row>
    <row r="127" spans="1:9" ht="14.25" customHeight="1" x14ac:dyDescent="0.25">
      <c r="A127" s="3">
        <v>1126</v>
      </c>
      <c r="B127" s="3" t="s">
        <v>166</v>
      </c>
      <c r="C127" s="3" t="s">
        <v>16</v>
      </c>
      <c r="D127" s="3">
        <v>44489</v>
      </c>
      <c r="E127" s="4">
        <v>43325</v>
      </c>
      <c r="F127" s="4">
        <v>46877</v>
      </c>
      <c r="G127" s="3" t="s">
        <v>27</v>
      </c>
      <c r="H127" s="3">
        <v>22</v>
      </c>
      <c r="I127" s="3" t="s">
        <v>21</v>
      </c>
    </row>
    <row r="128" spans="1:9" ht="14.25" customHeight="1" x14ac:dyDescent="0.25">
      <c r="A128" s="3">
        <v>1127</v>
      </c>
      <c r="B128" s="3" t="s">
        <v>167</v>
      </c>
      <c r="C128" s="3" t="s">
        <v>11</v>
      </c>
      <c r="D128" s="3">
        <v>95719</v>
      </c>
      <c r="E128" s="4">
        <v>44190</v>
      </c>
      <c r="F128" s="4">
        <v>46878</v>
      </c>
      <c r="G128" s="3" t="s">
        <v>32</v>
      </c>
      <c r="H128" s="3">
        <v>20</v>
      </c>
      <c r="I128" s="3" t="s">
        <v>54</v>
      </c>
    </row>
    <row r="129" spans="1:9" ht="14.25" customHeight="1" x14ac:dyDescent="0.25">
      <c r="A129" s="3">
        <v>1128</v>
      </c>
      <c r="B129" s="3" t="s">
        <v>168</v>
      </c>
      <c r="C129" s="3" t="s">
        <v>39</v>
      </c>
      <c r="D129" s="3">
        <v>59189</v>
      </c>
      <c r="E129" s="4">
        <v>42081</v>
      </c>
      <c r="F129" s="4">
        <v>46879</v>
      </c>
      <c r="G129" s="3" t="s">
        <v>27</v>
      </c>
      <c r="H129" s="3">
        <v>20</v>
      </c>
      <c r="I129" s="3" t="s">
        <v>13</v>
      </c>
    </row>
    <row r="130" spans="1:9" ht="14.25" customHeight="1" x14ac:dyDescent="0.25">
      <c r="A130" s="3">
        <v>1129</v>
      </c>
      <c r="B130" s="3" t="s">
        <v>169</v>
      </c>
      <c r="C130" s="3" t="s">
        <v>39</v>
      </c>
      <c r="D130" s="3">
        <v>49966</v>
      </c>
      <c r="E130" s="4">
        <v>42500</v>
      </c>
      <c r="F130" s="4">
        <v>46880</v>
      </c>
      <c r="G130" s="3" t="s">
        <v>40</v>
      </c>
      <c r="H130" s="3">
        <v>20</v>
      </c>
      <c r="I130" s="3" t="s">
        <v>17</v>
      </c>
    </row>
    <row r="131" spans="1:9" ht="14.25" customHeight="1" x14ac:dyDescent="0.25">
      <c r="A131" s="3">
        <v>1130</v>
      </c>
      <c r="B131" s="3" t="s">
        <v>170</v>
      </c>
      <c r="C131" s="3" t="s">
        <v>24</v>
      </c>
      <c r="D131" s="3">
        <v>79341</v>
      </c>
      <c r="E131" s="4">
        <v>42897</v>
      </c>
      <c r="F131" s="4">
        <v>46881</v>
      </c>
      <c r="G131" s="3" t="s">
        <v>12</v>
      </c>
      <c r="H131" s="3">
        <v>20</v>
      </c>
      <c r="I131" s="3" t="s">
        <v>21</v>
      </c>
    </row>
    <row r="132" spans="1:9" ht="14.25" customHeight="1" x14ac:dyDescent="0.25">
      <c r="A132" s="3">
        <v>1131</v>
      </c>
      <c r="B132" s="3" t="s">
        <v>171</v>
      </c>
      <c r="C132" s="3" t="s">
        <v>39</v>
      </c>
      <c r="D132" s="3">
        <v>92856</v>
      </c>
      <c r="E132" s="4">
        <v>42523</v>
      </c>
      <c r="F132" s="4">
        <v>46882</v>
      </c>
      <c r="G132" s="3" t="s">
        <v>40</v>
      </c>
      <c r="H132" s="3">
        <v>43</v>
      </c>
      <c r="I132" s="3" t="s">
        <v>13</v>
      </c>
    </row>
    <row r="133" spans="1:9" ht="14.25" customHeight="1" x14ac:dyDescent="0.25">
      <c r="A133" s="3">
        <v>1132</v>
      </c>
      <c r="B133" s="3" t="s">
        <v>172</v>
      </c>
      <c r="C133" s="3" t="s">
        <v>39</v>
      </c>
      <c r="D133" s="3">
        <v>71547</v>
      </c>
      <c r="E133" s="4">
        <v>45077</v>
      </c>
      <c r="F133" s="4">
        <v>46883</v>
      </c>
      <c r="G133" s="3" t="s">
        <v>32</v>
      </c>
      <c r="H133" s="3">
        <v>35</v>
      </c>
      <c r="I133" s="3" t="s">
        <v>13</v>
      </c>
    </row>
    <row r="134" spans="1:9" ht="14.25" customHeight="1" x14ac:dyDescent="0.25">
      <c r="A134" s="3">
        <v>1133</v>
      </c>
      <c r="B134" s="3" t="s">
        <v>173</v>
      </c>
      <c r="C134" s="3" t="s">
        <v>16</v>
      </c>
      <c r="D134" s="3">
        <v>89890</v>
      </c>
      <c r="E134" s="4">
        <v>42436</v>
      </c>
      <c r="F134" s="4">
        <v>46884</v>
      </c>
      <c r="G134" s="3" t="s">
        <v>32</v>
      </c>
      <c r="H134" s="3">
        <v>36</v>
      </c>
      <c r="I134" s="3" t="s">
        <v>17</v>
      </c>
    </row>
    <row r="135" spans="1:9" ht="14.25" customHeight="1" x14ac:dyDescent="0.25">
      <c r="A135" s="3">
        <v>1134</v>
      </c>
      <c r="B135" s="3" t="s">
        <v>174</v>
      </c>
      <c r="C135" s="3" t="s">
        <v>39</v>
      </c>
      <c r="D135" s="3">
        <v>50242</v>
      </c>
      <c r="E135" s="4">
        <v>42374</v>
      </c>
      <c r="F135" s="4">
        <v>46885</v>
      </c>
      <c r="G135" s="3" t="s">
        <v>32</v>
      </c>
      <c r="H135" s="3">
        <v>44</v>
      </c>
      <c r="I135" s="3" t="s">
        <v>13</v>
      </c>
    </row>
    <row r="136" spans="1:9" ht="14.25" customHeight="1" x14ac:dyDescent="0.25">
      <c r="A136" s="3">
        <v>1135</v>
      </c>
      <c r="B136" s="3" t="s">
        <v>175</v>
      </c>
      <c r="C136" s="3" t="s">
        <v>39</v>
      </c>
      <c r="D136" s="3">
        <v>114901</v>
      </c>
      <c r="E136" s="4">
        <v>42609</v>
      </c>
      <c r="F136" s="4">
        <v>46886</v>
      </c>
      <c r="G136" s="3" t="s">
        <v>27</v>
      </c>
      <c r="H136" s="3">
        <v>47</v>
      </c>
      <c r="I136" s="3" t="s">
        <v>17</v>
      </c>
    </row>
    <row r="137" spans="1:9" ht="14.25" customHeight="1" x14ac:dyDescent="0.25">
      <c r="A137" s="3">
        <v>1136</v>
      </c>
      <c r="B137" s="3" t="s">
        <v>176</v>
      </c>
      <c r="C137" s="3" t="s">
        <v>11</v>
      </c>
      <c r="D137" s="3">
        <v>79150</v>
      </c>
      <c r="E137" s="4">
        <v>44016</v>
      </c>
      <c r="F137" s="4">
        <v>46887</v>
      </c>
      <c r="G137" s="3" t="s">
        <v>32</v>
      </c>
      <c r="H137" s="3">
        <v>31</v>
      </c>
      <c r="I137" s="3" t="s">
        <v>54</v>
      </c>
    </row>
    <row r="138" spans="1:9" ht="14.25" customHeight="1" x14ac:dyDescent="0.25">
      <c r="A138" s="3">
        <v>1137</v>
      </c>
      <c r="B138" s="3" t="s">
        <v>177</v>
      </c>
      <c r="C138" s="3" t="s">
        <v>16</v>
      </c>
      <c r="D138" s="3">
        <v>101637</v>
      </c>
      <c r="E138" s="4">
        <v>42315</v>
      </c>
      <c r="F138" s="4">
        <v>46888</v>
      </c>
      <c r="G138" s="3" t="s">
        <v>40</v>
      </c>
      <c r="H138" s="3">
        <v>23</v>
      </c>
      <c r="I138" s="3" t="s">
        <v>17</v>
      </c>
    </row>
    <row r="139" spans="1:9" ht="14.25" customHeight="1" x14ac:dyDescent="0.25">
      <c r="A139" s="3">
        <v>1138</v>
      </c>
      <c r="B139" s="3" t="s">
        <v>178</v>
      </c>
      <c r="C139" s="3" t="s">
        <v>20</v>
      </c>
      <c r="D139" s="3">
        <v>80525</v>
      </c>
      <c r="E139" s="4">
        <v>44528</v>
      </c>
      <c r="F139" s="4">
        <v>46889</v>
      </c>
      <c r="G139" s="3" t="s">
        <v>40</v>
      </c>
      <c r="H139" s="3">
        <v>21</v>
      </c>
      <c r="I139" s="3" t="s">
        <v>17</v>
      </c>
    </row>
    <row r="140" spans="1:9" ht="14.25" customHeight="1" x14ac:dyDescent="0.25">
      <c r="A140" s="3">
        <v>1139</v>
      </c>
      <c r="B140" s="3" t="s">
        <v>179</v>
      </c>
      <c r="C140" s="3" t="s">
        <v>11</v>
      </c>
      <c r="D140" s="3">
        <v>115798</v>
      </c>
      <c r="E140" s="4">
        <v>43821</v>
      </c>
      <c r="F140" s="4">
        <v>46890</v>
      </c>
      <c r="G140" s="3" t="s">
        <v>27</v>
      </c>
      <c r="H140" s="3">
        <v>24</v>
      </c>
      <c r="I140" s="3" t="s">
        <v>54</v>
      </c>
    </row>
    <row r="141" spans="1:9" ht="14.25" customHeight="1" x14ac:dyDescent="0.25">
      <c r="A141" s="3">
        <v>1140</v>
      </c>
      <c r="B141" s="3" t="s">
        <v>180</v>
      </c>
      <c r="C141" s="3" t="s">
        <v>24</v>
      </c>
      <c r="D141" s="3">
        <v>112683</v>
      </c>
      <c r="E141" s="4">
        <v>44992</v>
      </c>
      <c r="F141" s="4">
        <v>46891</v>
      </c>
      <c r="G141" s="3" t="s">
        <v>32</v>
      </c>
      <c r="H141" s="3">
        <v>34</v>
      </c>
      <c r="I141" s="3" t="s">
        <v>13</v>
      </c>
    </row>
    <row r="142" spans="1:9" ht="14.25" customHeight="1" x14ac:dyDescent="0.25">
      <c r="A142" s="3">
        <v>1141</v>
      </c>
      <c r="B142" s="3" t="s">
        <v>181</v>
      </c>
      <c r="C142" s="3" t="s">
        <v>24</v>
      </c>
      <c r="D142" s="3">
        <v>48486</v>
      </c>
      <c r="E142" s="4">
        <v>43320</v>
      </c>
      <c r="F142" s="4">
        <v>46892</v>
      </c>
      <c r="G142" s="3" t="s">
        <v>40</v>
      </c>
      <c r="H142" s="3">
        <v>34</v>
      </c>
      <c r="I142" s="3" t="s">
        <v>54</v>
      </c>
    </row>
    <row r="143" spans="1:9" ht="14.25" customHeight="1" x14ac:dyDescent="0.25">
      <c r="A143" s="3">
        <v>1142</v>
      </c>
      <c r="B143" s="3" t="s">
        <v>182</v>
      </c>
      <c r="C143" s="3" t="s">
        <v>39</v>
      </c>
      <c r="D143" s="3">
        <v>119432</v>
      </c>
      <c r="E143" s="4">
        <v>42279</v>
      </c>
      <c r="F143" s="4">
        <v>46893</v>
      </c>
      <c r="G143" s="3" t="s">
        <v>12</v>
      </c>
      <c r="H143" s="3">
        <v>48</v>
      </c>
      <c r="I143" s="3" t="s">
        <v>13</v>
      </c>
    </row>
    <row r="144" spans="1:9" ht="14.25" customHeight="1" x14ac:dyDescent="0.25">
      <c r="A144" s="3">
        <v>1143</v>
      </c>
      <c r="B144" s="3" t="s">
        <v>183</v>
      </c>
      <c r="C144" s="3" t="s">
        <v>16</v>
      </c>
      <c r="D144" s="3">
        <v>117924</v>
      </c>
      <c r="E144" s="4">
        <v>45307</v>
      </c>
      <c r="F144" s="4">
        <v>46894</v>
      </c>
      <c r="G144" s="3" t="s">
        <v>27</v>
      </c>
      <c r="H144" s="3">
        <v>20</v>
      </c>
      <c r="I144" s="3" t="s">
        <v>13</v>
      </c>
    </row>
    <row r="145" spans="1:9" ht="14.25" customHeight="1" x14ac:dyDescent="0.25">
      <c r="A145" s="3">
        <v>1144</v>
      </c>
      <c r="B145" s="3" t="s">
        <v>184</v>
      </c>
      <c r="C145" s="3" t="s">
        <v>39</v>
      </c>
      <c r="D145" s="3">
        <v>100673</v>
      </c>
      <c r="E145" s="4">
        <v>42575</v>
      </c>
      <c r="F145" s="4">
        <v>46895</v>
      </c>
      <c r="G145" s="3" t="s">
        <v>27</v>
      </c>
      <c r="H145" s="3">
        <v>35</v>
      </c>
      <c r="I145" s="3" t="s">
        <v>54</v>
      </c>
    </row>
    <row r="146" spans="1:9" ht="14.25" customHeight="1" x14ac:dyDescent="0.25">
      <c r="A146" s="3">
        <v>1145</v>
      </c>
      <c r="B146" s="3" t="s">
        <v>185</v>
      </c>
      <c r="C146" s="3" t="s">
        <v>24</v>
      </c>
      <c r="D146" s="3">
        <v>80251</v>
      </c>
      <c r="E146" s="4">
        <v>44841</v>
      </c>
      <c r="F146" s="4">
        <v>46896</v>
      </c>
      <c r="G146" s="3" t="s">
        <v>12</v>
      </c>
      <c r="H146" s="3">
        <v>22</v>
      </c>
      <c r="I146" s="3" t="s">
        <v>17</v>
      </c>
    </row>
    <row r="147" spans="1:9" ht="14.25" customHeight="1" x14ac:dyDescent="0.25">
      <c r="A147" s="3">
        <v>1146</v>
      </c>
      <c r="B147" s="3" t="s">
        <v>186</v>
      </c>
      <c r="C147" s="3" t="s">
        <v>39</v>
      </c>
      <c r="D147" s="3">
        <v>74590</v>
      </c>
      <c r="E147" s="4">
        <v>44734</v>
      </c>
      <c r="F147" s="4">
        <v>46897</v>
      </c>
      <c r="G147" s="3" t="s">
        <v>32</v>
      </c>
      <c r="H147" s="3">
        <v>22</v>
      </c>
      <c r="I147" s="3" t="s">
        <v>54</v>
      </c>
    </row>
    <row r="148" spans="1:9" ht="14.25" customHeight="1" x14ac:dyDescent="0.25">
      <c r="A148" s="3">
        <v>1147</v>
      </c>
      <c r="B148" s="3" t="s">
        <v>187</v>
      </c>
      <c r="C148" s="3" t="s">
        <v>16</v>
      </c>
      <c r="D148" s="3">
        <v>45688</v>
      </c>
      <c r="E148" s="4">
        <v>42614</v>
      </c>
      <c r="F148" s="4">
        <v>46898</v>
      </c>
      <c r="G148" s="3" t="s">
        <v>27</v>
      </c>
      <c r="H148" s="3">
        <v>27</v>
      </c>
      <c r="I148" s="3" t="s">
        <v>17</v>
      </c>
    </row>
    <row r="149" spans="1:9" ht="14.25" customHeight="1" x14ac:dyDescent="0.25">
      <c r="A149" s="3">
        <v>1148</v>
      </c>
      <c r="B149" s="3" t="s">
        <v>188</v>
      </c>
      <c r="C149" s="3" t="s">
        <v>16</v>
      </c>
      <c r="D149" s="3">
        <v>77788</v>
      </c>
      <c r="E149" s="4">
        <v>42174</v>
      </c>
      <c r="F149" s="4">
        <v>46899</v>
      </c>
      <c r="G149" s="3" t="s">
        <v>27</v>
      </c>
      <c r="H149" s="3">
        <v>39</v>
      </c>
      <c r="I149" s="3" t="s">
        <v>21</v>
      </c>
    </row>
    <row r="150" spans="1:9" ht="14.25" customHeight="1" x14ac:dyDescent="0.25">
      <c r="A150" s="3">
        <v>1149</v>
      </c>
      <c r="B150" s="3" t="s">
        <v>189</v>
      </c>
      <c r="C150" s="3" t="s">
        <v>24</v>
      </c>
      <c r="D150" s="3">
        <v>49181</v>
      </c>
      <c r="E150" s="4">
        <v>43824</v>
      </c>
      <c r="F150" s="4">
        <v>46900</v>
      </c>
      <c r="G150" s="3" t="s">
        <v>12</v>
      </c>
      <c r="H150" s="3">
        <v>32</v>
      </c>
      <c r="I150" s="3" t="s">
        <v>21</v>
      </c>
    </row>
    <row r="151" spans="1:9" ht="14.25" customHeight="1" x14ac:dyDescent="0.25">
      <c r="A151" s="3">
        <v>1150</v>
      </c>
      <c r="B151" s="3" t="s">
        <v>190</v>
      </c>
      <c r="C151" s="3" t="s">
        <v>11</v>
      </c>
      <c r="D151" s="3">
        <v>102067</v>
      </c>
      <c r="E151" s="4">
        <v>44658</v>
      </c>
      <c r="F151" s="4">
        <v>46901</v>
      </c>
      <c r="G151" s="3" t="s">
        <v>32</v>
      </c>
      <c r="H151" s="3">
        <v>27</v>
      </c>
      <c r="I151" s="3" t="s">
        <v>54</v>
      </c>
    </row>
    <row r="152" spans="1:9" ht="14.25" customHeight="1" x14ac:dyDescent="0.25">
      <c r="A152" s="3">
        <v>1151</v>
      </c>
      <c r="B152" s="3" t="s">
        <v>191</v>
      </c>
      <c r="C152" s="3" t="s">
        <v>11</v>
      </c>
      <c r="D152" s="3">
        <v>61158</v>
      </c>
      <c r="E152" s="4">
        <v>43786</v>
      </c>
      <c r="F152" s="4">
        <v>46902</v>
      </c>
      <c r="G152" s="3" t="s">
        <v>27</v>
      </c>
      <c r="H152" s="3">
        <v>23</v>
      </c>
      <c r="I152" s="3" t="s">
        <v>54</v>
      </c>
    </row>
    <row r="153" spans="1:9" ht="14.25" customHeight="1" x14ac:dyDescent="0.25">
      <c r="A153" s="3">
        <v>1152</v>
      </c>
      <c r="B153" s="3" t="s">
        <v>192</v>
      </c>
      <c r="C153" s="3" t="s">
        <v>20</v>
      </c>
      <c r="D153" s="3">
        <v>111899</v>
      </c>
      <c r="E153" s="4">
        <v>43526</v>
      </c>
      <c r="F153" s="4">
        <v>46903</v>
      </c>
      <c r="G153" s="3" t="s">
        <v>12</v>
      </c>
      <c r="H153" s="3">
        <v>36</v>
      </c>
      <c r="I153" s="3" t="s">
        <v>21</v>
      </c>
    </row>
    <row r="154" spans="1:9" ht="14.25" customHeight="1" x14ac:dyDescent="0.25">
      <c r="A154" s="3">
        <v>1153</v>
      </c>
      <c r="B154" s="3" t="s">
        <v>193</v>
      </c>
      <c r="C154" s="3" t="s">
        <v>16</v>
      </c>
      <c r="D154" s="3">
        <v>56333</v>
      </c>
      <c r="E154" s="4">
        <v>43504</v>
      </c>
      <c r="F154" s="4">
        <v>46904</v>
      </c>
      <c r="G154" s="3" t="s">
        <v>32</v>
      </c>
      <c r="H154" s="3">
        <v>26</v>
      </c>
      <c r="I154" s="3" t="s">
        <v>17</v>
      </c>
    </row>
    <row r="155" spans="1:9" ht="14.25" customHeight="1" x14ac:dyDescent="0.25">
      <c r="A155" s="3">
        <v>1154</v>
      </c>
      <c r="B155" s="3" t="s">
        <v>194</v>
      </c>
      <c r="C155" s="3" t="s">
        <v>39</v>
      </c>
      <c r="D155" s="3">
        <v>100645</v>
      </c>
      <c r="E155" s="4">
        <v>43298</v>
      </c>
      <c r="F155" s="4">
        <v>46905</v>
      </c>
      <c r="G155" s="3" t="s">
        <v>27</v>
      </c>
      <c r="H155" s="3">
        <v>24</v>
      </c>
      <c r="I155" s="3" t="s">
        <v>17</v>
      </c>
    </row>
    <row r="156" spans="1:9" ht="14.25" customHeight="1" x14ac:dyDescent="0.25">
      <c r="A156" s="3">
        <v>1155</v>
      </c>
      <c r="B156" s="3" t="s">
        <v>195</v>
      </c>
      <c r="C156" s="3" t="s">
        <v>11</v>
      </c>
      <c r="D156" s="3">
        <v>111842</v>
      </c>
      <c r="E156" s="4">
        <v>44116</v>
      </c>
      <c r="F156" s="4">
        <v>46906</v>
      </c>
      <c r="G156" s="3" t="s">
        <v>27</v>
      </c>
      <c r="H156" s="3">
        <v>27</v>
      </c>
      <c r="I156" s="3" t="s">
        <v>17</v>
      </c>
    </row>
    <row r="157" spans="1:9" ht="14.25" customHeight="1" x14ac:dyDescent="0.25">
      <c r="A157" s="3">
        <v>1156</v>
      </c>
      <c r="B157" s="3" t="s">
        <v>196</v>
      </c>
      <c r="C157" s="3" t="s">
        <v>20</v>
      </c>
      <c r="D157" s="3">
        <v>100364</v>
      </c>
      <c r="E157" s="4">
        <v>44357</v>
      </c>
      <c r="F157" s="4">
        <v>46907</v>
      </c>
      <c r="G157" s="3" t="s">
        <v>27</v>
      </c>
      <c r="H157" s="3">
        <v>34</v>
      </c>
      <c r="I157" s="3" t="s">
        <v>17</v>
      </c>
    </row>
    <row r="158" spans="1:9" ht="14.25" customHeight="1" x14ac:dyDescent="0.25">
      <c r="A158" s="3">
        <v>1157</v>
      </c>
      <c r="B158" s="3" t="s">
        <v>197</v>
      </c>
      <c r="C158" s="3" t="s">
        <v>16</v>
      </c>
      <c r="D158" s="3">
        <v>96190</v>
      </c>
      <c r="E158" s="4">
        <v>43905</v>
      </c>
      <c r="F158" s="4">
        <v>46908</v>
      </c>
      <c r="G158" s="3" t="s">
        <v>32</v>
      </c>
      <c r="H158" s="3">
        <v>47</v>
      </c>
      <c r="I158" s="3" t="s">
        <v>21</v>
      </c>
    </row>
    <row r="159" spans="1:9" ht="14.25" customHeight="1" x14ac:dyDescent="0.25">
      <c r="A159" s="3">
        <v>1158</v>
      </c>
      <c r="B159" s="3" t="s">
        <v>198</v>
      </c>
      <c r="C159" s="3" t="s">
        <v>20</v>
      </c>
      <c r="D159" s="3">
        <v>68884</v>
      </c>
      <c r="E159" s="4">
        <v>42088</v>
      </c>
      <c r="F159" s="4">
        <v>46909</v>
      </c>
      <c r="G159" s="3" t="s">
        <v>32</v>
      </c>
      <c r="H159" s="3">
        <v>30</v>
      </c>
      <c r="I159" s="3" t="s">
        <v>17</v>
      </c>
    </row>
    <row r="160" spans="1:9" ht="14.25" customHeight="1" x14ac:dyDescent="0.25">
      <c r="A160" s="3">
        <v>1159</v>
      </c>
      <c r="B160" s="3" t="s">
        <v>199</v>
      </c>
      <c r="C160" s="3" t="s">
        <v>39</v>
      </c>
      <c r="D160" s="3">
        <v>71137</v>
      </c>
      <c r="E160" s="4">
        <v>44449</v>
      </c>
      <c r="F160" s="4">
        <v>46910</v>
      </c>
      <c r="G160" s="3" t="s">
        <v>27</v>
      </c>
      <c r="H160" s="3">
        <v>27</v>
      </c>
      <c r="I160" s="3" t="s">
        <v>17</v>
      </c>
    </row>
    <row r="161" spans="1:9" ht="14.25" customHeight="1" x14ac:dyDescent="0.25">
      <c r="A161" s="3">
        <v>1160</v>
      </c>
      <c r="B161" s="3" t="s">
        <v>200</v>
      </c>
      <c r="C161" s="3" t="s">
        <v>39</v>
      </c>
      <c r="D161" s="3">
        <v>40671</v>
      </c>
      <c r="E161" s="4">
        <v>42230</v>
      </c>
      <c r="F161" s="4">
        <v>46911</v>
      </c>
      <c r="G161" s="3" t="s">
        <v>40</v>
      </c>
      <c r="H161" s="3">
        <v>32</v>
      </c>
      <c r="I161" s="3" t="s">
        <v>13</v>
      </c>
    </row>
    <row r="162" spans="1:9" ht="14.25" customHeight="1" x14ac:dyDescent="0.25">
      <c r="A162" s="3">
        <v>1161</v>
      </c>
      <c r="B162" s="3" t="s">
        <v>201</v>
      </c>
      <c r="C162" s="3" t="s">
        <v>39</v>
      </c>
      <c r="D162" s="3">
        <v>91933</v>
      </c>
      <c r="E162" s="4">
        <v>44894</v>
      </c>
      <c r="F162" s="4">
        <v>46912</v>
      </c>
      <c r="G162" s="3" t="s">
        <v>12</v>
      </c>
      <c r="H162" s="3">
        <v>21</v>
      </c>
      <c r="I162" s="3" t="s">
        <v>21</v>
      </c>
    </row>
    <row r="163" spans="1:9" ht="14.25" customHeight="1" x14ac:dyDescent="0.25">
      <c r="A163" s="3">
        <v>1162</v>
      </c>
      <c r="B163" s="3" t="s">
        <v>202</v>
      </c>
      <c r="C163" s="3" t="s">
        <v>16</v>
      </c>
      <c r="D163" s="3">
        <v>106971</v>
      </c>
      <c r="E163" s="4">
        <v>43597</v>
      </c>
      <c r="F163" s="4">
        <v>46913</v>
      </c>
      <c r="G163" s="3" t="s">
        <v>40</v>
      </c>
      <c r="H163" s="3">
        <v>31</v>
      </c>
      <c r="I163" s="3" t="s">
        <v>21</v>
      </c>
    </row>
    <row r="164" spans="1:9" ht="14.25" customHeight="1" x14ac:dyDescent="0.25">
      <c r="A164" s="3">
        <v>1163</v>
      </c>
      <c r="B164" s="3" t="s">
        <v>203</v>
      </c>
      <c r="C164" s="3" t="s">
        <v>20</v>
      </c>
      <c r="D164" s="3">
        <v>91281</v>
      </c>
      <c r="E164" s="4">
        <v>44323</v>
      </c>
      <c r="F164" s="4">
        <v>46914</v>
      </c>
      <c r="G164" s="3" t="s">
        <v>40</v>
      </c>
      <c r="H164" s="3">
        <v>32</v>
      </c>
      <c r="I164" s="3" t="s">
        <v>21</v>
      </c>
    </row>
    <row r="165" spans="1:9" ht="14.25" customHeight="1" x14ac:dyDescent="0.25">
      <c r="A165" s="3">
        <v>1164</v>
      </c>
      <c r="B165" s="3" t="s">
        <v>204</v>
      </c>
      <c r="C165" s="3" t="s">
        <v>24</v>
      </c>
      <c r="D165" s="3">
        <v>71848</v>
      </c>
      <c r="E165" s="4">
        <v>42026</v>
      </c>
      <c r="F165" s="4">
        <v>46915</v>
      </c>
      <c r="G165" s="3" t="s">
        <v>27</v>
      </c>
      <c r="H165" s="3">
        <v>36</v>
      </c>
      <c r="I165" s="3" t="s">
        <v>21</v>
      </c>
    </row>
    <row r="166" spans="1:9" ht="14.25" customHeight="1" x14ac:dyDescent="0.25">
      <c r="A166" s="3">
        <v>1165</v>
      </c>
      <c r="B166" s="3" t="s">
        <v>205</v>
      </c>
      <c r="C166" s="3" t="s">
        <v>16</v>
      </c>
      <c r="D166" s="3">
        <v>57836</v>
      </c>
      <c r="E166" s="4">
        <v>42103</v>
      </c>
      <c r="F166" s="4">
        <v>46916</v>
      </c>
      <c r="G166" s="3" t="s">
        <v>40</v>
      </c>
      <c r="H166" s="3">
        <v>24</v>
      </c>
      <c r="I166" s="3" t="s">
        <v>13</v>
      </c>
    </row>
    <row r="167" spans="1:9" ht="14.25" customHeight="1" x14ac:dyDescent="0.25">
      <c r="A167" s="3">
        <v>1166</v>
      </c>
      <c r="B167" s="3" t="s">
        <v>206</v>
      </c>
      <c r="C167" s="3" t="s">
        <v>24</v>
      </c>
      <c r="D167" s="3">
        <v>101183</v>
      </c>
      <c r="E167" s="4">
        <v>45258</v>
      </c>
      <c r="F167" s="4">
        <v>46917</v>
      </c>
      <c r="G167" s="3" t="s">
        <v>27</v>
      </c>
      <c r="H167" s="3">
        <v>42</v>
      </c>
      <c r="I167" s="3" t="s">
        <v>21</v>
      </c>
    </row>
    <row r="168" spans="1:9" ht="14.25" customHeight="1" x14ac:dyDescent="0.25">
      <c r="A168" s="3">
        <v>1167</v>
      </c>
      <c r="B168" s="3" t="s">
        <v>207</v>
      </c>
      <c r="C168" s="3" t="s">
        <v>20</v>
      </c>
      <c r="D168" s="3">
        <v>113787</v>
      </c>
      <c r="E168" s="4">
        <v>43137</v>
      </c>
      <c r="F168" s="4">
        <v>46918</v>
      </c>
      <c r="G168" s="3" t="s">
        <v>12</v>
      </c>
      <c r="H168" s="3">
        <v>40</v>
      </c>
      <c r="I168" s="3" t="s">
        <v>21</v>
      </c>
    </row>
    <row r="169" spans="1:9" ht="14.25" customHeight="1" x14ac:dyDescent="0.25">
      <c r="A169" s="3">
        <v>1168</v>
      </c>
      <c r="B169" s="3" t="s">
        <v>208</v>
      </c>
      <c r="C169" s="3" t="s">
        <v>24</v>
      </c>
      <c r="D169" s="3">
        <v>105116</v>
      </c>
      <c r="E169" s="4">
        <v>45070</v>
      </c>
      <c r="F169" s="4">
        <v>46919</v>
      </c>
      <c r="G169" s="3" t="s">
        <v>27</v>
      </c>
      <c r="H169" s="3">
        <v>20</v>
      </c>
      <c r="I169" s="3" t="s">
        <v>13</v>
      </c>
    </row>
    <row r="170" spans="1:9" ht="14.25" customHeight="1" x14ac:dyDescent="0.25">
      <c r="A170" s="3">
        <v>1169</v>
      </c>
      <c r="B170" s="3" t="s">
        <v>209</v>
      </c>
      <c r="C170" s="3" t="s">
        <v>39</v>
      </c>
      <c r="D170" s="3">
        <v>103381</v>
      </c>
      <c r="E170" s="4">
        <v>45045</v>
      </c>
      <c r="F170" s="4">
        <v>46920</v>
      </c>
      <c r="G170" s="3" t="s">
        <v>32</v>
      </c>
      <c r="H170" s="3">
        <v>21</v>
      </c>
      <c r="I170" s="3" t="s">
        <v>54</v>
      </c>
    </row>
    <row r="171" spans="1:9" ht="14.25" customHeight="1" x14ac:dyDescent="0.25">
      <c r="A171" s="3">
        <v>1170</v>
      </c>
      <c r="B171" s="3" t="s">
        <v>210</v>
      </c>
      <c r="C171" s="3" t="s">
        <v>39</v>
      </c>
      <c r="D171" s="3">
        <v>94565</v>
      </c>
      <c r="E171" s="4">
        <v>45352</v>
      </c>
      <c r="F171" s="4">
        <v>46921</v>
      </c>
      <c r="G171" s="3" t="s">
        <v>40</v>
      </c>
      <c r="H171" s="3">
        <v>49</v>
      </c>
      <c r="I171" s="3" t="s">
        <v>54</v>
      </c>
    </row>
    <row r="172" spans="1:9" ht="14.25" customHeight="1" x14ac:dyDescent="0.25">
      <c r="A172" s="3">
        <v>1171</v>
      </c>
      <c r="B172" s="3" t="s">
        <v>211</v>
      </c>
      <c r="C172" s="3" t="s">
        <v>20</v>
      </c>
      <c r="D172" s="3">
        <v>85410</v>
      </c>
      <c r="E172" s="4">
        <v>43713</v>
      </c>
      <c r="F172" s="4">
        <v>46922</v>
      </c>
      <c r="G172" s="3" t="s">
        <v>12</v>
      </c>
      <c r="H172" s="3">
        <v>27</v>
      </c>
      <c r="I172" s="3" t="s">
        <v>21</v>
      </c>
    </row>
    <row r="173" spans="1:9" ht="14.25" customHeight="1" x14ac:dyDescent="0.25">
      <c r="A173" s="3">
        <v>1172</v>
      </c>
      <c r="B173" s="3" t="s">
        <v>212</v>
      </c>
      <c r="C173" s="3" t="s">
        <v>20</v>
      </c>
      <c r="D173" s="3">
        <v>56599</v>
      </c>
      <c r="E173" s="4">
        <v>44274</v>
      </c>
      <c r="F173" s="4">
        <v>46923</v>
      </c>
      <c r="G173" s="3" t="s">
        <v>32</v>
      </c>
      <c r="H173" s="3">
        <v>40</v>
      </c>
      <c r="I173" s="3" t="s">
        <v>17</v>
      </c>
    </row>
    <row r="174" spans="1:9" ht="14.25" customHeight="1" x14ac:dyDescent="0.25">
      <c r="A174" s="3">
        <v>1173</v>
      </c>
      <c r="B174" s="3" t="s">
        <v>213</v>
      </c>
      <c r="C174" s="3" t="s">
        <v>11</v>
      </c>
      <c r="D174" s="3">
        <v>105321</v>
      </c>
      <c r="E174" s="4">
        <v>43619</v>
      </c>
      <c r="F174" s="4">
        <v>46924</v>
      </c>
      <c r="G174" s="3" t="s">
        <v>12</v>
      </c>
      <c r="H174" s="3">
        <v>39</v>
      </c>
      <c r="I174" s="3" t="s">
        <v>54</v>
      </c>
    </row>
    <row r="175" spans="1:9" ht="14.25" customHeight="1" x14ac:dyDescent="0.25">
      <c r="A175" s="3">
        <v>1174</v>
      </c>
      <c r="B175" s="3" t="s">
        <v>214</v>
      </c>
      <c r="C175" s="3" t="s">
        <v>24</v>
      </c>
      <c r="D175" s="3">
        <v>79002</v>
      </c>
      <c r="E175" s="4">
        <v>43451</v>
      </c>
      <c r="F175" s="4">
        <v>46925</v>
      </c>
      <c r="G175" s="3" t="s">
        <v>32</v>
      </c>
      <c r="H175" s="3">
        <v>48</v>
      </c>
      <c r="I175" s="3" t="s">
        <v>21</v>
      </c>
    </row>
    <row r="176" spans="1:9" ht="14.25" customHeight="1" x14ac:dyDescent="0.25">
      <c r="A176" s="3">
        <v>1175</v>
      </c>
      <c r="B176" s="3" t="s">
        <v>215</v>
      </c>
      <c r="C176" s="3" t="s">
        <v>39</v>
      </c>
      <c r="D176" s="3">
        <v>62222</v>
      </c>
      <c r="E176" s="4">
        <v>43783</v>
      </c>
      <c r="F176" s="4">
        <v>46926</v>
      </c>
      <c r="G176" s="3" t="s">
        <v>27</v>
      </c>
      <c r="H176" s="3">
        <v>31</v>
      </c>
      <c r="I176" s="3" t="s">
        <v>13</v>
      </c>
    </row>
    <row r="177" spans="1:9" ht="14.25" customHeight="1" x14ac:dyDescent="0.25">
      <c r="A177" s="3">
        <v>1176</v>
      </c>
      <c r="B177" s="3" t="s">
        <v>216</v>
      </c>
      <c r="C177" s="3" t="s">
        <v>11</v>
      </c>
      <c r="D177" s="3">
        <v>108125</v>
      </c>
      <c r="E177" s="4">
        <v>45413</v>
      </c>
      <c r="F177" s="4">
        <v>46927</v>
      </c>
      <c r="G177" s="3" t="s">
        <v>40</v>
      </c>
      <c r="H177" s="3">
        <v>33</v>
      </c>
      <c r="I177" s="3" t="s">
        <v>17</v>
      </c>
    </row>
    <row r="178" spans="1:9" ht="14.25" customHeight="1" x14ac:dyDescent="0.25">
      <c r="A178" s="3">
        <v>1177</v>
      </c>
      <c r="B178" s="3" t="s">
        <v>217</v>
      </c>
      <c r="C178" s="3" t="s">
        <v>16</v>
      </c>
      <c r="D178" s="3">
        <v>56920</v>
      </c>
      <c r="E178" s="4">
        <v>42794</v>
      </c>
      <c r="F178" s="4">
        <v>46928</v>
      </c>
      <c r="G178" s="3" t="s">
        <v>27</v>
      </c>
      <c r="H178" s="3">
        <v>21</v>
      </c>
      <c r="I178" s="3" t="s">
        <v>21</v>
      </c>
    </row>
    <row r="179" spans="1:9" ht="14.25" customHeight="1" x14ac:dyDescent="0.25">
      <c r="A179" s="3">
        <v>1178</v>
      </c>
      <c r="B179" s="3" t="s">
        <v>218</v>
      </c>
      <c r="C179" s="3" t="s">
        <v>16</v>
      </c>
      <c r="D179" s="3">
        <v>114190</v>
      </c>
      <c r="E179" s="4">
        <v>42853</v>
      </c>
      <c r="F179" s="4">
        <v>46929</v>
      </c>
      <c r="G179" s="3" t="s">
        <v>40</v>
      </c>
      <c r="H179" s="3">
        <v>48</v>
      </c>
      <c r="I179" s="3" t="s">
        <v>13</v>
      </c>
    </row>
    <row r="180" spans="1:9" ht="14.25" customHeight="1" x14ac:dyDescent="0.25">
      <c r="A180" s="3">
        <v>1179</v>
      </c>
      <c r="B180" s="3" t="s">
        <v>106</v>
      </c>
      <c r="C180" s="3" t="s">
        <v>24</v>
      </c>
      <c r="D180" s="3">
        <v>60852</v>
      </c>
      <c r="E180" s="4">
        <v>42642</v>
      </c>
      <c r="F180" s="4">
        <v>46930</v>
      </c>
      <c r="G180" s="3" t="s">
        <v>32</v>
      </c>
      <c r="H180" s="3">
        <v>26</v>
      </c>
      <c r="I180" s="3" t="s">
        <v>17</v>
      </c>
    </row>
    <row r="181" spans="1:9" ht="14.25" customHeight="1" x14ac:dyDescent="0.25">
      <c r="A181" s="3">
        <v>1180</v>
      </c>
      <c r="B181" s="3" t="s">
        <v>219</v>
      </c>
      <c r="C181" s="3" t="s">
        <v>24</v>
      </c>
      <c r="D181" s="3">
        <v>95624</v>
      </c>
      <c r="E181" s="4">
        <v>43890</v>
      </c>
      <c r="F181" s="4">
        <v>46931</v>
      </c>
      <c r="G181" s="3" t="s">
        <v>32</v>
      </c>
      <c r="H181" s="3">
        <v>38</v>
      </c>
      <c r="I181" s="3" t="s">
        <v>13</v>
      </c>
    </row>
    <row r="182" spans="1:9" ht="14.25" customHeight="1" x14ac:dyDescent="0.25">
      <c r="A182" s="3">
        <v>1181</v>
      </c>
      <c r="B182" s="3" t="s">
        <v>220</v>
      </c>
      <c r="C182" s="3" t="s">
        <v>24</v>
      </c>
      <c r="D182" s="3">
        <v>83485</v>
      </c>
      <c r="E182" s="4">
        <v>43683</v>
      </c>
      <c r="F182" s="4">
        <v>46932</v>
      </c>
      <c r="G182" s="3" t="s">
        <v>32</v>
      </c>
      <c r="H182" s="3">
        <v>30</v>
      </c>
      <c r="I182" s="3" t="s">
        <v>21</v>
      </c>
    </row>
    <row r="183" spans="1:9" ht="14.25" customHeight="1" x14ac:dyDescent="0.25">
      <c r="A183" s="3">
        <v>1182</v>
      </c>
      <c r="B183" s="3" t="s">
        <v>221</v>
      </c>
      <c r="C183" s="3" t="s">
        <v>11</v>
      </c>
      <c r="D183" s="3">
        <v>53389</v>
      </c>
      <c r="E183" s="4">
        <v>42224</v>
      </c>
      <c r="F183" s="4">
        <v>46933</v>
      </c>
      <c r="G183" s="3" t="s">
        <v>40</v>
      </c>
      <c r="H183" s="3">
        <v>48</v>
      </c>
      <c r="I183" s="3" t="s">
        <v>13</v>
      </c>
    </row>
    <row r="184" spans="1:9" ht="14.25" customHeight="1" x14ac:dyDescent="0.25">
      <c r="A184" s="3">
        <v>1183</v>
      </c>
      <c r="B184" s="3" t="s">
        <v>222</v>
      </c>
      <c r="C184" s="3" t="s">
        <v>16</v>
      </c>
      <c r="D184" s="3">
        <v>108365</v>
      </c>
      <c r="E184" s="4">
        <v>43562</v>
      </c>
      <c r="F184" s="4">
        <v>46934</v>
      </c>
      <c r="G184" s="3" t="s">
        <v>32</v>
      </c>
      <c r="H184" s="3">
        <v>46</v>
      </c>
      <c r="I184" s="3" t="s">
        <v>54</v>
      </c>
    </row>
    <row r="185" spans="1:9" ht="14.25" customHeight="1" x14ac:dyDescent="0.25">
      <c r="A185" s="3">
        <v>1184</v>
      </c>
      <c r="B185" s="3" t="s">
        <v>223</v>
      </c>
      <c r="C185" s="3" t="s">
        <v>11</v>
      </c>
      <c r="D185" s="3">
        <v>106750</v>
      </c>
      <c r="E185" s="4">
        <v>44809</v>
      </c>
      <c r="F185" s="4">
        <v>46935</v>
      </c>
      <c r="G185" s="3" t="s">
        <v>12</v>
      </c>
      <c r="H185" s="3">
        <v>26</v>
      </c>
      <c r="I185" s="3" t="s">
        <v>54</v>
      </c>
    </row>
    <row r="186" spans="1:9" ht="14.25" customHeight="1" x14ac:dyDescent="0.25">
      <c r="A186" s="3">
        <v>1185</v>
      </c>
      <c r="B186" s="3" t="s">
        <v>224</v>
      </c>
      <c r="C186" s="3" t="s">
        <v>20</v>
      </c>
      <c r="D186" s="3">
        <v>110415</v>
      </c>
      <c r="E186" s="4">
        <v>45453</v>
      </c>
      <c r="F186" s="4">
        <v>46936</v>
      </c>
      <c r="G186" s="3" t="s">
        <v>27</v>
      </c>
      <c r="H186" s="3">
        <v>29</v>
      </c>
      <c r="I186" s="3" t="s">
        <v>54</v>
      </c>
    </row>
    <row r="187" spans="1:9" ht="14.25" customHeight="1" x14ac:dyDescent="0.25">
      <c r="A187" s="3">
        <v>1186</v>
      </c>
      <c r="B187" s="3" t="s">
        <v>225</v>
      </c>
      <c r="C187" s="3" t="s">
        <v>24</v>
      </c>
      <c r="D187" s="3">
        <v>95494</v>
      </c>
      <c r="E187" s="4">
        <v>45148</v>
      </c>
      <c r="F187" s="4">
        <v>46937</v>
      </c>
      <c r="G187" s="3" t="s">
        <v>32</v>
      </c>
      <c r="H187" s="3">
        <v>36</v>
      </c>
      <c r="I187" s="3" t="s">
        <v>13</v>
      </c>
    </row>
    <row r="188" spans="1:9" ht="14.25" customHeight="1" x14ac:dyDescent="0.25">
      <c r="A188" s="3">
        <v>1187</v>
      </c>
      <c r="B188" s="3" t="s">
        <v>226</v>
      </c>
      <c r="C188" s="3" t="s">
        <v>11</v>
      </c>
      <c r="D188" s="3">
        <v>97615</v>
      </c>
      <c r="E188" s="4">
        <v>43744</v>
      </c>
      <c r="F188" s="4">
        <v>46938</v>
      </c>
      <c r="G188" s="3" t="s">
        <v>27</v>
      </c>
      <c r="H188" s="3">
        <v>34</v>
      </c>
      <c r="I188" s="3" t="s">
        <v>54</v>
      </c>
    </row>
    <row r="189" spans="1:9" ht="14.25" customHeight="1" x14ac:dyDescent="0.25">
      <c r="A189" s="3">
        <v>1188</v>
      </c>
      <c r="B189" s="3" t="s">
        <v>227</v>
      </c>
      <c r="C189" s="3" t="s">
        <v>11</v>
      </c>
      <c r="D189" s="3">
        <v>51399</v>
      </c>
      <c r="E189" s="4">
        <v>42440</v>
      </c>
      <c r="F189" s="4">
        <v>46939</v>
      </c>
      <c r="G189" s="3" t="s">
        <v>40</v>
      </c>
      <c r="H189" s="3">
        <v>47</v>
      </c>
      <c r="I189" s="3" t="s">
        <v>13</v>
      </c>
    </row>
    <row r="190" spans="1:9" ht="14.25" customHeight="1" x14ac:dyDescent="0.25">
      <c r="A190" s="3">
        <v>1189</v>
      </c>
      <c r="B190" s="3" t="s">
        <v>228</v>
      </c>
      <c r="C190" s="3" t="s">
        <v>20</v>
      </c>
      <c r="D190" s="3">
        <v>94216</v>
      </c>
      <c r="E190" s="4">
        <v>43267</v>
      </c>
      <c r="F190" s="4">
        <v>46940</v>
      </c>
      <c r="G190" s="3" t="s">
        <v>40</v>
      </c>
      <c r="H190" s="3">
        <v>21</v>
      </c>
      <c r="I190" s="3" t="s">
        <v>54</v>
      </c>
    </row>
    <row r="191" spans="1:9" ht="14.25" customHeight="1" x14ac:dyDescent="0.25">
      <c r="A191" s="3">
        <v>1190</v>
      </c>
      <c r="B191" s="3" t="s">
        <v>229</v>
      </c>
      <c r="C191" s="3" t="s">
        <v>11</v>
      </c>
      <c r="D191" s="3">
        <v>50653</v>
      </c>
      <c r="E191" s="4">
        <v>43442</v>
      </c>
      <c r="F191" s="4">
        <v>46941</v>
      </c>
      <c r="G191" s="3" t="s">
        <v>12</v>
      </c>
      <c r="H191" s="3">
        <v>28</v>
      </c>
      <c r="I191" s="3" t="s">
        <v>13</v>
      </c>
    </row>
    <row r="192" spans="1:9" ht="14.25" customHeight="1" x14ac:dyDescent="0.25">
      <c r="A192" s="3">
        <v>1191</v>
      </c>
      <c r="B192" s="3" t="s">
        <v>230</v>
      </c>
      <c r="C192" s="3" t="s">
        <v>20</v>
      </c>
      <c r="D192" s="3">
        <v>45080</v>
      </c>
      <c r="E192" s="4">
        <v>44351</v>
      </c>
      <c r="F192" s="4">
        <v>46942</v>
      </c>
      <c r="G192" s="3" t="s">
        <v>40</v>
      </c>
      <c r="H192" s="3">
        <v>36</v>
      </c>
      <c r="I192" s="3" t="s">
        <v>17</v>
      </c>
    </row>
    <row r="193" spans="1:9" ht="14.25" customHeight="1" x14ac:dyDescent="0.25">
      <c r="A193" s="3">
        <v>1192</v>
      </c>
      <c r="B193" s="3" t="s">
        <v>231</v>
      </c>
      <c r="C193" s="3" t="s">
        <v>24</v>
      </c>
      <c r="D193" s="3">
        <v>110702</v>
      </c>
      <c r="E193" s="4">
        <v>43303</v>
      </c>
      <c r="F193" s="4">
        <v>46943</v>
      </c>
      <c r="G193" s="3" t="s">
        <v>27</v>
      </c>
      <c r="H193" s="3">
        <v>30</v>
      </c>
      <c r="I193" s="3" t="s">
        <v>13</v>
      </c>
    </row>
    <row r="194" spans="1:9" ht="14.25" customHeight="1" x14ac:dyDescent="0.25">
      <c r="A194" s="3">
        <v>1193</v>
      </c>
      <c r="B194" s="3" t="s">
        <v>232</v>
      </c>
      <c r="C194" s="3" t="s">
        <v>24</v>
      </c>
      <c r="D194" s="3">
        <v>50503</v>
      </c>
      <c r="E194" s="4">
        <v>44628</v>
      </c>
      <c r="F194" s="4">
        <v>46944</v>
      </c>
      <c r="G194" s="3" t="s">
        <v>32</v>
      </c>
      <c r="H194" s="3">
        <v>45</v>
      </c>
      <c r="I194" s="3" t="s">
        <v>21</v>
      </c>
    </row>
    <row r="195" spans="1:9" ht="14.25" customHeight="1" x14ac:dyDescent="0.25">
      <c r="A195" s="3">
        <v>1194</v>
      </c>
      <c r="B195" s="3" t="s">
        <v>233</v>
      </c>
      <c r="C195" s="3" t="s">
        <v>16</v>
      </c>
      <c r="D195" s="3">
        <v>111712</v>
      </c>
      <c r="E195" s="4">
        <v>43836</v>
      </c>
      <c r="F195" s="4">
        <v>46945</v>
      </c>
      <c r="G195" s="3" t="s">
        <v>40</v>
      </c>
      <c r="H195" s="3">
        <v>25</v>
      </c>
      <c r="I195" s="3" t="s">
        <v>54</v>
      </c>
    </row>
    <row r="196" spans="1:9" ht="14.25" customHeight="1" x14ac:dyDescent="0.25">
      <c r="A196" s="3">
        <v>1195</v>
      </c>
      <c r="B196" s="3" t="s">
        <v>234</v>
      </c>
      <c r="C196" s="3" t="s">
        <v>16</v>
      </c>
      <c r="D196" s="3">
        <v>98085</v>
      </c>
      <c r="E196" s="4">
        <v>43967</v>
      </c>
      <c r="F196" s="4">
        <v>46946</v>
      </c>
      <c r="G196" s="3" t="s">
        <v>12</v>
      </c>
      <c r="H196" s="3">
        <v>31</v>
      </c>
      <c r="I196" s="3" t="s">
        <v>13</v>
      </c>
    </row>
    <row r="197" spans="1:9" ht="14.25" customHeight="1" x14ac:dyDescent="0.25">
      <c r="A197" s="3">
        <v>1196</v>
      </c>
      <c r="B197" s="3" t="s">
        <v>235</v>
      </c>
      <c r="C197" s="3" t="s">
        <v>39</v>
      </c>
      <c r="D197" s="3">
        <v>61444</v>
      </c>
      <c r="E197" s="4">
        <v>44340</v>
      </c>
      <c r="F197" s="4">
        <v>46947</v>
      </c>
      <c r="G197" s="3" t="s">
        <v>12</v>
      </c>
      <c r="H197" s="3">
        <v>45</v>
      </c>
      <c r="I197" s="3" t="s">
        <v>17</v>
      </c>
    </row>
    <row r="198" spans="1:9" ht="14.25" customHeight="1" x14ac:dyDescent="0.25">
      <c r="A198" s="3">
        <v>1197</v>
      </c>
      <c r="B198" s="3" t="s">
        <v>236</v>
      </c>
      <c r="C198" s="3" t="s">
        <v>11</v>
      </c>
      <c r="D198" s="3">
        <v>57267</v>
      </c>
      <c r="E198" s="4">
        <v>44970</v>
      </c>
      <c r="F198" s="4">
        <v>46948</v>
      </c>
      <c r="G198" s="3" t="s">
        <v>32</v>
      </c>
      <c r="H198" s="3">
        <v>24</v>
      </c>
      <c r="I198" s="3" t="s">
        <v>21</v>
      </c>
    </row>
    <row r="199" spans="1:9" ht="14.25" customHeight="1" x14ac:dyDescent="0.25">
      <c r="A199" s="3">
        <v>1198</v>
      </c>
      <c r="B199" s="3" t="s">
        <v>237</v>
      </c>
      <c r="C199" s="3" t="s">
        <v>11</v>
      </c>
      <c r="D199" s="3">
        <v>53118</v>
      </c>
      <c r="E199" s="4">
        <v>44377</v>
      </c>
      <c r="F199" s="4">
        <v>46949</v>
      </c>
      <c r="G199" s="3" t="s">
        <v>32</v>
      </c>
      <c r="H199" s="3">
        <v>49</v>
      </c>
      <c r="I199" s="3" t="s">
        <v>17</v>
      </c>
    </row>
    <row r="200" spans="1:9" ht="14.25" customHeight="1" x14ac:dyDescent="0.25">
      <c r="A200" s="3">
        <v>1199</v>
      </c>
      <c r="B200" s="3" t="s">
        <v>238</v>
      </c>
      <c r="C200" s="3" t="s">
        <v>11</v>
      </c>
      <c r="D200" s="3">
        <v>83953</v>
      </c>
      <c r="E200" s="4">
        <v>42537</v>
      </c>
      <c r="F200" s="4">
        <v>46950</v>
      </c>
      <c r="G200" s="3" t="s">
        <v>12</v>
      </c>
      <c r="H200" s="3">
        <v>21</v>
      </c>
      <c r="I200" s="3" t="s">
        <v>21</v>
      </c>
    </row>
    <row r="201" spans="1:9" ht="14.25" customHeight="1" x14ac:dyDescent="0.25">
      <c r="A201" s="3">
        <v>1200</v>
      </c>
      <c r="B201" s="3" t="s">
        <v>239</v>
      </c>
      <c r="C201" s="3" t="s">
        <v>11</v>
      </c>
      <c r="D201" s="3">
        <v>77153</v>
      </c>
      <c r="E201" s="4">
        <v>44379</v>
      </c>
      <c r="F201" s="4">
        <v>46951</v>
      </c>
      <c r="G201" s="3" t="s">
        <v>32</v>
      </c>
      <c r="H201" s="3">
        <v>46</v>
      </c>
      <c r="I201" s="3" t="s">
        <v>21</v>
      </c>
    </row>
    <row r="202" spans="1:9" ht="14.25" customHeight="1" x14ac:dyDescent="0.25"/>
    <row r="203" spans="1:9" ht="14.25" customHeight="1" x14ac:dyDescent="0.25"/>
    <row r="204" spans="1:9" ht="14.25" customHeight="1" x14ac:dyDescent="0.25"/>
    <row r="205" spans="1:9" ht="14.25" customHeight="1" x14ac:dyDescent="0.25"/>
    <row r="206" spans="1:9" ht="14.25" customHeight="1" x14ac:dyDescent="0.25"/>
    <row r="207" spans="1:9" ht="14.25" customHeight="1" x14ac:dyDescent="0.25"/>
    <row r="208" spans="1:9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2024-09-05T19:00:49Z</dcterms:created>
  <dcterms:modified xsi:type="dcterms:W3CDTF">2024-09-06T23:42:17Z</dcterms:modified>
</cp:coreProperties>
</file>