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AB506AE-AFD7-4DFE-878D-492ADA3A0094}" xr6:coauthVersionLast="36" xr6:coauthVersionMax="36" xr10:uidLastSave="{00000000-0000-0000-0000-000000000000}"/>
  <bookViews>
    <workbookView xWindow="0" yWindow="0" windowWidth="23475" windowHeight="12720" tabRatio="765" activeTab="5" xr2:uid="{00000000-000D-0000-FFFF-FFFF00000000}"/>
  </bookViews>
  <sheets>
    <sheet name="unit" sheetId="1" r:id="rId1"/>
    <sheet name="wind" sheetId="2" r:id="rId2"/>
    <sheet name="load" sheetId="3" r:id="rId3"/>
    <sheet name="line" sheetId="5" r:id="rId4"/>
    <sheet name="node" sheetId="6" r:id="rId5"/>
    <sheet name="other" sheetId="4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3" i="2"/>
  <c r="C3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2" i="3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E3" i="2"/>
  <c r="D3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3" i="2"/>
  <c r="B5" i="1" l="1"/>
  <c r="Q14" i="1"/>
  <c r="P14" i="1"/>
  <c r="Q9" i="1"/>
  <c r="P9" i="1"/>
  <c r="F17" i="1"/>
  <c r="F18" i="1" s="1"/>
  <c r="I17" i="1"/>
  <c r="I18" i="1" s="1"/>
  <c r="F20" i="1"/>
  <c r="N21" i="1"/>
  <c r="N26" i="1"/>
  <c r="K20" i="1" l="1"/>
  <c r="G20" i="1"/>
  <c r="H20" i="1"/>
  <c r="I20" i="1"/>
  <c r="J20" i="1"/>
  <c r="L20" i="1"/>
  <c r="M20" i="1"/>
  <c r="M17" i="1"/>
  <c r="M18" i="1" s="1"/>
  <c r="G17" i="1"/>
  <c r="G18" i="1" s="1"/>
  <c r="H17" i="1"/>
  <c r="H18" i="1" s="1"/>
  <c r="J17" i="1"/>
  <c r="J18" i="1" s="1"/>
  <c r="K17" i="1"/>
  <c r="K18" i="1" s="1"/>
  <c r="L17" i="1"/>
  <c r="L18" i="1" s="1"/>
  <c r="Q7" i="1"/>
  <c r="P7" i="1"/>
  <c r="Q6" i="1"/>
  <c r="P6" i="1"/>
  <c r="M38" i="1"/>
  <c r="L38" i="1"/>
  <c r="K38" i="1"/>
  <c r="J38" i="1"/>
  <c r="I38" i="1"/>
  <c r="H38" i="1"/>
  <c r="G38" i="1"/>
  <c r="F38" i="1"/>
  <c r="M13" i="1"/>
  <c r="M14" i="1" s="1"/>
  <c r="L13" i="1"/>
  <c r="L14" i="1" s="1"/>
  <c r="K13" i="1"/>
  <c r="K14" i="1" s="1"/>
  <c r="J13" i="1"/>
  <c r="J14" i="1" s="1"/>
  <c r="I13" i="1"/>
  <c r="I14" i="1" s="1"/>
  <c r="H13" i="1"/>
  <c r="H14" i="1" s="1"/>
  <c r="G13" i="1"/>
  <c r="G14" i="1" s="1"/>
  <c r="F13" i="1"/>
  <c r="F14" i="1" s="1"/>
  <c r="P8" i="1" l="1"/>
  <c r="Q8" i="1"/>
  <c r="B4" i="1" l="1"/>
  <c r="B8" i="1" s="1"/>
  <c r="B3" i="1"/>
  <c r="B2" i="1"/>
  <c r="B6" i="4"/>
  <c r="B8" i="4"/>
  <c r="B7" i="1" l="1"/>
  <c r="B6" i="1"/>
  <c r="G47" i="5"/>
  <c r="E47" i="5"/>
  <c r="D47" i="5"/>
  <c r="G46" i="5"/>
  <c r="E46" i="5"/>
  <c r="D46" i="5"/>
  <c r="G45" i="5"/>
  <c r="E45" i="5"/>
  <c r="D45" i="5"/>
  <c r="G44" i="5"/>
  <c r="E44" i="5"/>
  <c r="D44" i="5"/>
  <c r="G43" i="5"/>
  <c r="E43" i="5"/>
  <c r="D43" i="5"/>
  <c r="G42" i="5"/>
  <c r="E42" i="5"/>
  <c r="D42" i="5"/>
  <c r="G41" i="5"/>
  <c r="E41" i="5"/>
  <c r="D41" i="5"/>
  <c r="G40" i="5"/>
  <c r="E40" i="5"/>
  <c r="D40" i="5"/>
  <c r="G39" i="5"/>
  <c r="E39" i="5"/>
  <c r="D39" i="5"/>
  <c r="G38" i="5"/>
  <c r="E38" i="5"/>
  <c r="D38" i="5"/>
  <c r="G37" i="5"/>
  <c r="E37" i="5"/>
  <c r="D37" i="5"/>
  <c r="G36" i="5"/>
  <c r="E36" i="5"/>
  <c r="D36" i="5"/>
  <c r="G35" i="5"/>
  <c r="E35" i="5"/>
  <c r="D35" i="5"/>
  <c r="G34" i="5"/>
  <c r="E34" i="5"/>
  <c r="D34" i="5"/>
  <c r="G33" i="5"/>
  <c r="E33" i="5"/>
  <c r="D33" i="5"/>
  <c r="G32" i="5"/>
  <c r="E32" i="5"/>
  <c r="D32" i="5"/>
  <c r="G31" i="5"/>
  <c r="E31" i="5"/>
  <c r="D31" i="5"/>
  <c r="G30" i="5"/>
  <c r="E30" i="5"/>
  <c r="D30" i="5"/>
  <c r="G29" i="5"/>
  <c r="E29" i="5"/>
  <c r="D29" i="5"/>
  <c r="G28" i="5"/>
  <c r="E28" i="5"/>
  <c r="D28" i="5"/>
  <c r="G27" i="5"/>
  <c r="E27" i="5"/>
  <c r="D27" i="5"/>
  <c r="G26" i="5"/>
  <c r="E26" i="5"/>
  <c r="D26" i="5"/>
  <c r="G25" i="5"/>
  <c r="E25" i="5"/>
  <c r="D25" i="5"/>
  <c r="G24" i="5"/>
  <c r="E24" i="5"/>
  <c r="D24" i="5"/>
  <c r="G23" i="5"/>
  <c r="E23" i="5"/>
  <c r="D23" i="5"/>
  <c r="G22" i="5"/>
  <c r="E22" i="5"/>
  <c r="D22" i="5"/>
  <c r="G21" i="5"/>
  <c r="E21" i="5"/>
  <c r="D21" i="5"/>
  <c r="G20" i="5"/>
  <c r="E20" i="5"/>
  <c r="D20" i="5"/>
  <c r="G19" i="5"/>
  <c r="E19" i="5"/>
  <c r="D19" i="5"/>
  <c r="G18" i="5"/>
  <c r="E18" i="5"/>
  <c r="D18" i="5"/>
  <c r="G17" i="5"/>
  <c r="E17" i="5"/>
  <c r="D17" i="5"/>
  <c r="G16" i="5"/>
  <c r="E16" i="5"/>
  <c r="D16" i="5"/>
  <c r="G15" i="5"/>
  <c r="E15" i="5"/>
  <c r="D15" i="5"/>
  <c r="G14" i="5"/>
  <c r="E14" i="5"/>
  <c r="D14" i="5"/>
  <c r="G13" i="5"/>
  <c r="E13" i="5"/>
  <c r="D13" i="5"/>
  <c r="G12" i="5"/>
  <c r="E12" i="5"/>
  <c r="D12" i="5"/>
  <c r="G11" i="5"/>
  <c r="E11" i="5"/>
  <c r="D11" i="5"/>
  <c r="G10" i="5"/>
  <c r="E10" i="5"/>
  <c r="D10" i="5"/>
  <c r="G9" i="5"/>
  <c r="E9" i="5"/>
  <c r="D9" i="5"/>
  <c r="G8" i="5"/>
  <c r="E8" i="5"/>
  <c r="D8" i="5"/>
  <c r="G7" i="5"/>
  <c r="E7" i="5"/>
  <c r="D7" i="5"/>
  <c r="G6" i="5"/>
  <c r="E6" i="5"/>
  <c r="D6" i="5"/>
  <c r="G5" i="5"/>
  <c r="E5" i="5"/>
  <c r="D5" i="5"/>
  <c r="G4" i="5"/>
  <c r="E4" i="5"/>
  <c r="D4" i="5"/>
  <c r="G3" i="5"/>
  <c r="E3" i="5"/>
  <c r="D3" i="5"/>
  <c r="G2" i="5"/>
  <c r="E2" i="5"/>
  <c r="D2" i="5"/>
  <c r="G96" i="3"/>
  <c r="G95" i="3"/>
  <c r="F95" i="3"/>
  <c r="G92" i="3"/>
  <c r="G91" i="3"/>
  <c r="F91" i="3"/>
  <c r="G88" i="3"/>
  <c r="F88" i="3"/>
  <c r="G87" i="3"/>
  <c r="F84" i="3"/>
  <c r="G83" i="3"/>
  <c r="F83" i="3"/>
  <c r="F80" i="3"/>
  <c r="G79" i="3"/>
  <c r="F79" i="3"/>
  <c r="G76" i="3"/>
  <c r="F76" i="3"/>
  <c r="G75" i="3"/>
  <c r="F72" i="3"/>
  <c r="G71" i="3"/>
  <c r="F71" i="3"/>
  <c r="G68" i="3"/>
  <c r="F68" i="3"/>
  <c r="F67" i="3"/>
  <c r="G67" i="3"/>
  <c r="F64" i="3"/>
  <c r="G63" i="3"/>
  <c r="F60" i="3"/>
  <c r="G59" i="3"/>
  <c r="F59" i="3"/>
  <c r="G56" i="3"/>
  <c r="F56" i="3"/>
  <c r="G55" i="3"/>
  <c r="F52" i="3"/>
  <c r="G51" i="3"/>
  <c r="F51" i="3"/>
  <c r="G49" i="3"/>
  <c r="F48" i="3"/>
  <c r="F47" i="3"/>
  <c r="G47" i="3"/>
  <c r="G45" i="3"/>
  <c r="F45" i="3"/>
  <c r="F44" i="3"/>
  <c r="F43" i="3"/>
  <c r="G43" i="3"/>
  <c r="G41" i="3"/>
  <c r="G40" i="3"/>
  <c r="F40" i="3"/>
  <c r="G39" i="3"/>
  <c r="G37" i="3"/>
  <c r="F36" i="3"/>
  <c r="G35" i="3"/>
  <c r="F35" i="3"/>
  <c r="F33" i="3"/>
  <c r="G33" i="3"/>
  <c r="F32" i="3"/>
  <c r="G31" i="3"/>
  <c r="F31" i="3"/>
  <c r="F29" i="3"/>
  <c r="G29" i="3"/>
  <c r="G28" i="3"/>
  <c r="F28" i="3"/>
  <c r="G27" i="3"/>
  <c r="G25" i="3"/>
  <c r="F25" i="3"/>
  <c r="G24" i="3"/>
  <c r="F24" i="3"/>
  <c r="G23" i="3"/>
  <c r="F23" i="3"/>
  <c r="G21" i="3"/>
  <c r="F21" i="3"/>
  <c r="G20" i="3"/>
  <c r="F20" i="3"/>
  <c r="G19" i="3"/>
  <c r="G17" i="3"/>
  <c r="F16" i="3"/>
  <c r="G15" i="3"/>
  <c r="G13" i="3"/>
  <c r="F13" i="3"/>
  <c r="F12" i="3"/>
  <c r="G11" i="3"/>
  <c r="F11" i="3"/>
  <c r="G9" i="3"/>
  <c r="G8" i="3"/>
  <c r="F8" i="3"/>
  <c r="G7" i="3"/>
  <c r="G5" i="3"/>
  <c r="F4" i="3"/>
  <c r="G3" i="3"/>
  <c r="F3" i="3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M4" i="1"/>
  <c r="L4" i="1"/>
  <c r="K4" i="1"/>
  <c r="J4" i="1"/>
  <c r="I4" i="1"/>
  <c r="H4" i="1"/>
  <c r="G4" i="1"/>
  <c r="F4" i="1"/>
  <c r="G16" i="3" l="1"/>
  <c r="G48" i="3"/>
  <c r="G4" i="3"/>
  <c r="F9" i="3"/>
  <c r="F19" i="3"/>
  <c r="G36" i="3"/>
  <c r="F41" i="3"/>
  <c r="F63" i="3"/>
  <c r="G80" i="3"/>
  <c r="F7" i="3"/>
  <c r="F39" i="3"/>
  <c r="G60" i="3"/>
  <c r="F75" i="3"/>
  <c r="G12" i="3"/>
  <c r="F17" i="3"/>
  <c r="F27" i="3"/>
  <c r="G44" i="3"/>
  <c r="F55" i="3"/>
  <c r="G72" i="3"/>
  <c r="F87" i="3"/>
  <c r="F5" i="3"/>
  <c r="F15" i="3"/>
  <c r="G32" i="3"/>
  <c r="F37" i="3"/>
  <c r="G52" i="3"/>
  <c r="G84" i="3"/>
  <c r="G64" i="3"/>
  <c r="F2" i="3"/>
  <c r="F6" i="3"/>
  <c r="F10" i="3"/>
  <c r="F14" i="3"/>
  <c r="F18" i="3"/>
  <c r="F22" i="3"/>
  <c r="F26" i="3"/>
  <c r="F30" i="3"/>
  <c r="F34" i="3"/>
  <c r="F38" i="3"/>
  <c r="F42" i="3"/>
  <c r="F46" i="3"/>
  <c r="F50" i="3"/>
  <c r="F54" i="3"/>
  <c r="F58" i="3"/>
  <c r="F62" i="3"/>
  <c r="F66" i="3"/>
  <c r="F70" i="3"/>
  <c r="F74" i="3"/>
  <c r="F78" i="3"/>
  <c r="F82" i="3"/>
  <c r="F86" i="3"/>
  <c r="F90" i="3"/>
  <c r="F94" i="3"/>
  <c r="G2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F49" i="3"/>
  <c r="F53" i="3"/>
  <c r="F57" i="3"/>
  <c r="F61" i="3"/>
  <c r="F65" i="3"/>
  <c r="F69" i="3"/>
  <c r="F73" i="3"/>
  <c r="F77" i="3"/>
  <c r="F81" i="3"/>
  <c r="F85" i="3"/>
  <c r="F89" i="3"/>
  <c r="F93" i="3"/>
  <c r="F97" i="3"/>
  <c r="G53" i="3"/>
  <c r="G57" i="3"/>
  <c r="G61" i="3"/>
  <c r="G65" i="3"/>
  <c r="G69" i="3"/>
  <c r="G73" i="3"/>
  <c r="G77" i="3"/>
  <c r="G81" i="3"/>
  <c r="G85" i="3"/>
  <c r="G89" i="3"/>
  <c r="G93" i="3"/>
  <c r="G97" i="3"/>
  <c r="F92" i="3"/>
  <c r="F96" i="3"/>
  <c r="B11" i="4"/>
  <c r="B7" i="4"/>
</calcChain>
</file>

<file path=xl/sharedStrings.xml><?xml version="1.0" encoding="utf-8"?>
<sst xmlns="http://schemas.openxmlformats.org/spreadsheetml/2006/main" count="200" uniqueCount="147">
  <si>
    <r>
      <rPr>
        <sz val="12"/>
        <color indexed="8"/>
        <rFont val="宋体"/>
        <family val="3"/>
        <charset val="134"/>
      </rPr>
      <t>常规机组最大总出力</t>
    </r>
    <r>
      <rPr>
        <sz val="12"/>
        <color indexed="8"/>
        <rFont val="Times New Roman"/>
        <family val="1"/>
      </rPr>
      <t>/MW</t>
    </r>
  </si>
  <si>
    <r>
      <rPr>
        <sz val="12"/>
        <color rgb="FF000000"/>
        <rFont val="宋体"/>
        <family val="3"/>
        <charset val="134"/>
      </rPr>
      <t>机组编号</t>
    </r>
    <phoneticPr fontId="5" type="noConversion"/>
  </si>
  <si>
    <t>G1</t>
    <phoneticPr fontId="5" type="noConversion"/>
  </si>
  <si>
    <t>G2</t>
  </si>
  <si>
    <t>G3</t>
  </si>
  <si>
    <t>G4</t>
  </si>
  <si>
    <t>G5</t>
  </si>
  <si>
    <t>G6</t>
  </si>
  <si>
    <t>G7</t>
  </si>
  <si>
    <t>G8</t>
  </si>
  <si>
    <r>
      <rPr>
        <sz val="12"/>
        <color indexed="8"/>
        <rFont val="宋体"/>
        <family val="3"/>
        <charset val="134"/>
      </rPr>
      <t>风电最大预测出力</t>
    </r>
    <r>
      <rPr>
        <sz val="12"/>
        <color indexed="8"/>
        <rFont val="Times New Roman"/>
        <family val="1"/>
      </rPr>
      <t>/MW</t>
    </r>
  </si>
  <si>
    <r>
      <rPr>
        <sz val="12"/>
        <color indexed="8"/>
        <rFont val="宋体"/>
        <family val="3"/>
        <charset val="134"/>
      </rPr>
      <t>火电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5" type="noConversion"/>
  </si>
  <si>
    <r>
      <rPr>
        <sz val="12"/>
        <color indexed="8"/>
        <rFont val="宋体"/>
        <family val="3"/>
        <charset val="134"/>
      </rPr>
      <t>风电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5" type="noConversion"/>
  </si>
  <si>
    <r>
      <rPr>
        <sz val="12"/>
        <color indexed="8"/>
        <rFont val="宋体"/>
        <family val="3"/>
        <charset val="134"/>
      </rPr>
      <t>负荷预测最大值</t>
    </r>
    <r>
      <rPr>
        <sz val="12"/>
        <color indexed="8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</si>
  <si>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额定有功出力</t>
    </r>
    <r>
      <rPr>
        <sz val="12"/>
        <color theme="1"/>
        <rFont val="Times New Roman"/>
        <family val="1"/>
      </rPr>
      <t>/MW</t>
    </r>
    <phoneticPr fontId="3" type="noConversion"/>
  </si>
  <si>
    <t>W1</t>
    <phoneticPr fontId="3" type="noConversion"/>
  </si>
  <si>
    <t>W2</t>
    <phoneticPr fontId="3" type="noConversion"/>
  </si>
  <si>
    <r>
      <rPr>
        <sz val="12"/>
        <color theme="1"/>
        <rFont val="宋体"/>
        <family val="3"/>
        <charset val="134"/>
      </rPr>
      <t>数值</t>
    </r>
    <phoneticPr fontId="3" type="noConversion"/>
  </si>
  <si>
    <r>
      <rPr>
        <sz val="12"/>
        <color theme="1"/>
        <rFont val="宋体"/>
        <family val="3"/>
        <charset val="134"/>
      </rPr>
      <t>时段</t>
    </r>
    <r>
      <rPr>
        <sz val="12"/>
        <color theme="1"/>
        <rFont val="Times New Roman"/>
        <family val="1"/>
      </rPr>
      <t>/15min</t>
    </r>
    <phoneticPr fontId="3" type="noConversion"/>
  </si>
  <si>
    <r>
      <rPr>
        <sz val="12"/>
        <color theme="1"/>
        <rFont val="宋体"/>
        <family val="3"/>
        <charset val="134"/>
      </rPr>
      <t>负荷预测值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</si>
  <si>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时段</t>
    </r>
    <r>
      <rPr>
        <sz val="12"/>
        <color theme="1"/>
        <rFont val="Times New Roman"/>
        <family val="1"/>
      </rPr>
      <t>/15min</t>
    </r>
    <phoneticPr fontId="3" type="noConversion"/>
  </si>
  <si>
    <r>
      <rPr>
        <sz val="12"/>
        <color theme="1"/>
        <rFont val="宋体"/>
        <family val="1"/>
        <charset val="134"/>
      </rPr>
      <t>负荷预测误差/</t>
    </r>
    <r>
      <rPr>
        <sz val="12"/>
        <color theme="1"/>
        <rFont val="Times New Roman"/>
        <family val="1"/>
      </rPr>
      <t>MW</t>
    </r>
    <phoneticPr fontId="3" type="noConversion"/>
  </si>
  <si>
    <t>误差生成器</t>
    <phoneticPr fontId="3" type="noConversion"/>
  </si>
  <si>
    <t>负荷基值</t>
    <phoneticPr fontId="3" type="noConversion"/>
  </si>
  <si>
    <r>
      <rPr>
        <sz val="12"/>
        <color theme="1"/>
        <rFont val="宋体"/>
        <family val="1"/>
        <charset val="134"/>
      </rPr>
      <t>线路编号</t>
    </r>
    <phoneticPr fontId="3" type="noConversion"/>
  </si>
  <si>
    <r>
      <rPr>
        <sz val="12"/>
        <color theme="1"/>
        <rFont val="宋体"/>
        <family val="1"/>
        <charset val="134"/>
      </rPr>
      <t>首节点</t>
    </r>
    <phoneticPr fontId="3" type="noConversion"/>
  </si>
  <si>
    <r>
      <rPr>
        <sz val="12"/>
        <color theme="1"/>
        <rFont val="宋体"/>
        <family val="1"/>
        <charset val="134"/>
      </rPr>
      <t>末节点</t>
    </r>
    <phoneticPr fontId="3" type="noConversion"/>
  </si>
  <si>
    <r>
      <rPr>
        <sz val="12"/>
        <color theme="1"/>
        <rFont val="宋体"/>
        <family val="3"/>
        <charset val="134"/>
      </rPr>
      <t>参数类型</t>
    </r>
    <phoneticPr fontId="3" type="noConversion"/>
  </si>
  <si>
    <r>
      <rPr>
        <sz val="12"/>
        <color theme="1"/>
        <rFont val="宋体"/>
        <family val="3"/>
        <charset val="134"/>
      </rPr>
      <t>单位调度时长</t>
    </r>
    <r>
      <rPr>
        <sz val="12"/>
        <color theme="1"/>
        <rFont val="Times New Roman"/>
        <family val="1"/>
      </rPr>
      <t>/min</t>
    </r>
    <phoneticPr fontId="3" type="noConversion"/>
  </si>
  <si>
    <r>
      <rPr>
        <sz val="12"/>
        <color theme="1"/>
        <rFont val="宋体"/>
        <family val="3"/>
        <charset val="134"/>
      </rPr>
      <t>日前调度时段数</t>
    </r>
    <phoneticPr fontId="3" type="noConversion"/>
  </si>
  <si>
    <r>
      <rPr>
        <sz val="12"/>
        <color theme="1"/>
        <rFont val="宋体"/>
        <family val="3"/>
        <charset val="134"/>
      </rPr>
      <t>数值积分步长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</si>
  <si>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3"/>
        <charset val="134"/>
      </rPr>
      <t>数值积分总时长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</si>
  <si>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3"/>
        <charset val="134"/>
      </rPr>
      <t>数值积分时步数</t>
    </r>
    <phoneticPr fontId="3" type="noConversion"/>
  </si>
  <si>
    <r>
      <rPr>
        <sz val="12"/>
        <color theme="1"/>
        <rFont val="宋体"/>
        <family val="3"/>
        <charset val="134"/>
      </rPr>
      <t>初始频率变化率限值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</si>
  <si>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3"/>
        <charset val="134"/>
      </rPr>
      <t>最大频差限值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</si>
  <si>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风电预测出力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</si>
  <si>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风电预测误差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</si>
  <si>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负荷预测上界/</t>
    </r>
    <r>
      <rPr>
        <sz val="12"/>
        <color theme="1"/>
        <rFont val="Times New Roman"/>
        <family val="1"/>
      </rPr>
      <t>MW</t>
    </r>
    <phoneticPr fontId="3" type="noConversion"/>
  </si>
  <si>
    <r>
      <rPr>
        <sz val="12"/>
        <color theme="1"/>
        <rFont val="宋体"/>
        <family val="1"/>
        <charset val="134"/>
      </rPr>
      <t>负荷预测下界/</t>
    </r>
    <r>
      <rPr>
        <sz val="12"/>
        <color theme="1"/>
        <rFont val="Times New Roman"/>
        <family val="1"/>
      </rPr>
      <t>MW</t>
    </r>
    <phoneticPr fontId="3" type="noConversion"/>
  </si>
  <si>
    <r>
      <rPr>
        <sz val="12"/>
        <color theme="1"/>
        <rFont val="宋体"/>
        <family val="1"/>
        <charset val="134"/>
      </rPr>
      <t>线路长度</t>
    </r>
    <phoneticPr fontId="3" type="noConversion"/>
  </si>
  <si>
    <r>
      <rPr>
        <sz val="12"/>
        <color theme="1"/>
        <rFont val="宋体"/>
        <family val="1"/>
        <charset val="134"/>
      </rPr>
      <t>单位长度电阻</t>
    </r>
    <r>
      <rPr>
        <sz val="12"/>
        <color theme="1"/>
        <rFont val="Times New Roman"/>
        <family val="1"/>
      </rPr>
      <t>/Ω</t>
    </r>
    <phoneticPr fontId="3" type="noConversion"/>
  </si>
  <si>
    <r>
      <rPr>
        <sz val="12"/>
        <color theme="1"/>
        <rFont val="宋体"/>
        <family val="1"/>
        <charset val="134"/>
      </rPr>
      <t>单位长度电抗</t>
    </r>
    <r>
      <rPr>
        <sz val="12"/>
        <color theme="1"/>
        <rFont val="Times New Roman"/>
        <family val="1"/>
      </rPr>
      <t>/Ω</t>
    </r>
    <phoneticPr fontId="3" type="noConversion"/>
  </si>
  <si>
    <t>电力系统输电线路两端电压相角差异常修正方法及应用</t>
  </si>
  <si>
    <r>
      <t>50~100km
(100km</t>
    </r>
    <r>
      <rPr>
        <sz val="12"/>
        <color theme="1"/>
        <rFont val="宋体"/>
        <family val="1"/>
        <charset val="134"/>
      </rPr>
      <t>以内无需考虑对地支路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</si>
  <si>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宋体"/>
        <family val="1"/>
        <charset val="134"/>
      </rPr>
      <t>线路长度</t>
    </r>
    <r>
      <rPr>
        <sz val="12"/>
        <color theme="1"/>
        <rFont val="Times New Roman"/>
        <family val="1"/>
      </rPr>
      <t>/km</t>
    </r>
    <phoneticPr fontId="3" type="noConversion"/>
  </si>
  <si>
    <r>
      <rPr>
        <sz val="12"/>
        <color theme="1"/>
        <rFont val="宋体"/>
        <family val="1"/>
        <charset val="134"/>
      </rPr>
      <t>线路长度生成器</t>
    </r>
    <phoneticPr fontId="3" type="noConversion"/>
  </si>
  <si>
    <r>
      <rPr>
        <sz val="12"/>
        <color theme="1"/>
        <rFont val="宋体"/>
        <family val="1"/>
        <charset val="134"/>
      </rPr>
      <t>电压等级</t>
    </r>
    <r>
      <rPr>
        <sz val="12"/>
        <color theme="1"/>
        <rFont val="Times New Roman"/>
        <family val="1"/>
      </rPr>
      <t>/kV</t>
    </r>
    <phoneticPr fontId="3" type="noConversion"/>
  </si>
  <si>
    <r>
      <rPr>
        <sz val="12"/>
        <color theme="1"/>
        <rFont val="宋体"/>
        <family val="1"/>
        <charset val="134"/>
      </rPr>
      <t>参考文献</t>
    </r>
    <phoneticPr fontId="3" type="noConversion"/>
  </si>
  <si>
    <r>
      <rPr>
        <sz val="12"/>
        <color theme="1"/>
        <rFont val="宋体"/>
        <family val="1"/>
        <charset val="134"/>
      </rPr>
      <t>电力系统稳态分析</t>
    </r>
    <r>
      <rPr>
        <sz val="12"/>
        <color theme="1"/>
        <rFont val="Times New Roman"/>
        <family val="1"/>
      </rPr>
      <t>(</t>
    </r>
    <r>
      <rPr>
        <sz val="12"/>
        <color theme="1"/>
        <rFont val="宋体"/>
        <family val="1"/>
        <charset val="134"/>
      </rPr>
      <t>陈珩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</si>
  <si>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宋体"/>
        <family val="1"/>
        <charset val="134"/>
      </rPr>
      <t>线路电抗</t>
    </r>
    <r>
      <rPr>
        <sz val="12"/>
        <color theme="1"/>
        <rFont val="Times New Roman"/>
        <family val="1"/>
      </rPr>
      <t>/Ω</t>
    </r>
    <phoneticPr fontId="3" type="noConversion"/>
  </si>
  <si>
    <r>
      <rPr>
        <sz val="12"/>
        <color theme="1"/>
        <rFont val="宋体"/>
        <family val="1"/>
        <charset val="134"/>
      </rPr>
      <t>节点编号</t>
    </r>
    <phoneticPr fontId="3" type="noConversion"/>
  </si>
  <si>
    <r>
      <rPr>
        <sz val="12"/>
        <color theme="1"/>
        <rFont val="宋体"/>
        <family val="1"/>
        <charset val="134"/>
      </rPr>
      <t>有功负荷比例</t>
    </r>
    <phoneticPr fontId="3" type="noConversion"/>
  </si>
  <si>
    <t>G</t>
    <phoneticPr fontId="3" type="noConversion"/>
  </si>
  <si>
    <t>W</t>
    <phoneticPr fontId="3" type="noConversion"/>
  </si>
  <si>
    <t>N</t>
    <phoneticPr fontId="3" type="noConversion"/>
  </si>
  <si>
    <r>
      <rPr>
        <sz val="12"/>
        <color theme="1"/>
        <rFont val="宋体"/>
        <family val="1"/>
        <charset val="134"/>
      </rPr>
      <t>节点所接设备</t>
    </r>
    <phoneticPr fontId="3" type="noConversion"/>
  </si>
  <si>
    <r>
      <rPr>
        <sz val="12"/>
        <color theme="1"/>
        <rFont val="宋体"/>
        <family val="1"/>
        <charset val="134"/>
      </rPr>
      <t>设备类型</t>
    </r>
    <phoneticPr fontId="3" type="noConversion"/>
  </si>
  <si>
    <r>
      <rPr>
        <sz val="12"/>
        <color theme="1"/>
        <rFont val="宋体"/>
        <family val="1"/>
        <charset val="134"/>
      </rPr>
      <t>设备编号</t>
    </r>
    <phoneticPr fontId="3" type="noConversion"/>
  </si>
  <si>
    <r>
      <rPr>
        <sz val="12"/>
        <color theme="1"/>
        <rFont val="宋体"/>
        <family val="1"/>
        <charset val="134"/>
      </rPr>
      <t>上边界</t>
    </r>
    <phoneticPr fontId="3" type="noConversion"/>
  </si>
  <si>
    <r>
      <rPr>
        <sz val="12"/>
        <color theme="1"/>
        <rFont val="宋体"/>
        <family val="1"/>
        <charset val="134"/>
      </rPr>
      <t>下边界</t>
    </r>
    <phoneticPr fontId="3" type="noConversion"/>
  </si>
  <si>
    <r>
      <rPr>
        <sz val="12"/>
        <color theme="1"/>
        <rFont val="宋体"/>
        <family val="1"/>
        <charset val="134"/>
      </rPr>
      <t>风电</t>
    </r>
    <r>
      <rPr>
        <sz val="12"/>
        <color theme="1"/>
        <rFont val="Times New Roman"/>
        <family val="1"/>
      </rPr>
      <t>W1</t>
    </r>
    <r>
      <rPr>
        <sz val="12"/>
        <color theme="1"/>
        <rFont val="宋体"/>
        <family val="1"/>
        <charset val="134"/>
      </rPr>
      <t>预测出力边界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</si>
  <si>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1"/>
        <charset val="134"/>
      </rPr>
      <t>风电</t>
    </r>
    <r>
      <rPr>
        <sz val="12"/>
        <color theme="1"/>
        <rFont val="Times New Roman"/>
        <family val="1"/>
      </rPr>
      <t>W2</t>
    </r>
    <r>
      <rPr>
        <sz val="12"/>
        <color theme="1"/>
        <rFont val="宋体"/>
        <family val="1"/>
        <charset val="134"/>
      </rPr>
      <t>预测出力边界</t>
    </r>
    <r>
      <rPr>
        <sz val="12"/>
        <color theme="1"/>
        <rFont val="Times New Roman"/>
        <family val="1"/>
      </rPr>
      <t>/MW</t>
    </r>
    <phoneticPr fontId="3" type="noConversion"/>
  </si>
  <si>
    <r>
      <t>60s</t>
    </r>
    <r>
      <rPr>
        <sz val="12"/>
        <color theme="1"/>
        <rFont val="宋体"/>
        <family val="3"/>
        <charset val="134"/>
      </rPr>
      <t>频差限值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</si>
  <si>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rgb="FF000000"/>
        <rFont val="宋体"/>
        <family val="3"/>
        <charset val="134"/>
      </rPr>
      <t>储能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负荷比</t>
    </r>
    <phoneticPr fontId="5" type="noConversion"/>
  </si>
  <si>
    <t>B</t>
    <phoneticPr fontId="3" type="noConversion"/>
  </si>
  <si>
    <t>含义</t>
    <phoneticPr fontId="3" type="noConversion"/>
  </si>
  <si>
    <t>设备类型代码</t>
    <phoneticPr fontId="3" type="noConversion"/>
  </si>
  <si>
    <t>N</t>
    <phoneticPr fontId="3" type="noConversion"/>
  </si>
  <si>
    <t>B</t>
    <phoneticPr fontId="3" type="noConversion"/>
  </si>
  <si>
    <t>G</t>
    <phoneticPr fontId="3" type="noConversion"/>
  </si>
  <si>
    <t>W</t>
    <phoneticPr fontId="3" type="noConversion"/>
  </si>
  <si>
    <t>接有风电</t>
    <phoneticPr fontId="3" type="noConversion"/>
  </si>
  <si>
    <t>接有火电</t>
    <phoneticPr fontId="3" type="noConversion"/>
  </si>
  <si>
    <t>接有电池储能</t>
    <phoneticPr fontId="3" type="noConversion"/>
  </si>
  <si>
    <t>未接电源及储能</t>
    <phoneticPr fontId="3" type="noConversion"/>
  </si>
  <si>
    <t>0.2Hz</t>
    <phoneticPr fontId="3" type="noConversion"/>
  </si>
  <si>
    <t>0.3Hz/s</t>
    <phoneticPr fontId="3" type="noConversion"/>
  </si>
  <si>
    <t>N</t>
    <phoneticPr fontId="3" type="noConversion"/>
  </si>
  <si>
    <r>
      <rPr>
        <sz val="12"/>
        <color theme="1"/>
        <rFont val="宋体"/>
        <family val="3"/>
        <charset val="134"/>
      </rPr>
      <t>有功出力下限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</si>
  <si>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rgb="FF000000"/>
        <rFont val="宋体"/>
        <family val="3"/>
        <charset val="134"/>
      </rPr>
      <t>储能</t>
    </r>
    <r>
      <rPr>
        <sz val="12"/>
        <color indexed="8"/>
        <rFont val="宋体"/>
        <family val="3"/>
        <charset val="134"/>
      </rPr>
      <t>最大出力</t>
    </r>
    <r>
      <rPr>
        <sz val="12"/>
        <color indexed="8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</si>
  <si>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单次启停成本</t>
    </r>
    <r>
      <rPr>
        <sz val="12"/>
        <color theme="1"/>
        <rFont val="Times New Roman"/>
        <family val="1"/>
      </rPr>
      <t>/$</t>
    </r>
    <phoneticPr fontId="3" type="noConversion"/>
  </si>
  <si>
    <r>
      <rPr>
        <sz val="12"/>
        <color theme="1"/>
        <rFont val="宋体"/>
        <family val="3"/>
        <charset val="134"/>
      </rPr>
      <t>最小启停机时间</t>
    </r>
    <r>
      <rPr>
        <sz val="12"/>
        <color theme="1"/>
        <rFont val="Times New Roman"/>
        <family val="1"/>
      </rPr>
      <t>/h</t>
    </r>
  </si>
  <si>
    <r>
      <rPr>
        <sz val="12"/>
        <color theme="1"/>
        <rFont val="宋体"/>
        <family val="3"/>
        <charset val="134"/>
      </rPr>
      <t>爬坡率</t>
    </r>
    <r>
      <rPr>
        <sz val="12"/>
        <color theme="1"/>
        <rFont val="Times New Roman"/>
        <family val="1"/>
      </rPr>
      <t>/(MW/min)</t>
    </r>
  </si>
  <si>
    <r>
      <rPr>
        <sz val="12"/>
        <color indexed="8"/>
        <rFont val="宋体"/>
        <family val="3"/>
        <charset val="134"/>
      </rPr>
      <t>运行成本系数</t>
    </r>
    <r>
      <rPr>
        <sz val="12"/>
        <color indexed="8"/>
        <rFont val="Times New Roman"/>
        <family val="1"/>
      </rPr>
      <t>1/($/MWh)</t>
    </r>
    <phoneticPr fontId="5" type="noConversion"/>
  </si>
  <si>
    <r>
      <rPr>
        <sz val="12"/>
        <color indexed="8"/>
        <rFont val="宋体"/>
        <family val="3"/>
        <charset val="134"/>
      </rPr>
      <t>运行成本系数</t>
    </r>
    <r>
      <rPr>
        <sz val="12"/>
        <color indexed="8"/>
        <rFont val="Times New Roman"/>
        <family val="1"/>
      </rPr>
      <t>2/($/h)</t>
    </r>
    <phoneticPr fontId="5" type="noConversion"/>
  </si>
  <si>
    <r>
      <rPr>
        <sz val="12"/>
        <color theme="1"/>
        <rFont val="宋体"/>
        <family val="1"/>
        <charset val="134"/>
      </rPr>
      <t>线路电阻</t>
    </r>
    <r>
      <rPr>
        <sz val="12"/>
        <color theme="1"/>
        <rFont val="Times New Roman"/>
        <family val="1"/>
      </rPr>
      <t>/Ω</t>
    </r>
    <phoneticPr fontId="3" type="noConversion"/>
  </si>
  <si>
    <t>0.5Hz</t>
    <phoneticPr fontId="3" type="noConversion"/>
  </si>
  <si>
    <r>
      <rPr>
        <sz val="12"/>
        <color theme="1"/>
        <rFont val="宋体"/>
        <family val="3"/>
        <charset val="134"/>
      </rPr>
      <t>备注</t>
    </r>
    <phoneticPr fontId="3" type="noConversion"/>
  </si>
  <si>
    <r>
      <rPr>
        <sz val="12"/>
        <color theme="1"/>
        <rFont val="宋体"/>
        <family val="3"/>
        <charset val="134"/>
      </rPr>
      <t>负荷频率响应系数</t>
    </r>
    <phoneticPr fontId="3" type="noConversion"/>
  </si>
  <si>
    <r>
      <rPr>
        <sz val="12"/>
        <color theme="1"/>
        <rFont val="宋体"/>
        <family val="3"/>
        <charset val="134"/>
      </rPr>
      <t>额定频率</t>
    </r>
    <r>
      <rPr>
        <sz val="12"/>
        <color theme="1"/>
        <rFont val="Times New Roman"/>
        <family val="1"/>
      </rPr>
      <t>/Hz</t>
    </r>
    <phoneticPr fontId="3" type="noConversion"/>
  </si>
  <si>
    <r>
      <rPr>
        <sz val="12"/>
        <color theme="1"/>
        <rFont val="宋体"/>
        <family val="3"/>
        <charset val="134"/>
      </rPr>
      <t>线路容量上限</t>
    </r>
    <r>
      <rPr>
        <sz val="12"/>
        <color theme="1"/>
        <rFont val="Times New Roman"/>
        <family val="1"/>
      </rPr>
      <t>/MW</t>
    </r>
    <phoneticPr fontId="3" type="noConversion"/>
  </si>
  <si>
    <r>
      <rPr>
        <sz val="12"/>
        <color theme="1"/>
        <rFont val="宋体"/>
        <family val="3"/>
        <charset val="134"/>
      </rPr>
      <t>电压等级</t>
    </r>
    <r>
      <rPr>
        <sz val="12"/>
        <color theme="1"/>
        <rFont val="Times New Roman"/>
        <family val="1"/>
      </rPr>
      <t>/kV</t>
    </r>
    <phoneticPr fontId="3" type="noConversion"/>
  </si>
  <si>
    <r>
      <rPr>
        <sz val="12"/>
        <color theme="1"/>
        <rFont val="宋体"/>
        <family val="1"/>
        <charset val="134"/>
      </rPr>
      <t>功率基准值</t>
    </r>
    <r>
      <rPr>
        <sz val="12"/>
        <color theme="1"/>
        <rFont val="Times New Roman"/>
        <family val="1"/>
      </rPr>
      <t>/MVA</t>
    </r>
    <phoneticPr fontId="3" type="noConversion"/>
  </si>
  <si>
    <r>
      <rPr>
        <sz val="12"/>
        <color theme="1"/>
        <rFont val="宋体"/>
        <family val="3"/>
        <charset val="134"/>
      </rPr>
      <t>弃风惩罚成本系数</t>
    </r>
    <r>
      <rPr>
        <sz val="12"/>
        <color theme="1"/>
        <rFont val="Times New Roman"/>
        <family val="1"/>
      </rPr>
      <t>/($/MWh)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</si>
  <si>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段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1"/>
        <charset val="134"/>
      </rPr>
      <t>滑压段临界功率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</si>
  <si>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段主汽压力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</si>
  <si>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滑压段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段临界功率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</si>
  <si>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滑压段斜率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</si>
  <si>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段主汽压力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</si>
  <si>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再热定压段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1"/>
        <charset val="134"/>
      </rPr>
      <t>滑压段临界功率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</si>
  <si>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复合滑压曲线</t>
    </r>
    <phoneticPr fontId="3" type="noConversion"/>
  </si>
  <si>
    <r>
      <rPr>
        <sz val="12"/>
        <color theme="1"/>
        <rFont val="宋体"/>
        <family val="1"/>
        <charset val="134"/>
      </rPr>
      <t>高压缸前汽室
容积时间常数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</si>
  <si>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1</t>
    </r>
    <r>
      <rPr>
        <sz val="12"/>
        <color theme="1"/>
        <rFont val="宋体"/>
        <family val="1"/>
        <charset val="134"/>
      </rPr>
      <t>段反比例系数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</si>
  <si>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滑压段定值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</si>
  <si>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定压</t>
    </r>
    <r>
      <rPr>
        <sz val="12"/>
        <color theme="1"/>
        <rFont val="Times New Roman"/>
        <family val="1"/>
      </rPr>
      <t>2</t>
    </r>
    <r>
      <rPr>
        <sz val="12"/>
        <color theme="1"/>
        <rFont val="宋体"/>
        <family val="1"/>
        <charset val="134"/>
      </rPr>
      <t>段反比例系数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</si>
  <si>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再热器容积
时间常数</t>
    </r>
    <phoneticPr fontId="3" type="noConversion"/>
  </si>
  <si>
    <r>
      <rPr>
        <sz val="12"/>
        <color theme="1"/>
        <rFont val="宋体"/>
        <family val="1"/>
        <charset val="134"/>
      </rPr>
      <t>再热定压段反比例系数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</si>
  <si>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再热滑压段定值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</si>
  <si>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高压缸功率
自然过调系数</t>
    </r>
    <phoneticPr fontId="3" type="noConversion"/>
  </si>
  <si>
    <r>
      <rPr>
        <sz val="12"/>
        <color theme="1"/>
        <rFont val="宋体"/>
        <family val="1"/>
        <charset val="134"/>
      </rPr>
      <t>额定值</t>
    </r>
    <phoneticPr fontId="3" type="noConversion"/>
  </si>
  <si>
    <r>
      <rPr>
        <sz val="12"/>
        <color theme="1"/>
        <rFont val="宋体"/>
        <family val="1"/>
        <charset val="134"/>
      </rPr>
      <t>三次项系数</t>
    </r>
    <phoneticPr fontId="3" type="noConversion"/>
  </si>
  <si>
    <r>
      <rPr>
        <sz val="12"/>
        <color theme="1"/>
        <rFont val="宋体"/>
        <family val="1"/>
        <charset val="134"/>
      </rPr>
      <t>二次项系数</t>
    </r>
    <phoneticPr fontId="3" type="noConversion"/>
  </si>
  <si>
    <r>
      <rPr>
        <sz val="12"/>
        <color theme="1"/>
        <rFont val="宋体"/>
        <family val="1"/>
        <charset val="134"/>
      </rPr>
      <t>一次项系数</t>
    </r>
    <phoneticPr fontId="3" type="noConversion"/>
  </si>
  <si>
    <r>
      <rPr>
        <sz val="12"/>
        <color theme="1"/>
        <rFont val="宋体"/>
        <family val="1"/>
        <charset val="134"/>
      </rPr>
      <t>常数项</t>
    </r>
    <phoneticPr fontId="3" type="noConversion"/>
  </si>
  <si>
    <r>
      <rPr>
        <sz val="12"/>
        <color theme="1"/>
        <rFont val="宋体"/>
        <family val="1"/>
        <charset val="134"/>
      </rPr>
      <t>高压缸输出
功率占比</t>
    </r>
    <phoneticPr fontId="3" type="noConversion"/>
  </si>
  <si>
    <r>
      <rPr>
        <sz val="12"/>
        <color theme="1"/>
        <rFont val="宋体"/>
        <family val="1"/>
        <charset val="134"/>
      </rPr>
      <t>四次项系数</t>
    </r>
    <phoneticPr fontId="3" type="noConversion"/>
  </si>
  <si>
    <r>
      <rPr>
        <sz val="12"/>
        <color theme="1"/>
        <rFont val="宋体"/>
        <family val="1"/>
        <charset val="134"/>
      </rPr>
      <t>其他</t>
    </r>
    <r>
      <rPr>
        <sz val="12"/>
        <color theme="1"/>
        <rFont val="Times New Roman"/>
        <family val="1"/>
      </rPr>
      <t>PFR</t>
    </r>
    <r>
      <rPr>
        <sz val="12"/>
        <color theme="1"/>
        <rFont val="宋体"/>
        <family val="1"/>
        <charset val="134"/>
      </rPr>
      <t>参数</t>
    </r>
    <phoneticPr fontId="3" type="noConversion"/>
  </si>
  <si>
    <r>
      <rPr>
        <sz val="12"/>
        <color theme="1"/>
        <rFont val="宋体"/>
        <family val="3"/>
        <charset val="134"/>
      </rPr>
      <t>调差系数</t>
    </r>
  </si>
  <si>
    <r>
      <rPr>
        <sz val="12"/>
        <color theme="1"/>
        <rFont val="宋体"/>
        <family val="3"/>
        <charset val="134"/>
      </rPr>
      <t>伺服机构时间常数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</si>
  <si>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汽包容积时间常数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</si>
  <si>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过热器容积时间常数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</si>
  <si>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sz val="12"/>
        <color theme="1"/>
        <rFont val="宋体"/>
        <family val="1"/>
        <charset val="134"/>
      </rPr>
      <t>过热器及主汽管道流量系数</t>
    </r>
    <phoneticPr fontId="3" type="noConversion"/>
  </si>
  <si>
    <r>
      <rPr>
        <sz val="12"/>
        <color theme="1"/>
        <rFont val="宋体"/>
        <family val="1"/>
        <charset val="134"/>
      </rPr>
      <t>功率限幅比例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</si>
  <si>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theme="1"/>
        <rFont val="宋体"/>
        <family val="1"/>
        <charset val="134"/>
      </rPr>
      <t>调频死区</t>
    </r>
    <r>
      <rPr>
        <sz val="12"/>
        <color theme="1"/>
        <rFont val="Times New Roman"/>
        <family val="1"/>
      </rPr>
      <t>/p.u.</t>
    </r>
    <phoneticPr fontId="3" type="noConversion"/>
  </si>
  <si>
    <r>
      <rPr>
        <sz val="12"/>
        <color indexed="8"/>
        <rFont val="宋体"/>
        <family val="3"/>
        <charset val="134"/>
      </rPr>
      <t>惯性时间常数</t>
    </r>
    <r>
      <rPr>
        <sz val="12"/>
        <color indexed="8"/>
        <rFont val="Times New Roman"/>
        <family val="1"/>
      </rPr>
      <t>/s</t>
    </r>
    <phoneticPr fontId="5" type="noConversion"/>
  </si>
  <si>
    <r>
      <rPr>
        <b/>
        <sz val="12"/>
        <color theme="1"/>
        <rFont val="宋体"/>
        <family val="3"/>
        <charset val="134"/>
      </rPr>
      <t>电池储能参数</t>
    </r>
    <phoneticPr fontId="3" type="noConversion"/>
  </si>
  <si>
    <r>
      <rPr>
        <sz val="12"/>
        <color theme="1"/>
        <rFont val="宋体"/>
        <family val="3"/>
        <charset val="134"/>
      </rPr>
      <t>储能编号</t>
    </r>
  </si>
  <si>
    <t>单个电池组功率/MW</t>
  </si>
  <si>
    <r>
      <rPr>
        <sz val="12"/>
        <color theme="1"/>
        <rFont val="宋体"/>
        <family val="3"/>
        <charset val="134"/>
      </rPr>
      <t>单个电池组容量</t>
    </r>
    <r>
      <rPr>
        <sz val="12"/>
        <color theme="1"/>
        <rFont val="Times New Roman"/>
        <family val="1"/>
      </rPr>
      <t>/MWh</t>
    </r>
    <phoneticPr fontId="3" type="noConversion"/>
  </si>
  <si>
    <t>电池组数量</t>
  </si>
  <si>
    <t>额定功率/MW</t>
  </si>
  <si>
    <r>
      <rPr>
        <sz val="12"/>
        <color theme="1"/>
        <rFont val="宋体"/>
        <family val="3"/>
        <charset val="134"/>
      </rPr>
      <t>额定容量</t>
    </r>
    <r>
      <rPr>
        <sz val="12"/>
        <color theme="1"/>
        <rFont val="Times New Roman"/>
        <family val="1"/>
      </rPr>
      <t>/MWh</t>
    </r>
    <phoneticPr fontId="3" type="noConversion"/>
  </si>
  <si>
    <r>
      <rPr>
        <sz val="12"/>
        <color theme="1"/>
        <rFont val="宋体"/>
        <family val="3"/>
        <charset val="134"/>
      </rPr>
      <t>能量下限</t>
    </r>
    <r>
      <rPr>
        <sz val="12"/>
        <color theme="1"/>
        <rFont val="Times New Roman"/>
        <family val="1"/>
      </rPr>
      <t>/MWh</t>
    </r>
    <phoneticPr fontId="3" type="noConversion"/>
  </si>
  <si>
    <r>
      <rPr>
        <sz val="12"/>
        <color theme="1"/>
        <rFont val="宋体"/>
        <family val="3"/>
        <charset val="134"/>
      </rPr>
      <t>初始时刻能量</t>
    </r>
    <r>
      <rPr>
        <sz val="12"/>
        <color theme="1"/>
        <rFont val="Times New Roman"/>
        <family val="1"/>
      </rPr>
      <t>/MWh</t>
    </r>
    <phoneticPr fontId="3" type="noConversion"/>
  </si>
  <si>
    <t>功率转换效率</t>
  </si>
  <si>
    <t>虚拟惯量系数</t>
  </si>
  <si>
    <t>频率下垂系数</t>
  </si>
  <si>
    <r>
      <rPr>
        <sz val="12"/>
        <color theme="1"/>
        <rFont val="宋体"/>
        <family val="1"/>
        <charset val="134"/>
      </rPr>
      <t>变流器时间常数</t>
    </r>
    <r>
      <rPr>
        <sz val="12"/>
        <color theme="1"/>
        <rFont val="Times New Roman"/>
        <family val="1"/>
      </rPr>
      <t>/s</t>
    </r>
    <phoneticPr fontId="3" type="noConversion"/>
  </si>
  <si>
    <r>
      <rPr>
        <b/>
        <sz val="12"/>
        <color indexed="8"/>
        <rFont val="宋体"/>
        <family val="3"/>
        <charset val="134"/>
      </rPr>
      <t>常规机组参数</t>
    </r>
    <phoneticPr fontId="5" type="noConversion"/>
  </si>
  <si>
    <r>
      <rPr>
        <b/>
        <sz val="12"/>
        <color theme="1"/>
        <rFont val="宋体"/>
        <family val="3"/>
        <charset val="134"/>
      </rPr>
      <t>容量配比</t>
    </r>
    <phoneticPr fontId="3" type="noConversion"/>
  </si>
  <si>
    <t>B1</t>
    <phoneticPr fontId="3" type="noConversion"/>
  </si>
  <si>
    <t>B2</t>
  </si>
  <si>
    <r>
      <rPr>
        <sz val="12"/>
        <color theme="1"/>
        <rFont val="宋体"/>
        <family val="1"/>
        <charset val="134"/>
      </rPr>
      <t>大于风电场最大出力</t>
    </r>
    <phoneticPr fontId="3" type="noConversion"/>
  </si>
  <si>
    <r>
      <rPr>
        <sz val="12"/>
        <color theme="1"/>
        <rFont val="宋体"/>
        <family val="1"/>
        <charset val="134"/>
      </rPr>
      <t>风电阶跃比例</t>
    </r>
    <phoneticPr fontId="3" type="noConversion"/>
  </si>
  <si>
    <r>
      <rPr>
        <sz val="12"/>
        <color theme="1"/>
        <rFont val="宋体"/>
        <family val="1"/>
        <charset val="134"/>
      </rPr>
      <t>负荷阶跃比例</t>
    </r>
    <phoneticPr fontId="3" type="noConversion"/>
  </si>
  <si>
    <r>
      <t>60s</t>
    </r>
    <r>
      <rPr>
        <sz val="12"/>
        <color theme="1"/>
        <rFont val="宋体"/>
        <family val="1"/>
        <charset val="134"/>
      </rPr>
      <t>频差最大迭代步长</t>
    </r>
    <r>
      <rPr>
        <sz val="12"/>
        <color theme="1"/>
        <rFont val="Times New Roman"/>
        <family val="1"/>
      </rPr>
      <t>/p.u.</t>
    </r>
    <phoneticPr fontId="3" type="noConversion"/>
  </si>
  <si>
    <r>
      <t>60s</t>
    </r>
    <r>
      <rPr>
        <sz val="12"/>
        <color theme="1"/>
        <rFont val="宋体"/>
        <family val="1"/>
        <charset val="134"/>
      </rPr>
      <t>频差上限修正的最大步长，避免过度修正导致</t>
    </r>
    <r>
      <rPr>
        <sz val="12"/>
        <color theme="1"/>
        <rFont val="Times New Roman"/>
        <family val="1"/>
      </rPr>
      <t>MP</t>
    </r>
    <r>
      <rPr>
        <sz val="12"/>
        <color theme="1"/>
        <rFont val="宋体"/>
        <family val="1"/>
        <charset val="134"/>
      </rPr>
      <t>无解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</si>
</sst>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0.00_ "/>
  </numFmts>
  <fonts count="16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Times New Roman"/>
      <family val="3"/>
      <charset val="134"/>
    </font>
    <font>
      <sz val="12"/>
      <color indexed="8"/>
      <name val="Times New Roman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7C57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6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0CC"/>
      <color rgb="FFBAE294"/>
      <color rgb="FFECF7B1"/>
      <color rgb="FF77C578"/>
      <color rgb="FF379E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wind!$G$3:$G$98</c:f>
              <c:numCache>
                <c:formatCode>0.00_ </c:formatCode>
                <c:ptCount val="96"/>
                <c:pt idx="0">
                  <c:v>438.08617500000003</c:v>
                </c:pt>
                <c:pt idx="1">
                  <c:v>475.84699999999998</c:v>
                </c:pt>
                <c:pt idx="2">
                  <c:v>403.68795</c:v>
                </c:pt>
                <c:pt idx="3">
                  <c:v>417.95945</c:v>
                </c:pt>
                <c:pt idx="4">
                  <c:v>430.598525</c:v>
                </c:pt>
                <c:pt idx="5">
                  <c:v>442.86615</c:v>
                </c:pt>
                <c:pt idx="6">
                  <c:v>379.72942499999999</c:v>
                </c:pt>
                <c:pt idx="7">
                  <c:v>360.35537499999998</c:v>
                </c:pt>
                <c:pt idx="8">
                  <c:v>436.80565000000001</c:v>
                </c:pt>
                <c:pt idx="9">
                  <c:v>419.39637499999998</c:v>
                </c:pt>
                <c:pt idx="10">
                  <c:v>460.76417499999997</c:v>
                </c:pt>
                <c:pt idx="11">
                  <c:v>399.50424999999996</c:v>
                </c:pt>
                <c:pt idx="12">
                  <c:v>376.78714999999994</c:v>
                </c:pt>
                <c:pt idx="13">
                  <c:v>424.61622499999999</c:v>
                </c:pt>
                <c:pt idx="14">
                  <c:v>461.44842499999999</c:v>
                </c:pt>
                <c:pt idx="15">
                  <c:v>402.31944999999996</c:v>
                </c:pt>
                <c:pt idx="16">
                  <c:v>408.52657499999998</c:v>
                </c:pt>
                <c:pt idx="17">
                  <c:v>387.705825</c:v>
                </c:pt>
                <c:pt idx="18">
                  <c:v>378.29249999999996</c:v>
                </c:pt>
                <c:pt idx="19">
                  <c:v>369.6123</c:v>
                </c:pt>
                <c:pt idx="20">
                  <c:v>352.02707500000002</c:v>
                </c:pt>
                <c:pt idx="21">
                  <c:v>391.98727500000001</c:v>
                </c:pt>
                <c:pt idx="22">
                  <c:v>471.536225</c:v>
                </c:pt>
                <c:pt idx="23">
                  <c:v>422.17247499999996</c:v>
                </c:pt>
                <c:pt idx="24">
                  <c:v>414.68482500000005</c:v>
                </c:pt>
                <c:pt idx="25">
                  <c:v>424.244775</c:v>
                </c:pt>
                <c:pt idx="26">
                  <c:v>439.83589999999992</c:v>
                </c:pt>
                <c:pt idx="27">
                  <c:v>394.01069999999999</c:v>
                </c:pt>
                <c:pt idx="28">
                  <c:v>362.46677499999998</c:v>
                </c:pt>
                <c:pt idx="29">
                  <c:v>380.54074999999995</c:v>
                </c:pt>
                <c:pt idx="30">
                  <c:v>301.91065000000003</c:v>
                </c:pt>
                <c:pt idx="31">
                  <c:v>288.36250000000001</c:v>
                </c:pt>
                <c:pt idx="32">
                  <c:v>308.12755000000004</c:v>
                </c:pt>
                <c:pt idx="33">
                  <c:v>277.78595000000001</c:v>
                </c:pt>
                <c:pt idx="34">
                  <c:v>341.17682499999995</c:v>
                </c:pt>
                <c:pt idx="35">
                  <c:v>292.20407499999999</c:v>
                </c:pt>
                <c:pt idx="36">
                  <c:v>246.49617499999999</c:v>
                </c:pt>
                <c:pt idx="37">
                  <c:v>286.59322500000002</c:v>
                </c:pt>
                <c:pt idx="38">
                  <c:v>275.567025</c:v>
                </c:pt>
                <c:pt idx="39">
                  <c:v>260.33757499999996</c:v>
                </c:pt>
                <c:pt idx="40">
                  <c:v>208.02177499999999</c:v>
                </c:pt>
                <c:pt idx="41">
                  <c:v>251.17839999999995</c:v>
                </c:pt>
                <c:pt idx="42">
                  <c:v>201.17927500000002</c:v>
                </c:pt>
                <c:pt idx="43">
                  <c:v>201.5214</c:v>
                </c:pt>
                <c:pt idx="44">
                  <c:v>263.758825</c:v>
                </c:pt>
                <c:pt idx="45">
                  <c:v>257.99157500000001</c:v>
                </c:pt>
                <c:pt idx="46">
                  <c:v>278.030325</c:v>
                </c:pt>
                <c:pt idx="47">
                  <c:v>336.93447499999996</c:v>
                </c:pt>
                <c:pt idx="48">
                  <c:v>282.79075</c:v>
                </c:pt>
                <c:pt idx="49">
                  <c:v>311.84204999999997</c:v>
                </c:pt>
                <c:pt idx="50">
                  <c:v>341.3039</c:v>
                </c:pt>
                <c:pt idx="51">
                  <c:v>377.81352500000003</c:v>
                </c:pt>
                <c:pt idx="52">
                  <c:v>339.27069999999998</c:v>
                </c:pt>
                <c:pt idx="53">
                  <c:v>356.40627499999999</c:v>
                </c:pt>
                <c:pt idx="54">
                  <c:v>398.27260000000001</c:v>
                </c:pt>
                <c:pt idx="55">
                  <c:v>459.89420000000001</c:v>
                </c:pt>
                <c:pt idx="56">
                  <c:v>435.994325</c:v>
                </c:pt>
                <c:pt idx="57">
                  <c:v>470.90084999999999</c:v>
                </c:pt>
                <c:pt idx="58">
                  <c:v>446.64907499999998</c:v>
                </c:pt>
                <c:pt idx="59">
                  <c:v>477.56740000000002</c:v>
                </c:pt>
                <c:pt idx="60">
                  <c:v>465.49527499999994</c:v>
                </c:pt>
                <c:pt idx="61">
                  <c:v>493.17807499999992</c:v>
                </c:pt>
                <c:pt idx="62">
                  <c:v>497.19560000000001</c:v>
                </c:pt>
                <c:pt idx="63">
                  <c:v>539.40404999999998</c:v>
                </c:pt>
                <c:pt idx="64">
                  <c:v>511.77012499999989</c:v>
                </c:pt>
                <c:pt idx="65">
                  <c:v>477.29369999999994</c:v>
                </c:pt>
                <c:pt idx="66">
                  <c:v>451.15535</c:v>
                </c:pt>
                <c:pt idx="67">
                  <c:v>482.875225</c:v>
                </c:pt>
                <c:pt idx="68">
                  <c:v>386.72832500000004</c:v>
                </c:pt>
                <c:pt idx="69">
                  <c:v>431.37075000000004</c:v>
                </c:pt>
                <c:pt idx="70">
                  <c:v>407.00167499999998</c:v>
                </c:pt>
                <c:pt idx="71">
                  <c:v>360.04257499999994</c:v>
                </c:pt>
                <c:pt idx="72">
                  <c:v>332.92672499999998</c:v>
                </c:pt>
                <c:pt idx="73">
                  <c:v>294.78467499999999</c:v>
                </c:pt>
                <c:pt idx="74">
                  <c:v>276.857325</c:v>
                </c:pt>
                <c:pt idx="75">
                  <c:v>291.98902499999997</c:v>
                </c:pt>
                <c:pt idx="76">
                  <c:v>259.07660000000004</c:v>
                </c:pt>
                <c:pt idx="77">
                  <c:v>321.16739999999999</c:v>
                </c:pt>
                <c:pt idx="78">
                  <c:v>294.99972500000001</c:v>
                </c:pt>
                <c:pt idx="79">
                  <c:v>325.22402499999998</c:v>
                </c:pt>
                <c:pt idx="80">
                  <c:v>322.60432499999996</c:v>
                </c:pt>
                <c:pt idx="81">
                  <c:v>273.64134999999999</c:v>
                </c:pt>
                <c:pt idx="82">
                  <c:v>252.22432499999996</c:v>
                </c:pt>
                <c:pt idx="83">
                  <c:v>302.27232500000002</c:v>
                </c:pt>
                <c:pt idx="84">
                  <c:v>343.6499</c:v>
                </c:pt>
                <c:pt idx="85">
                  <c:v>312.19395000000003</c:v>
                </c:pt>
                <c:pt idx="86">
                  <c:v>360.394475</c:v>
                </c:pt>
                <c:pt idx="87">
                  <c:v>309.31032500000003</c:v>
                </c:pt>
                <c:pt idx="88">
                  <c:v>380.31592499999999</c:v>
                </c:pt>
                <c:pt idx="89">
                  <c:v>353.30759999999998</c:v>
                </c:pt>
                <c:pt idx="90">
                  <c:v>375.71190000000001</c:v>
                </c:pt>
                <c:pt idx="91">
                  <c:v>377.93082499999997</c:v>
                </c:pt>
                <c:pt idx="92">
                  <c:v>389.07432499999999</c:v>
                </c:pt>
                <c:pt idx="93">
                  <c:v>322.02760000000001</c:v>
                </c:pt>
                <c:pt idx="94">
                  <c:v>335.98630000000003</c:v>
                </c:pt>
                <c:pt idx="95">
                  <c:v>391.00977499999999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9-4233-93C9-E2844B994DD2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wind!$H$3:$H$98</c:f>
              <c:numCache>
                <c:formatCode>0.00_ </c:formatCode>
                <c:ptCount val="96"/>
                <c:pt idx="0">
                  <c:v>323.80282499999998</c:v>
                </c:pt>
                <c:pt idx="1">
                  <c:v>351.71299999999997</c:v>
                </c:pt>
                <c:pt idx="2">
                  <c:v>298.37805000000003</c:v>
                </c:pt>
                <c:pt idx="3">
                  <c:v>308.92654999999996</c:v>
                </c:pt>
                <c:pt idx="4">
                  <c:v>318.26847499999997</c:v>
                </c:pt>
                <c:pt idx="5">
                  <c:v>327.33584999999999</c:v>
                </c:pt>
                <c:pt idx="6">
                  <c:v>280.66957500000001</c:v>
                </c:pt>
                <c:pt idx="7">
                  <c:v>266.34962499999995</c:v>
                </c:pt>
                <c:pt idx="8">
                  <c:v>322.85635000000002</c:v>
                </c:pt>
                <c:pt idx="9">
                  <c:v>309.98862500000001</c:v>
                </c:pt>
                <c:pt idx="10">
                  <c:v>340.56482499999998</c:v>
                </c:pt>
                <c:pt idx="11">
                  <c:v>295.28575000000001</c:v>
                </c:pt>
                <c:pt idx="12">
                  <c:v>278.49484999999999</c:v>
                </c:pt>
                <c:pt idx="13">
                  <c:v>313.84677499999998</c:v>
                </c:pt>
                <c:pt idx="14">
                  <c:v>341.07057500000002</c:v>
                </c:pt>
                <c:pt idx="15">
                  <c:v>297.36654999999996</c:v>
                </c:pt>
                <c:pt idx="16">
                  <c:v>301.95442500000001</c:v>
                </c:pt>
                <c:pt idx="17">
                  <c:v>286.56517499999995</c:v>
                </c:pt>
                <c:pt idx="18">
                  <c:v>279.60750000000002</c:v>
                </c:pt>
                <c:pt idx="19">
                  <c:v>273.19169999999997</c:v>
                </c:pt>
                <c:pt idx="20">
                  <c:v>260.19392499999998</c:v>
                </c:pt>
                <c:pt idx="21">
                  <c:v>289.72972499999997</c:v>
                </c:pt>
                <c:pt idx="22">
                  <c:v>348.52677499999999</c:v>
                </c:pt>
                <c:pt idx="23">
                  <c:v>312.040525</c:v>
                </c:pt>
                <c:pt idx="24">
                  <c:v>306.50617499999998</c:v>
                </c:pt>
                <c:pt idx="25">
                  <c:v>313.572225</c:v>
                </c:pt>
                <c:pt idx="26">
                  <c:v>325.09609999999998</c:v>
                </c:pt>
                <c:pt idx="27">
                  <c:v>291.2253</c:v>
                </c:pt>
                <c:pt idx="28">
                  <c:v>267.91022499999997</c:v>
                </c:pt>
                <c:pt idx="29">
                  <c:v>281.26925</c:v>
                </c:pt>
                <c:pt idx="30">
                  <c:v>223.15135000000001</c:v>
                </c:pt>
                <c:pt idx="31">
                  <c:v>213.13749999999999</c:v>
                </c:pt>
                <c:pt idx="32">
                  <c:v>227.74645000000001</c:v>
                </c:pt>
                <c:pt idx="33">
                  <c:v>205.32005000000001</c:v>
                </c:pt>
                <c:pt idx="34">
                  <c:v>252.17417499999996</c:v>
                </c:pt>
                <c:pt idx="35">
                  <c:v>215.97692499999999</c:v>
                </c:pt>
                <c:pt idx="36">
                  <c:v>182.19282499999997</c:v>
                </c:pt>
                <c:pt idx="37">
                  <c:v>211.82977500000001</c:v>
                </c:pt>
                <c:pt idx="38">
                  <c:v>203.67997500000001</c:v>
                </c:pt>
                <c:pt idx="39">
                  <c:v>192.42342499999998</c:v>
                </c:pt>
                <c:pt idx="40">
                  <c:v>153.755225</c:v>
                </c:pt>
                <c:pt idx="41">
                  <c:v>185.65359999999998</c:v>
                </c:pt>
                <c:pt idx="42">
                  <c:v>148.69772499999999</c:v>
                </c:pt>
                <c:pt idx="43">
                  <c:v>148.95059999999998</c:v>
                </c:pt>
                <c:pt idx="44">
                  <c:v>194.95217499999998</c:v>
                </c:pt>
                <c:pt idx="45">
                  <c:v>190.689425</c:v>
                </c:pt>
                <c:pt idx="46">
                  <c:v>205.500675</c:v>
                </c:pt>
                <c:pt idx="47">
                  <c:v>249.03852499999999</c:v>
                </c:pt>
                <c:pt idx="48">
                  <c:v>209.01925</c:v>
                </c:pt>
                <c:pt idx="49">
                  <c:v>230.49194999999997</c:v>
                </c:pt>
                <c:pt idx="50">
                  <c:v>252.2681</c:v>
                </c:pt>
                <c:pt idx="51">
                  <c:v>279.25347499999998</c:v>
                </c:pt>
                <c:pt idx="52">
                  <c:v>250.76529999999997</c:v>
                </c:pt>
                <c:pt idx="53">
                  <c:v>263.430725</c:v>
                </c:pt>
                <c:pt idx="54">
                  <c:v>294.37540000000001</c:v>
                </c:pt>
                <c:pt idx="55">
                  <c:v>339.92180000000002</c:v>
                </c:pt>
                <c:pt idx="56">
                  <c:v>322.25667499999997</c:v>
                </c:pt>
                <c:pt idx="57">
                  <c:v>348.05714999999998</c:v>
                </c:pt>
                <c:pt idx="58">
                  <c:v>330.13192499999997</c:v>
                </c:pt>
                <c:pt idx="59">
                  <c:v>352.9846</c:v>
                </c:pt>
                <c:pt idx="60">
                  <c:v>344.06172499999997</c:v>
                </c:pt>
                <c:pt idx="61">
                  <c:v>364.52292499999999</c:v>
                </c:pt>
                <c:pt idx="62">
                  <c:v>367.49239999999998</c:v>
                </c:pt>
                <c:pt idx="63">
                  <c:v>398.68995000000001</c:v>
                </c:pt>
                <c:pt idx="64">
                  <c:v>378.26487499999996</c:v>
                </c:pt>
                <c:pt idx="65">
                  <c:v>352.78229999999996</c:v>
                </c:pt>
                <c:pt idx="66">
                  <c:v>333.46265000000005</c:v>
                </c:pt>
                <c:pt idx="67">
                  <c:v>356.90777500000002</c:v>
                </c:pt>
                <c:pt idx="68">
                  <c:v>285.84267499999999</c:v>
                </c:pt>
                <c:pt idx="69">
                  <c:v>318.83924999999999</c:v>
                </c:pt>
                <c:pt idx="70">
                  <c:v>300.82732499999997</c:v>
                </c:pt>
                <c:pt idx="71">
                  <c:v>266.118425</c:v>
                </c:pt>
                <c:pt idx="72">
                  <c:v>246.07627499999998</c:v>
                </c:pt>
                <c:pt idx="73">
                  <c:v>217.88432499999999</c:v>
                </c:pt>
                <c:pt idx="74">
                  <c:v>204.63367500000001</c:v>
                </c:pt>
                <c:pt idx="75">
                  <c:v>215.81797499999999</c:v>
                </c:pt>
                <c:pt idx="76">
                  <c:v>191.49140000000003</c:v>
                </c:pt>
                <c:pt idx="77">
                  <c:v>237.38460000000001</c:v>
                </c:pt>
                <c:pt idx="78">
                  <c:v>218.04327499999999</c:v>
                </c:pt>
                <c:pt idx="79">
                  <c:v>240.38297499999999</c:v>
                </c:pt>
                <c:pt idx="80">
                  <c:v>238.44667499999997</c:v>
                </c:pt>
                <c:pt idx="81">
                  <c:v>202.25664999999998</c:v>
                </c:pt>
                <c:pt idx="82">
                  <c:v>186.42667499999999</c:v>
                </c:pt>
                <c:pt idx="83">
                  <c:v>223.41867500000001</c:v>
                </c:pt>
                <c:pt idx="84">
                  <c:v>254.00210000000001</c:v>
                </c:pt>
                <c:pt idx="85">
                  <c:v>230.75205</c:v>
                </c:pt>
                <c:pt idx="86">
                  <c:v>266.37852500000002</c:v>
                </c:pt>
                <c:pt idx="87">
                  <c:v>228.62067500000001</c:v>
                </c:pt>
                <c:pt idx="88">
                  <c:v>281.10307499999999</c:v>
                </c:pt>
                <c:pt idx="89">
                  <c:v>261.1404</c:v>
                </c:pt>
                <c:pt idx="90">
                  <c:v>277.70010000000002</c:v>
                </c:pt>
                <c:pt idx="91">
                  <c:v>279.34017499999999</c:v>
                </c:pt>
                <c:pt idx="92">
                  <c:v>287.57667499999997</c:v>
                </c:pt>
                <c:pt idx="93">
                  <c:v>238.0204</c:v>
                </c:pt>
                <c:pt idx="94">
                  <c:v>248.33770000000004</c:v>
                </c:pt>
                <c:pt idx="95">
                  <c:v>289.00722499999995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9-4233-93C9-E2844B99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5832"/>
        <c:axId val="576024520"/>
      </c:area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wind!$B$3:$B$98</c:f>
              <c:numCache>
                <c:formatCode>0.00</c:formatCode>
                <c:ptCount val="96"/>
                <c:pt idx="0">
                  <c:v>380.94450000000001</c:v>
                </c:pt>
                <c:pt idx="1">
                  <c:v>413.78</c:v>
                </c:pt>
                <c:pt idx="2">
                  <c:v>351.03300000000002</c:v>
                </c:pt>
                <c:pt idx="3">
                  <c:v>363.44299999999998</c:v>
                </c:pt>
                <c:pt idx="4">
                  <c:v>374.43349999999998</c:v>
                </c:pt>
                <c:pt idx="5">
                  <c:v>385.101</c:v>
                </c:pt>
                <c:pt idx="6">
                  <c:v>330.1995</c:v>
                </c:pt>
                <c:pt idx="7">
                  <c:v>313.35249999999996</c:v>
                </c:pt>
                <c:pt idx="8">
                  <c:v>379.83100000000002</c:v>
                </c:pt>
                <c:pt idx="9">
                  <c:v>364.6925</c:v>
                </c:pt>
                <c:pt idx="10">
                  <c:v>400.66449999999998</c:v>
                </c:pt>
                <c:pt idx="11">
                  <c:v>347.39499999999998</c:v>
                </c:pt>
                <c:pt idx="12">
                  <c:v>327.64099999999996</c:v>
                </c:pt>
                <c:pt idx="13">
                  <c:v>369.23149999999998</c:v>
                </c:pt>
                <c:pt idx="14">
                  <c:v>401.2595</c:v>
                </c:pt>
                <c:pt idx="15">
                  <c:v>349.84299999999996</c:v>
                </c:pt>
                <c:pt idx="16">
                  <c:v>355.2405</c:v>
                </c:pt>
                <c:pt idx="17">
                  <c:v>337.13549999999998</c:v>
                </c:pt>
                <c:pt idx="18">
                  <c:v>328.95</c:v>
                </c:pt>
                <c:pt idx="19">
                  <c:v>321.40199999999999</c:v>
                </c:pt>
                <c:pt idx="20">
                  <c:v>306.1105</c:v>
                </c:pt>
                <c:pt idx="21">
                  <c:v>340.85849999999999</c:v>
                </c:pt>
                <c:pt idx="22">
                  <c:v>410.03149999999999</c:v>
                </c:pt>
                <c:pt idx="23">
                  <c:v>367.10649999999998</c:v>
                </c:pt>
                <c:pt idx="24">
                  <c:v>360.59550000000002</c:v>
                </c:pt>
                <c:pt idx="25">
                  <c:v>368.9085</c:v>
                </c:pt>
                <c:pt idx="26">
                  <c:v>382.46599999999995</c:v>
                </c:pt>
                <c:pt idx="27">
                  <c:v>342.61799999999999</c:v>
                </c:pt>
                <c:pt idx="28">
                  <c:v>315.18849999999998</c:v>
                </c:pt>
                <c:pt idx="29">
                  <c:v>330.90499999999997</c:v>
                </c:pt>
                <c:pt idx="30">
                  <c:v>262.53100000000001</c:v>
                </c:pt>
                <c:pt idx="31">
                  <c:v>250.75</c:v>
                </c:pt>
                <c:pt idx="32">
                  <c:v>267.93700000000001</c:v>
                </c:pt>
                <c:pt idx="33">
                  <c:v>241.553</c:v>
                </c:pt>
                <c:pt idx="34">
                  <c:v>296.67549999999994</c:v>
                </c:pt>
                <c:pt idx="35">
                  <c:v>254.09049999999999</c:v>
                </c:pt>
                <c:pt idx="36">
                  <c:v>214.34449999999998</c:v>
                </c:pt>
                <c:pt idx="37">
                  <c:v>249.2115</c:v>
                </c:pt>
                <c:pt idx="38">
                  <c:v>239.62350000000001</c:v>
                </c:pt>
                <c:pt idx="39">
                  <c:v>226.38049999999998</c:v>
                </c:pt>
                <c:pt idx="40">
                  <c:v>180.88849999999999</c:v>
                </c:pt>
                <c:pt idx="41">
                  <c:v>218.41599999999997</c:v>
                </c:pt>
                <c:pt idx="42">
                  <c:v>174.9385</c:v>
                </c:pt>
                <c:pt idx="43">
                  <c:v>175.23599999999999</c:v>
                </c:pt>
                <c:pt idx="44">
                  <c:v>229.35549999999998</c:v>
                </c:pt>
                <c:pt idx="45">
                  <c:v>224.34049999999999</c:v>
                </c:pt>
                <c:pt idx="46">
                  <c:v>241.7655</c:v>
                </c:pt>
                <c:pt idx="47">
                  <c:v>292.98649999999998</c:v>
                </c:pt>
                <c:pt idx="48">
                  <c:v>245.905</c:v>
                </c:pt>
                <c:pt idx="49">
                  <c:v>271.16699999999997</c:v>
                </c:pt>
                <c:pt idx="50">
                  <c:v>296.786</c:v>
                </c:pt>
                <c:pt idx="51">
                  <c:v>328.5335</c:v>
                </c:pt>
                <c:pt idx="52">
                  <c:v>295.01799999999997</c:v>
                </c:pt>
                <c:pt idx="53">
                  <c:v>309.91849999999999</c:v>
                </c:pt>
                <c:pt idx="54">
                  <c:v>346.32400000000001</c:v>
                </c:pt>
                <c:pt idx="55">
                  <c:v>399.90800000000002</c:v>
                </c:pt>
                <c:pt idx="56">
                  <c:v>379.12549999999999</c:v>
                </c:pt>
                <c:pt idx="57">
                  <c:v>409.47899999999998</c:v>
                </c:pt>
                <c:pt idx="58">
                  <c:v>388.39049999999997</c:v>
                </c:pt>
                <c:pt idx="59">
                  <c:v>415.27600000000001</c:v>
                </c:pt>
                <c:pt idx="60">
                  <c:v>404.77849999999995</c:v>
                </c:pt>
                <c:pt idx="61">
                  <c:v>428.85049999999995</c:v>
                </c:pt>
                <c:pt idx="62">
                  <c:v>432.34399999999999</c:v>
                </c:pt>
                <c:pt idx="63">
                  <c:v>469.04700000000003</c:v>
                </c:pt>
                <c:pt idx="64">
                  <c:v>445.01749999999993</c:v>
                </c:pt>
                <c:pt idx="65">
                  <c:v>415.03799999999995</c:v>
                </c:pt>
                <c:pt idx="66">
                  <c:v>392.30900000000003</c:v>
                </c:pt>
                <c:pt idx="67">
                  <c:v>419.89150000000001</c:v>
                </c:pt>
                <c:pt idx="68">
                  <c:v>336.28550000000001</c:v>
                </c:pt>
                <c:pt idx="69">
                  <c:v>375.10500000000002</c:v>
                </c:pt>
                <c:pt idx="70">
                  <c:v>353.91449999999998</c:v>
                </c:pt>
                <c:pt idx="71">
                  <c:v>313.08049999999997</c:v>
                </c:pt>
                <c:pt idx="72">
                  <c:v>289.50149999999996</c:v>
                </c:pt>
                <c:pt idx="73">
                  <c:v>256.33449999999999</c:v>
                </c:pt>
                <c:pt idx="74">
                  <c:v>240.74550000000002</c:v>
                </c:pt>
                <c:pt idx="75">
                  <c:v>253.90349999999998</c:v>
                </c:pt>
                <c:pt idx="76">
                  <c:v>225.28400000000002</c:v>
                </c:pt>
                <c:pt idx="77">
                  <c:v>279.27600000000001</c:v>
                </c:pt>
                <c:pt idx="78">
                  <c:v>256.5215</c:v>
                </c:pt>
                <c:pt idx="79">
                  <c:v>282.80349999999999</c:v>
                </c:pt>
                <c:pt idx="80">
                  <c:v>280.52549999999997</c:v>
                </c:pt>
                <c:pt idx="81">
                  <c:v>237.94899999999998</c:v>
                </c:pt>
                <c:pt idx="82">
                  <c:v>219.32549999999998</c:v>
                </c:pt>
                <c:pt idx="83">
                  <c:v>262.84550000000002</c:v>
                </c:pt>
                <c:pt idx="84">
                  <c:v>298.82600000000002</c:v>
                </c:pt>
                <c:pt idx="85">
                  <c:v>271.47300000000001</c:v>
                </c:pt>
                <c:pt idx="86">
                  <c:v>313.38650000000001</c:v>
                </c:pt>
                <c:pt idx="87">
                  <c:v>268.96550000000002</c:v>
                </c:pt>
                <c:pt idx="88">
                  <c:v>330.70949999999999</c:v>
                </c:pt>
                <c:pt idx="89">
                  <c:v>307.22399999999999</c:v>
                </c:pt>
                <c:pt idx="90">
                  <c:v>326.70600000000002</c:v>
                </c:pt>
                <c:pt idx="91">
                  <c:v>328.63549999999998</c:v>
                </c:pt>
                <c:pt idx="92">
                  <c:v>338.32549999999998</c:v>
                </c:pt>
                <c:pt idx="93">
                  <c:v>280.024</c:v>
                </c:pt>
                <c:pt idx="94">
                  <c:v>292.16200000000003</c:v>
                </c:pt>
                <c:pt idx="95">
                  <c:v>340.00849999999997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9-4233-93C9-E2844B994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5832"/>
        <c:axId val="576024520"/>
      </c:scatterChart>
      <c:catAx>
        <c:axId val="576025832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024520"/>
        <c:crosses val="autoZero"/>
        <c:auto val="1"/>
        <c:lblAlgn val="ctr"/>
        <c:lblOffset val="100"/>
        <c:tickMarkSkip val="100"/>
        <c:noMultiLvlLbl val="0"/>
      </c:catAx>
      <c:valAx>
        <c:axId val="576024520"/>
        <c:scaling>
          <c:orientation val="minMax"/>
          <c:max val="600"/>
          <c:min val="100"/>
        </c:scaling>
        <c:delete val="0"/>
        <c:axPos val="l"/>
        <c:numFmt formatCode="0.00_ 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025832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wind!$I$3:$I$98</c:f>
              <c:numCache>
                <c:formatCode>0.00_ </c:formatCode>
                <c:ptCount val="96"/>
                <c:pt idx="0">
                  <c:v>257.61035000000004</c:v>
                </c:pt>
                <c:pt idx="1">
                  <c:v>269.0471</c:v>
                </c:pt>
                <c:pt idx="2">
                  <c:v>239.321325</c:v>
                </c:pt>
                <c:pt idx="3">
                  <c:v>256.26140000000004</c:v>
                </c:pt>
                <c:pt idx="4">
                  <c:v>269.0471</c:v>
                </c:pt>
                <c:pt idx="5">
                  <c:v>209.42937499999999</c:v>
                </c:pt>
                <c:pt idx="6">
                  <c:v>250.69942500000002</c:v>
                </c:pt>
                <c:pt idx="7">
                  <c:v>285.05855000000003</c:v>
                </c:pt>
                <c:pt idx="8">
                  <c:v>240.38679999999999</c:v>
                </c:pt>
                <c:pt idx="9">
                  <c:v>311.41194999999999</c:v>
                </c:pt>
                <c:pt idx="10">
                  <c:v>325.26312499999995</c:v>
                </c:pt>
                <c:pt idx="11">
                  <c:v>357.39355</c:v>
                </c:pt>
                <c:pt idx="12">
                  <c:v>287.844425</c:v>
                </c:pt>
                <c:pt idx="13">
                  <c:v>318.73342499999995</c:v>
                </c:pt>
                <c:pt idx="14">
                  <c:v>346.03499999999997</c:v>
                </c:pt>
                <c:pt idx="15">
                  <c:v>364.34357499999999</c:v>
                </c:pt>
                <c:pt idx="16">
                  <c:v>334.86217500000004</c:v>
                </c:pt>
                <c:pt idx="17">
                  <c:v>341.80242499999997</c:v>
                </c:pt>
                <c:pt idx="18">
                  <c:v>319.33947499999994</c:v>
                </c:pt>
                <c:pt idx="19">
                  <c:v>383.16044999999997</c:v>
                </c:pt>
                <c:pt idx="20">
                  <c:v>391.08797499999991</c:v>
                </c:pt>
                <c:pt idx="21">
                  <c:v>354.18734999999998</c:v>
                </c:pt>
                <c:pt idx="22">
                  <c:v>306.91544999999996</c:v>
                </c:pt>
                <c:pt idx="23">
                  <c:v>351.401475</c:v>
                </c:pt>
                <c:pt idx="24">
                  <c:v>366.23015000000004</c:v>
                </c:pt>
                <c:pt idx="25">
                  <c:v>337.67737499999998</c:v>
                </c:pt>
                <c:pt idx="26">
                  <c:v>378.85944999999998</c:v>
                </c:pt>
                <c:pt idx="27">
                  <c:v>392.24142499999999</c:v>
                </c:pt>
                <c:pt idx="28">
                  <c:v>439.1712</c:v>
                </c:pt>
                <c:pt idx="29">
                  <c:v>436.79587499999997</c:v>
                </c:pt>
                <c:pt idx="30">
                  <c:v>368.63480000000004</c:v>
                </c:pt>
                <c:pt idx="31">
                  <c:v>428.96609999999993</c:v>
                </c:pt>
                <c:pt idx="32">
                  <c:v>419.963325</c:v>
                </c:pt>
                <c:pt idx="33">
                  <c:v>385.40869999999995</c:v>
                </c:pt>
                <c:pt idx="34">
                  <c:v>393.38510000000002</c:v>
                </c:pt>
                <c:pt idx="35">
                  <c:v>369.88599999999997</c:v>
                </c:pt>
                <c:pt idx="36">
                  <c:v>344.85222500000003</c:v>
                </c:pt>
                <c:pt idx="37">
                  <c:v>348.15617500000002</c:v>
                </c:pt>
                <c:pt idx="38">
                  <c:v>326.67072499999995</c:v>
                </c:pt>
                <c:pt idx="39">
                  <c:v>346.92452500000002</c:v>
                </c:pt>
                <c:pt idx="40">
                  <c:v>351.95864999999998</c:v>
                </c:pt>
                <c:pt idx="41">
                  <c:v>286.084925</c:v>
                </c:pt>
                <c:pt idx="42">
                  <c:v>285.42022499999996</c:v>
                </c:pt>
                <c:pt idx="43">
                  <c:v>227.21987499999997</c:v>
                </c:pt>
                <c:pt idx="44">
                  <c:v>269.97572500000001</c:v>
                </c:pt>
                <c:pt idx="45">
                  <c:v>257.02384999999998</c:v>
                </c:pt>
                <c:pt idx="46">
                  <c:v>207.94357499999998</c:v>
                </c:pt>
                <c:pt idx="47">
                  <c:v>230.14259999999999</c:v>
                </c:pt>
                <c:pt idx="48">
                  <c:v>217.49375000000001</c:v>
                </c:pt>
                <c:pt idx="49">
                  <c:v>179.1953</c:v>
                </c:pt>
                <c:pt idx="50">
                  <c:v>223.876825</c:v>
                </c:pt>
                <c:pt idx="51">
                  <c:v>258.2946</c:v>
                </c:pt>
                <c:pt idx="52">
                  <c:v>273.99324999999999</c:v>
                </c:pt>
                <c:pt idx="53">
                  <c:v>322.19377500000002</c:v>
                </c:pt>
                <c:pt idx="54">
                  <c:v>322.98555000000005</c:v>
                </c:pt>
                <c:pt idx="55">
                  <c:v>303.25959999999998</c:v>
                </c:pt>
                <c:pt idx="56">
                  <c:v>347.93134999999995</c:v>
                </c:pt>
                <c:pt idx="57">
                  <c:v>383.18</c:v>
                </c:pt>
                <c:pt idx="58">
                  <c:v>420.04152499999998</c:v>
                </c:pt>
                <c:pt idx="59">
                  <c:v>422.895825</c:v>
                </c:pt>
                <c:pt idx="60">
                  <c:v>420.26634999999999</c:v>
                </c:pt>
                <c:pt idx="61">
                  <c:v>448.06644999999997</c:v>
                </c:pt>
                <c:pt idx="62">
                  <c:v>425.71102499999995</c:v>
                </c:pt>
                <c:pt idx="63">
                  <c:v>449.92369999999994</c:v>
                </c:pt>
                <c:pt idx="64">
                  <c:v>451.50724999999994</c:v>
                </c:pt>
                <c:pt idx="65">
                  <c:v>442.45559999999995</c:v>
                </c:pt>
                <c:pt idx="66">
                  <c:v>417.5489</c:v>
                </c:pt>
                <c:pt idx="67">
                  <c:v>351.59697499999999</c:v>
                </c:pt>
                <c:pt idx="68">
                  <c:v>362.43744999999996</c:v>
                </c:pt>
                <c:pt idx="69">
                  <c:v>367.32494999999994</c:v>
                </c:pt>
                <c:pt idx="70">
                  <c:v>345.33119999999997</c:v>
                </c:pt>
                <c:pt idx="71">
                  <c:v>319.5643</c:v>
                </c:pt>
                <c:pt idx="72">
                  <c:v>292.22362499999997</c:v>
                </c:pt>
                <c:pt idx="73">
                  <c:v>279.36950000000002</c:v>
                </c:pt>
                <c:pt idx="74">
                  <c:v>322.43815000000001</c:v>
                </c:pt>
                <c:pt idx="75">
                  <c:v>329.30020000000002</c:v>
                </c:pt>
                <c:pt idx="76">
                  <c:v>286.52479999999997</c:v>
                </c:pt>
                <c:pt idx="77">
                  <c:v>262.31212500000004</c:v>
                </c:pt>
                <c:pt idx="78">
                  <c:v>266.97479999999996</c:v>
                </c:pt>
                <c:pt idx="79">
                  <c:v>261.32484999999997</c:v>
                </c:pt>
                <c:pt idx="80">
                  <c:v>271.57882499999999</c:v>
                </c:pt>
                <c:pt idx="81">
                  <c:v>204.62984999999998</c:v>
                </c:pt>
                <c:pt idx="82">
                  <c:v>248.33387499999998</c:v>
                </c:pt>
                <c:pt idx="83">
                  <c:v>257.2389</c:v>
                </c:pt>
                <c:pt idx="84">
                  <c:v>277.31674999999996</c:v>
                </c:pt>
                <c:pt idx="85">
                  <c:v>241.34475</c:v>
                </c:pt>
                <c:pt idx="86">
                  <c:v>227.99209999999999</c:v>
                </c:pt>
                <c:pt idx="87">
                  <c:v>270.98255000000006</c:v>
                </c:pt>
                <c:pt idx="88">
                  <c:v>201.22815</c:v>
                </c:pt>
                <c:pt idx="89">
                  <c:v>208.35412500000001</c:v>
                </c:pt>
                <c:pt idx="90">
                  <c:v>247.56164999999999</c:v>
                </c:pt>
                <c:pt idx="91">
                  <c:v>255.3621</c:v>
                </c:pt>
                <c:pt idx="92">
                  <c:v>274.97075000000001</c:v>
                </c:pt>
                <c:pt idx="93">
                  <c:v>241.65755000000001</c:v>
                </c:pt>
                <c:pt idx="94">
                  <c:v>286.82782500000002</c:v>
                </c:pt>
                <c:pt idx="95">
                  <c:v>281.50045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4BAB-9FB1-C5F47B807B30}"/>
            </c:ext>
          </c:extLst>
        </c:ser>
        <c:ser>
          <c:idx val="2"/>
          <c:order val="2"/>
          <c:spPr>
            <a:solidFill>
              <a:schemeClr val="bg1"/>
            </a:solidFill>
            <a:ln w="25400">
              <a:noFill/>
            </a:ln>
            <a:effectLst/>
          </c:spPr>
          <c:val>
            <c:numRef>
              <c:f>wind!$J$3:$J$98</c:f>
              <c:numCache>
                <c:formatCode>0.00_ </c:formatCode>
                <c:ptCount val="96"/>
                <c:pt idx="0">
                  <c:v>190.40765000000002</c:v>
                </c:pt>
                <c:pt idx="1">
                  <c:v>198.86090000000002</c:v>
                </c:pt>
                <c:pt idx="2">
                  <c:v>176.88967500000001</c:v>
                </c:pt>
                <c:pt idx="3">
                  <c:v>189.41060000000002</c:v>
                </c:pt>
                <c:pt idx="4">
                  <c:v>198.86090000000002</c:v>
                </c:pt>
                <c:pt idx="5">
                  <c:v>154.79562499999997</c:v>
                </c:pt>
                <c:pt idx="6">
                  <c:v>185.299575</c:v>
                </c:pt>
                <c:pt idx="7">
                  <c:v>210.69544999999999</c:v>
                </c:pt>
                <c:pt idx="8">
                  <c:v>177.67719999999997</c:v>
                </c:pt>
                <c:pt idx="9">
                  <c:v>230.17405000000002</c:v>
                </c:pt>
                <c:pt idx="10">
                  <c:v>240.41187499999998</c:v>
                </c:pt>
                <c:pt idx="11">
                  <c:v>264.16044999999997</c:v>
                </c:pt>
                <c:pt idx="12">
                  <c:v>212.75457500000002</c:v>
                </c:pt>
                <c:pt idx="13">
                  <c:v>235.58557499999998</c:v>
                </c:pt>
                <c:pt idx="14">
                  <c:v>255.76499999999999</c:v>
                </c:pt>
                <c:pt idx="15">
                  <c:v>269.29742499999998</c:v>
                </c:pt>
                <c:pt idx="16">
                  <c:v>247.50682500000002</c:v>
                </c:pt>
                <c:pt idx="17">
                  <c:v>252.63657499999999</c:v>
                </c:pt>
                <c:pt idx="18">
                  <c:v>236.03352499999997</c:v>
                </c:pt>
                <c:pt idx="19">
                  <c:v>283.20555000000002</c:v>
                </c:pt>
                <c:pt idx="20">
                  <c:v>289.06502499999999</c:v>
                </c:pt>
                <c:pt idx="21">
                  <c:v>261.79064999999997</c:v>
                </c:pt>
                <c:pt idx="22">
                  <c:v>226.85055</c:v>
                </c:pt>
                <c:pt idx="23">
                  <c:v>259.73152500000003</c:v>
                </c:pt>
                <c:pt idx="24">
                  <c:v>270.69184999999999</c:v>
                </c:pt>
                <c:pt idx="25">
                  <c:v>249.587625</c:v>
                </c:pt>
                <c:pt idx="26">
                  <c:v>280.02654999999999</c:v>
                </c:pt>
                <c:pt idx="27">
                  <c:v>289.917575</c:v>
                </c:pt>
                <c:pt idx="28">
                  <c:v>324.60479999999995</c:v>
                </c:pt>
                <c:pt idx="29">
                  <c:v>322.84912500000002</c:v>
                </c:pt>
                <c:pt idx="30">
                  <c:v>272.4692</c:v>
                </c:pt>
                <c:pt idx="31">
                  <c:v>317.06189999999998</c:v>
                </c:pt>
                <c:pt idx="32">
                  <c:v>310.40767499999998</c:v>
                </c:pt>
                <c:pt idx="33">
                  <c:v>284.8673</c:v>
                </c:pt>
                <c:pt idx="34">
                  <c:v>290.7629</c:v>
                </c:pt>
                <c:pt idx="35">
                  <c:v>273.39400000000001</c:v>
                </c:pt>
                <c:pt idx="36">
                  <c:v>254.89077500000002</c:v>
                </c:pt>
                <c:pt idx="37">
                  <c:v>257.33282500000001</c:v>
                </c:pt>
                <c:pt idx="38">
                  <c:v>241.45227499999999</c:v>
                </c:pt>
                <c:pt idx="39">
                  <c:v>256.42247499999996</c:v>
                </c:pt>
                <c:pt idx="40">
                  <c:v>260.14335</c:v>
                </c:pt>
                <c:pt idx="41">
                  <c:v>211.45407499999999</c:v>
                </c:pt>
                <c:pt idx="42">
                  <c:v>210.96277499999999</c:v>
                </c:pt>
                <c:pt idx="43">
                  <c:v>167.94512499999999</c:v>
                </c:pt>
                <c:pt idx="44">
                  <c:v>199.54727499999998</c:v>
                </c:pt>
                <c:pt idx="45">
                  <c:v>189.97415000000001</c:v>
                </c:pt>
                <c:pt idx="46">
                  <c:v>153.69742499999998</c:v>
                </c:pt>
                <c:pt idx="47">
                  <c:v>170.1054</c:v>
                </c:pt>
                <c:pt idx="48">
                  <c:v>160.75624999999999</c:v>
                </c:pt>
                <c:pt idx="49">
                  <c:v>132.4487</c:v>
                </c:pt>
                <c:pt idx="50">
                  <c:v>165.474175</c:v>
                </c:pt>
                <c:pt idx="51">
                  <c:v>190.91340000000002</c:v>
                </c:pt>
                <c:pt idx="52">
                  <c:v>202.51675</c:v>
                </c:pt>
                <c:pt idx="53">
                  <c:v>238.143225</c:v>
                </c:pt>
                <c:pt idx="54">
                  <c:v>238.72845000000001</c:v>
                </c:pt>
                <c:pt idx="55">
                  <c:v>224.14840000000001</c:v>
                </c:pt>
                <c:pt idx="56">
                  <c:v>257.16665</c:v>
                </c:pt>
                <c:pt idx="57">
                  <c:v>283.21999999999997</c:v>
                </c:pt>
                <c:pt idx="58">
                  <c:v>310.46547499999997</c:v>
                </c:pt>
                <c:pt idx="59">
                  <c:v>312.575175</c:v>
                </c:pt>
                <c:pt idx="60">
                  <c:v>310.63165000000004</c:v>
                </c:pt>
                <c:pt idx="61">
                  <c:v>331.17955000000001</c:v>
                </c:pt>
                <c:pt idx="62">
                  <c:v>314.65597500000001</c:v>
                </c:pt>
                <c:pt idx="63">
                  <c:v>332.55229999999995</c:v>
                </c:pt>
                <c:pt idx="64">
                  <c:v>333.72274999999996</c:v>
                </c:pt>
                <c:pt idx="65">
                  <c:v>327.0324</c:v>
                </c:pt>
                <c:pt idx="66">
                  <c:v>308.62310000000002</c:v>
                </c:pt>
                <c:pt idx="67">
                  <c:v>259.87602499999997</c:v>
                </c:pt>
                <c:pt idx="68">
                  <c:v>267.88854999999995</c:v>
                </c:pt>
                <c:pt idx="69">
                  <c:v>271.50104999999996</c:v>
                </c:pt>
                <c:pt idx="70">
                  <c:v>255.24479999999997</c:v>
                </c:pt>
                <c:pt idx="71">
                  <c:v>236.19970000000001</c:v>
                </c:pt>
                <c:pt idx="72">
                  <c:v>215.99137500000001</c:v>
                </c:pt>
                <c:pt idx="73">
                  <c:v>206.4905</c:v>
                </c:pt>
                <c:pt idx="74">
                  <c:v>238.32385000000002</c:v>
                </c:pt>
                <c:pt idx="75">
                  <c:v>243.39580000000001</c:v>
                </c:pt>
                <c:pt idx="76">
                  <c:v>211.7792</c:v>
                </c:pt>
                <c:pt idx="77">
                  <c:v>193.88287500000001</c:v>
                </c:pt>
                <c:pt idx="78">
                  <c:v>197.32919999999999</c:v>
                </c:pt>
                <c:pt idx="79">
                  <c:v>193.15314999999998</c:v>
                </c:pt>
                <c:pt idx="80">
                  <c:v>200.73217499999998</c:v>
                </c:pt>
                <c:pt idx="81">
                  <c:v>151.24815000000001</c:v>
                </c:pt>
                <c:pt idx="82">
                  <c:v>183.55112500000001</c:v>
                </c:pt>
                <c:pt idx="83">
                  <c:v>190.13310000000001</c:v>
                </c:pt>
                <c:pt idx="84">
                  <c:v>204.97324999999998</c:v>
                </c:pt>
                <c:pt idx="85">
                  <c:v>178.38525000000001</c:v>
                </c:pt>
                <c:pt idx="86">
                  <c:v>168.51589999999999</c:v>
                </c:pt>
                <c:pt idx="87">
                  <c:v>200.29145000000003</c:v>
                </c:pt>
                <c:pt idx="88">
                  <c:v>148.73384999999999</c:v>
                </c:pt>
                <c:pt idx="89">
                  <c:v>154.00087500000001</c:v>
                </c:pt>
                <c:pt idx="90">
                  <c:v>182.98034999999999</c:v>
                </c:pt>
                <c:pt idx="91">
                  <c:v>188.74590000000001</c:v>
                </c:pt>
                <c:pt idx="92">
                  <c:v>203.23925</c:v>
                </c:pt>
                <c:pt idx="93">
                  <c:v>178.61644999999999</c:v>
                </c:pt>
                <c:pt idx="94">
                  <c:v>212.003175</c:v>
                </c:pt>
                <c:pt idx="95">
                  <c:v>208.06555000000003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4-4BAB-9FB1-C5F47B80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5832"/>
        <c:axId val="576024520"/>
      </c:area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wind!$C$3:$C$98</c:f>
              <c:numCache>
                <c:formatCode>0.00</c:formatCode>
                <c:ptCount val="96"/>
                <c:pt idx="0">
                  <c:v>224.00900000000001</c:v>
                </c:pt>
                <c:pt idx="1">
                  <c:v>233.95400000000001</c:v>
                </c:pt>
                <c:pt idx="2">
                  <c:v>208.10550000000001</c:v>
                </c:pt>
                <c:pt idx="3">
                  <c:v>222.83600000000001</c:v>
                </c:pt>
                <c:pt idx="4">
                  <c:v>233.95400000000001</c:v>
                </c:pt>
                <c:pt idx="5">
                  <c:v>182.11249999999998</c:v>
                </c:pt>
                <c:pt idx="6">
                  <c:v>217.99950000000001</c:v>
                </c:pt>
                <c:pt idx="7">
                  <c:v>247.87700000000001</c:v>
                </c:pt>
                <c:pt idx="8">
                  <c:v>209.03199999999998</c:v>
                </c:pt>
                <c:pt idx="9">
                  <c:v>270.79300000000001</c:v>
                </c:pt>
                <c:pt idx="10">
                  <c:v>282.83749999999998</c:v>
                </c:pt>
                <c:pt idx="11">
                  <c:v>310.77699999999999</c:v>
                </c:pt>
                <c:pt idx="12">
                  <c:v>250.29950000000002</c:v>
                </c:pt>
                <c:pt idx="13">
                  <c:v>277.15949999999998</c:v>
                </c:pt>
                <c:pt idx="14">
                  <c:v>300.89999999999998</c:v>
                </c:pt>
                <c:pt idx="15">
                  <c:v>316.82049999999998</c:v>
                </c:pt>
                <c:pt idx="16">
                  <c:v>291.18450000000001</c:v>
                </c:pt>
                <c:pt idx="17">
                  <c:v>297.21949999999998</c:v>
                </c:pt>
                <c:pt idx="18">
                  <c:v>277.68649999999997</c:v>
                </c:pt>
                <c:pt idx="19">
                  <c:v>333.18299999999999</c:v>
                </c:pt>
                <c:pt idx="20">
                  <c:v>340.07649999999995</c:v>
                </c:pt>
                <c:pt idx="21">
                  <c:v>307.98899999999998</c:v>
                </c:pt>
                <c:pt idx="22">
                  <c:v>266.88299999999998</c:v>
                </c:pt>
                <c:pt idx="23">
                  <c:v>305.56650000000002</c:v>
                </c:pt>
                <c:pt idx="24">
                  <c:v>318.46100000000001</c:v>
                </c:pt>
                <c:pt idx="25">
                  <c:v>293.63249999999999</c:v>
                </c:pt>
                <c:pt idx="26">
                  <c:v>329.44299999999998</c:v>
                </c:pt>
                <c:pt idx="27">
                  <c:v>341.0795</c:v>
                </c:pt>
                <c:pt idx="28">
                  <c:v>381.88799999999998</c:v>
                </c:pt>
                <c:pt idx="29">
                  <c:v>379.82249999999999</c:v>
                </c:pt>
                <c:pt idx="30">
                  <c:v>320.55200000000002</c:v>
                </c:pt>
                <c:pt idx="31">
                  <c:v>373.01399999999995</c:v>
                </c:pt>
                <c:pt idx="32">
                  <c:v>365.18549999999999</c:v>
                </c:pt>
                <c:pt idx="33">
                  <c:v>335.13799999999998</c:v>
                </c:pt>
                <c:pt idx="34">
                  <c:v>342.07400000000001</c:v>
                </c:pt>
                <c:pt idx="35">
                  <c:v>321.64</c:v>
                </c:pt>
                <c:pt idx="36">
                  <c:v>299.87150000000003</c:v>
                </c:pt>
                <c:pt idx="37">
                  <c:v>302.74450000000002</c:v>
                </c:pt>
                <c:pt idx="38">
                  <c:v>284.06149999999997</c:v>
                </c:pt>
                <c:pt idx="39">
                  <c:v>301.67349999999999</c:v>
                </c:pt>
                <c:pt idx="40">
                  <c:v>306.05099999999999</c:v>
                </c:pt>
                <c:pt idx="41">
                  <c:v>248.76949999999999</c:v>
                </c:pt>
                <c:pt idx="42">
                  <c:v>248.19149999999999</c:v>
                </c:pt>
                <c:pt idx="43">
                  <c:v>197.58249999999998</c:v>
                </c:pt>
                <c:pt idx="44">
                  <c:v>234.76149999999998</c:v>
                </c:pt>
                <c:pt idx="45">
                  <c:v>223.499</c:v>
                </c:pt>
                <c:pt idx="46">
                  <c:v>180.82049999999998</c:v>
                </c:pt>
                <c:pt idx="47">
                  <c:v>200.124</c:v>
                </c:pt>
                <c:pt idx="48">
                  <c:v>189.125</c:v>
                </c:pt>
                <c:pt idx="49">
                  <c:v>155.822</c:v>
                </c:pt>
                <c:pt idx="50">
                  <c:v>194.6755</c:v>
                </c:pt>
                <c:pt idx="51">
                  <c:v>224.60400000000001</c:v>
                </c:pt>
                <c:pt idx="52">
                  <c:v>238.255</c:v>
                </c:pt>
                <c:pt idx="53">
                  <c:v>280.16849999999999</c:v>
                </c:pt>
                <c:pt idx="54">
                  <c:v>280.85700000000003</c:v>
                </c:pt>
                <c:pt idx="55">
                  <c:v>263.70400000000001</c:v>
                </c:pt>
                <c:pt idx="56">
                  <c:v>302.54899999999998</c:v>
                </c:pt>
                <c:pt idx="57">
                  <c:v>333.2</c:v>
                </c:pt>
                <c:pt idx="58">
                  <c:v>365.25349999999997</c:v>
                </c:pt>
                <c:pt idx="59">
                  <c:v>367.7355</c:v>
                </c:pt>
                <c:pt idx="60">
                  <c:v>365.44900000000001</c:v>
                </c:pt>
                <c:pt idx="61">
                  <c:v>389.62299999999999</c:v>
                </c:pt>
                <c:pt idx="62">
                  <c:v>370.18349999999998</c:v>
                </c:pt>
                <c:pt idx="63">
                  <c:v>391.23799999999994</c:v>
                </c:pt>
                <c:pt idx="64">
                  <c:v>392.61499999999995</c:v>
                </c:pt>
                <c:pt idx="65">
                  <c:v>384.74399999999997</c:v>
                </c:pt>
                <c:pt idx="66">
                  <c:v>363.08600000000001</c:v>
                </c:pt>
                <c:pt idx="67">
                  <c:v>305.73649999999998</c:v>
                </c:pt>
                <c:pt idx="68">
                  <c:v>315.16299999999995</c:v>
                </c:pt>
                <c:pt idx="69">
                  <c:v>319.41299999999995</c:v>
                </c:pt>
                <c:pt idx="70">
                  <c:v>300.28799999999995</c:v>
                </c:pt>
                <c:pt idx="71">
                  <c:v>277.88200000000001</c:v>
                </c:pt>
                <c:pt idx="72">
                  <c:v>254.10749999999999</c:v>
                </c:pt>
                <c:pt idx="73">
                  <c:v>242.93</c:v>
                </c:pt>
                <c:pt idx="74">
                  <c:v>280.38100000000003</c:v>
                </c:pt>
                <c:pt idx="75">
                  <c:v>286.34800000000001</c:v>
                </c:pt>
                <c:pt idx="76">
                  <c:v>249.15199999999999</c:v>
                </c:pt>
                <c:pt idx="77">
                  <c:v>228.09750000000003</c:v>
                </c:pt>
                <c:pt idx="78">
                  <c:v>232.15199999999999</c:v>
                </c:pt>
                <c:pt idx="79">
                  <c:v>227.23899999999998</c:v>
                </c:pt>
                <c:pt idx="80">
                  <c:v>236.15549999999999</c:v>
                </c:pt>
                <c:pt idx="81">
                  <c:v>177.93899999999999</c:v>
                </c:pt>
                <c:pt idx="82">
                  <c:v>215.9425</c:v>
                </c:pt>
                <c:pt idx="83">
                  <c:v>223.68600000000001</c:v>
                </c:pt>
                <c:pt idx="84">
                  <c:v>241.14499999999998</c:v>
                </c:pt>
                <c:pt idx="85">
                  <c:v>209.86500000000001</c:v>
                </c:pt>
                <c:pt idx="86">
                  <c:v>198.25399999999999</c:v>
                </c:pt>
                <c:pt idx="87">
                  <c:v>235.63700000000003</c:v>
                </c:pt>
                <c:pt idx="88">
                  <c:v>174.98099999999999</c:v>
                </c:pt>
                <c:pt idx="89">
                  <c:v>181.17750000000001</c:v>
                </c:pt>
                <c:pt idx="90">
                  <c:v>215.27099999999999</c:v>
                </c:pt>
                <c:pt idx="91">
                  <c:v>222.054</c:v>
                </c:pt>
                <c:pt idx="92">
                  <c:v>239.10499999999999</c:v>
                </c:pt>
                <c:pt idx="93">
                  <c:v>210.137</c:v>
                </c:pt>
                <c:pt idx="94">
                  <c:v>249.41550000000001</c:v>
                </c:pt>
                <c:pt idx="95">
                  <c:v>244.78300000000002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4-4BAB-9FB1-C5F47B80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25832"/>
        <c:axId val="576024520"/>
      </c:scatterChart>
      <c:catAx>
        <c:axId val="576025832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024520"/>
        <c:crosses val="autoZero"/>
        <c:auto val="1"/>
        <c:lblAlgn val="ctr"/>
        <c:lblOffset val="100"/>
        <c:tickMarkSkip val="100"/>
        <c:noMultiLvlLbl val="0"/>
      </c:catAx>
      <c:valAx>
        <c:axId val="576024520"/>
        <c:scaling>
          <c:orientation val="minMax"/>
          <c:max val="500"/>
          <c:min val="100"/>
        </c:scaling>
        <c:delete val="0"/>
        <c:axPos val="l"/>
        <c:numFmt formatCode="0.00_ " sourceLinked="1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025832"/>
        <c:crosses val="autoZero"/>
        <c:crossBetween val="between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load!$F$2:$F$97</c:f>
              <c:numCache>
                <c:formatCode>0.00_ </c:formatCode>
                <c:ptCount val="96"/>
                <c:pt idx="0">
                  <c:v>1344.336</c:v>
                </c:pt>
                <c:pt idx="1">
                  <c:v>1320.3330000000001</c:v>
                </c:pt>
                <c:pt idx="2">
                  <c:v>1313.046</c:v>
                </c:pt>
                <c:pt idx="3">
                  <c:v>1302.3150000000001</c:v>
                </c:pt>
                <c:pt idx="4">
                  <c:v>1281.5039999999999</c:v>
                </c:pt>
                <c:pt idx="5">
                  <c:v>1272.894</c:v>
                </c:pt>
                <c:pt idx="6">
                  <c:v>1242.2865000000002</c:v>
                </c:pt>
                <c:pt idx="7">
                  <c:v>1241.163</c:v>
                </c:pt>
                <c:pt idx="8">
                  <c:v>1215.4169999999999</c:v>
                </c:pt>
                <c:pt idx="9">
                  <c:v>1209.1064999999999</c:v>
                </c:pt>
                <c:pt idx="10">
                  <c:v>1203.5205000000001</c:v>
                </c:pt>
                <c:pt idx="11">
                  <c:v>1167.1904999999999</c:v>
                </c:pt>
                <c:pt idx="12">
                  <c:v>1154.0445</c:v>
                </c:pt>
                <c:pt idx="13">
                  <c:v>1115.9924999999998</c:v>
                </c:pt>
                <c:pt idx="14">
                  <c:v>1104.1799999999998</c:v>
                </c:pt>
                <c:pt idx="15">
                  <c:v>1083.9359999999999</c:v>
                </c:pt>
                <c:pt idx="16">
                  <c:v>1079.8410000000001</c:v>
                </c:pt>
                <c:pt idx="17">
                  <c:v>1080.4814999999999</c:v>
                </c:pt>
                <c:pt idx="18">
                  <c:v>1081.4580000000001</c:v>
                </c:pt>
                <c:pt idx="19">
                  <c:v>1098.2265</c:v>
                </c:pt>
                <c:pt idx="20">
                  <c:v>1116.6435000000001</c:v>
                </c:pt>
                <c:pt idx="21">
                  <c:v>1152.4275</c:v>
                </c:pt>
                <c:pt idx="22">
                  <c:v>1160.0925</c:v>
                </c:pt>
                <c:pt idx="23">
                  <c:v>1207.4370000000001</c:v>
                </c:pt>
                <c:pt idx="24">
                  <c:v>1276.317</c:v>
                </c:pt>
                <c:pt idx="25">
                  <c:v>1307.3129999999999</c:v>
                </c:pt>
                <c:pt idx="26">
                  <c:v>1352.0955000000001</c:v>
                </c:pt>
                <c:pt idx="27">
                  <c:v>1456.3920000000001</c:v>
                </c:pt>
                <c:pt idx="28">
                  <c:v>1470.6405</c:v>
                </c:pt>
                <c:pt idx="29">
                  <c:v>1554.1680000000001</c:v>
                </c:pt>
                <c:pt idx="30">
                  <c:v>1655.4720000000002</c:v>
                </c:pt>
                <c:pt idx="31">
                  <c:v>1765.8899999999999</c:v>
                </c:pt>
                <c:pt idx="32">
                  <c:v>1886.7975000000001</c:v>
                </c:pt>
                <c:pt idx="33">
                  <c:v>2033.4825000000001</c:v>
                </c:pt>
                <c:pt idx="34">
                  <c:v>2091.7049999999999</c:v>
                </c:pt>
                <c:pt idx="35">
                  <c:v>2121.9659999999999</c:v>
                </c:pt>
                <c:pt idx="36">
                  <c:v>2179.2644999999998</c:v>
                </c:pt>
                <c:pt idx="37">
                  <c:v>2235.114</c:v>
                </c:pt>
                <c:pt idx="38">
                  <c:v>2277.66</c:v>
                </c:pt>
                <c:pt idx="39">
                  <c:v>2271.5700000000002</c:v>
                </c:pt>
                <c:pt idx="40">
                  <c:v>2268.672</c:v>
                </c:pt>
                <c:pt idx="41">
                  <c:v>2263.4639999999999</c:v>
                </c:pt>
                <c:pt idx="42">
                  <c:v>2269.8164999999999</c:v>
                </c:pt>
                <c:pt idx="43">
                  <c:v>2254.8855000000003</c:v>
                </c:pt>
                <c:pt idx="44">
                  <c:v>2221.59</c:v>
                </c:pt>
                <c:pt idx="45">
                  <c:v>2191.9905000000003</c:v>
                </c:pt>
                <c:pt idx="46">
                  <c:v>2145.3809999999999</c:v>
                </c:pt>
                <c:pt idx="47">
                  <c:v>2123.2259999999997</c:v>
                </c:pt>
                <c:pt idx="48">
                  <c:v>2117.5349999999999</c:v>
                </c:pt>
                <c:pt idx="49">
                  <c:v>2081.1</c:v>
                </c:pt>
                <c:pt idx="50">
                  <c:v>2057.6849999999999</c:v>
                </c:pt>
                <c:pt idx="51">
                  <c:v>2043.3944999999999</c:v>
                </c:pt>
                <c:pt idx="52">
                  <c:v>2049.1064999999999</c:v>
                </c:pt>
                <c:pt idx="53">
                  <c:v>2046.1035000000002</c:v>
                </c:pt>
                <c:pt idx="54">
                  <c:v>2020.3995</c:v>
                </c:pt>
                <c:pt idx="55">
                  <c:v>2015.328</c:v>
                </c:pt>
                <c:pt idx="56">
                  <c:v>1997.4254999999998</c:v>
                </c:pt>
                <c:pt idx="57">
                  <c:v>1979.817</c:v>
                </c:pt>
                <c:pt idx="58">
                  <c:v>1961.7255</c:v>
                </c:pt>
                <c:pt idx="59">
                  <c:v>1960.1505</c:v>
                </c:pt>
                <c:pt idx="60">
                  <c:v>1939.896</c:v>
                </c:pt>
                <c:pt idx="61">
                  <c:v>1934.268</c:v>
                </c:pt>
                <c:pt idx="62">
                  <c:v>1922.9805000000001</c:v>
                </c:pt>
                <c:pt idx="63">
                  <c:v>1960.3920000000001</c:v>
                </c:pt>
                <c:pt idx="64">
                  <c:v>1985.0145</c:v>
                </c:pt>
                <c:pt idx="65">
                  <c:v>2045.925</c:v>
                </c:pt>
                <c:pt idx="66">
                  <c:v>2073.96</c:v>
                </c:pt>
                <c:pt idx="67">
                  <c:v>2097.8160000000003</c:v>
                </c:pt>
                <c:pt idx="68">
                  <c:v>2138.4720000000002</c:v>
                </c:pt>
                <c:pt idx="69">
                  <c:v>2165.73</c:v>
                </c:pt>
                <c:pt idx="70">
                  <c:v>2202.4169999999999</c:v>
                </c:pt>
                <c:pt idx="71">
                  <c:v>2268.2309999999998</c:v>
                </c:pt>
                <c:pt idx="72">
                  <c:v>2326.4849999999997</c:v>
                </c:pt>
                <c:pt idx="73">
                  <c:v>2415.7455</c:v>
                </c:pt>
                <c:pt idx="74">
                  <c:v>2464.9695000000002</c:v>
                </c:pt>
                <c:pt idx="75">
                  <c:v>2471.6999999999998</c:v>
                </c:pt>
                <c:pt idx="76">
                  <c:v>2495.346</c:v>
                </c:pt>
                <c:pt idx="77">
                  <c:v>2491.9544999999998</c:v>
                </c:pt>
                <c:pt idx="78">
                  <c:v>2486.9355</c:v>
                </c:pt>
                <c:pt idx="79">
                  <c:v>2433.8894999999998</c:v>
                </c:pt>
                <c:pt idx="80">
                  <c:v>2369.4615000000003</c:v>
                </c:pt>
                <c:pt idx="81">
                  <c:v>2288.1914999999999</c:v>
                </c:pt>
                <c:pt idx="82">
                  <c:v>2225.9789999999998</c:v>
                </c:pt>
                <c:pt idx="83">
                  <c:v>2182.9079999999999</c:v>
                </c:pt>
                <c:pt idx="84">
                  <c:v>2139.6165000000001</c:v>
                </c:pt>
                <c:pt idx="85">
                  <c:v>2115.75</c:v>
                </c:pt>
                <c:pt idx="86">
                  <c:v>2065.1819999999998</c:v>
                </c:pt>
                <c:pt idx="87">
                  <c:v>2027.319</c:v>
                </c:pt>
                <c:pt idx="88">
                  <c:v>1922.8964999999998</c:v>
                </c:pt>
                <c:pt idx="89">
                  <c:v>1846.0785000000001</c:v>
                </c:pt>
                <c:pt idx="90">
                  <c:v>1777.2615000000001</c:v>
                </c:pt>
                <c:pt idx="91">
                  <c:v>1717.0125</c:v>
                </c:pt>
                <c:pt idx="92">
                  <c:v>1659.7350000000001</c:v>
                </c:pt>
                <c:pt idx="93">
                  <c:v>1578.9269999999999</c:v>
                </c:pt>
                <c:pt idx="94">
                  <c:v>1514.3625</c:v>
                </c:pt>
                <c:pt idx="95">
                  <c:v>1472.9714999999999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6-43BB-9A2C-BE4342C85938}"/>
            </c:ext>
          </c:extLst>
        </c:ser>
        <c:ser>
          <c:idx val="2"/>
          <c:order val="2"/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load!$G$2:$G$97</c:f>
              <c:numCache>
                <c:formatCode>0.00_ </c:formatCode>
                <c:ptCount val="96"/>
                <c:pt idx="0">
                  <c:v>1216.3039999999999</c:v>
                </c:pt>
                <c:pt idx="1">
                  <c:v>1194.587</c:v>
                </c:pt>
                <c:pt idx="2">
                  <c:v>1187.9939999999999</c:v>
                </c:pt>
                <c:pt idx="3">
                  <c:v>1178.2849999999999</c:v>
                </c:pt>
                <c:pt idx="4">
                  <c:v>1159.4560000000001</c:v>
                </c:pt>
                <c:pt idx="5">
                  <c:v>1151.6659999999999</c:v>
                </c:pt>
                <c:pt idx="6">
                  <c:v>1123.9735000000001</c:v>
                </c:pt>
                <c:pt idx="7">
                  <c:v>1122.9569999999999</c:v>
                </c:pt>
                <c:pt idx="8">
                  <c:v>1099.663</c:v>
                </c:pt>
                <c:pt idx="9">
                  <c:v>1093.9535000000001</c:v>
                </c:pt>
                <c:pt idx="10">
                  <c:v>1088.8995</c:v>
                </c:pt>
                <c:pt idx="11">
                  <c:v>1056.0294999999999</c:v>
                </c:pt>
                <c:pt idx="12">
                  <c:v>1044.1354999999999</c:v>
                </c:pt>
                <c:pt idx="13">
                  <c:v>1009.7074999999999</c:v>
                </c:pt>
                <c:pt idx="14">
                  <c:v>999.01999999999987</c:v>
                </c:pt>
                <c:pt idx="15">
                  <c:v>980.70399999999995</c:v>
                </c:pt>
                <c:pt idx="16">
                  <c:v>976.99900000000002</c:v>
                </c:pt>
                <c:pt idx="17">
                  <c:v>977.57849999999996</c:v>
                </c:pt>
                <c:pt idx="18">
                  <c:v>978.46199999999999</c:v>
                </c:pt>
                <c:pt idx="19">
                  <c:v>993.63350000000003</c:v>
                </c:pt>
                <c:pt idx="20">
                  <c:v>1010.2965</c:v>
                </c:pt>
                <c:pt idx="21">
                  <c:v>1042.6724999999999</c:v>
                </c:pt>
                <c:pt idx="22">
                  <c:v>1049.6074999999998</c:v>
                </c:pt>
                <c:pt idx="23">
                  <c:v>1092.443</c:v>
                </c:pt>
                <c:pt idx="24">
                  <c:v>1154.7629999999999</c:v>
                </c:pt>
                <c:pt idx="25">
                  <c:v>1182.807</c:v>
                </c:pt>
                <c:pt idx="26">
                  <c:v>1223.3244999999999</c:v>
                </c:pt>
                <c:pt idx="27">
                  <c:v>1317.6879999999999</c:v>
                </c:pt>
                <c:pt idx="28">
                  <c:v>1330.5794999999998</c:v>
                </c:pt>
                <c:pt idx="29">
                  <c:v>1406.152</c:v>
                </c:pt>
                <c:pt idx="30">
                  <c:v>1497.808</c:v>
                </c:pt>
                <c:pt idx="31">
                  <c:v>1597.71</c:v>
                </c:pt>
                <c:pt idx="32">
                  <c:v>1707.1025</c:v>
                </c:pt>
                <c:pt idx="33">
                  <c:v>1839.8175000000001</c:v>
                </c:pt>
                <c:pt idx="34">
                  <c:v>1892.4949999999999</c:v>
                </c:pt>
                <c:pt idx="35">
                  <c:v>1919.874</c:v>
                </c:pt>
                <c:pt idx="36">
                  <c:v>1971.7154999999998</c:v>
                </c:pt>
                <c:pt idx="37">
                  <c:v>2022.2459999999999</c:v>
                </c:pt>
                <c:pt idx="38">
                  <c:v>2060.7399999999998</c:v>
                </c:pt>
                <c:pt idx="39">
                  <c:v>2055.23</c:v>
                </c:pt>
                <c:pt idx="40">
                  <c:v>2052.6079999999997</c:v>
                </c:pt>
                <c:pt idx="41">
                  <c:v>2047.8959999999997</c:v>
                </c:pt>
                <c:pt idx="42">
                  <c:v>2053.6435000000001</c:v>
                </c:pt>
                <c:pt idx="43">
                  <c:v>2040.1345000000001</c:v>
                </c:pt>
                <c:pt idx="44">
                  <c:v>2010.0100000000002</c:v>
                </c:pt>
                <c:pt idx="45">
                  <c:v>1983.2295000000001</c:v>
                </c:pt>
                <c:pt idx="46">
                  <c:v>1941.059</c:v>
                </c:pt>
                <c:pt idx="47">
                  <c:v>1921.0139999999999</c:v>
                </c:pt>
                <c:pt idx="48">
                  <c:v>1915.865</c:v>
                </c:pt>
                <c:pt idx="49">
                  <c:v>1882.9</c:v>
                </c:pt>
                <c:pt idx="50">
                  <c:v>1861.7150000000001</c:v>
                </c:pt>
                <c:pt idx="51">
                  <c:v>1848.7855</c:v>
                </c:pt>
                <c:pt idx="52">
                  <c:v>1853.9535000000001</c:v>
                </c:pt>
                <c:pt idx="53">
                  <c:v>1851.2365</c:v>
                </c:pt>
                <c:pt idx="54">
                  <c:v>1827.9805000000001</c:v>
                </c:pt>
                <c:pt idx="55">
                  <c:v>1823.3919999999998</c:v>
                </c:pt>
                <c:pt idx="56">
                  <c:v>1807.1945000000001</c:v>
                </c:pt>
                <c:pt idx="57">
                  <c:v>1791.2629999999999</c:v>
                </c:pt>
                <c:pt idx="58">
                  <c:v>1774.8944999999999</c:v>
                </c:pt>
                <c:pt idx="59">
                  <c:v>1773.4694999999999</c:v>
                </c:pt>
                <c:pt idx="60">
                  <c:v>1755.144</c:v>
                </c:pt>
                <c:pt idx="61">
                  <c:v>1750.0520000000001</c:v>
                </c:pt>
                <c:pt idx="62">
                  <c:v>1739.8395</c:v>
                </c:pt>
                <c:pt idx="63">
                  <c:v>1773.6879999999999</c:v>
                </c:pt>
                <c:pt idx="64">
                  <c:v>1795.9655</c:v>
                </c:pt>
                <c:pt idx="65">
                  <c:v>1851.075</c:v>
                </c:pt>
                <c:pt idx="66">
                  <c:v>1876.44</c:v>
                </c:pt>
                <c:pt idx="67">
                  <c:v>1898.0240000000001</c:v>
                </c:pt>
                <c:pt idx="68">
                  <c:v>1934.808</c:v>
                </c:pt>
                <c:pt idx="69">
                  <c:v>1959.4699999999998</c:v>
                </c:pt>
                <c:pt idx="70">
                  <c:v>1992.663</c:v>
                </c:pt>
                <c:pt idx="71">
                  <c:v>2052.2089999999998</c:v>
                </c:pt>
                <c:pt idx="72">
                  <c:v>2104.915</c:v>
                </c:pt>
                <c:pt idx="73">
                  <c:v>2185.6745000000001</c:v>
                </c:pt>
                <c:pt idx="74">
                  <c:v>2230.2105000000001</c:v>
                </c:pt>
                <c:pt idx="75">
                  <c:v>2236.3000000000002</c:v>
                </c:pt>
                <c:pt idx="76">
                  <c:v>2257.694</c:v>
                </c:pt>
                <c:pt idx="77">
                  <c:v>2254.6255000000001</c:v>
                </c:pt>
                <c:pt idx="78">
                  <c:v>2250.0845000000004</c:v>
                </c:pt>
                <c:pt idx="79">
                  <c:v>2202.0904999999998</c:v>
                </c:pt>
                <c:pt idx="80">
                  <c:v>2143.7984999999999</c:v>
                </c:pt>
                <c:pt idx="81">
                  <c:v>2070.2685000000001</c:v>
                </c:pt>
                <c:pt idx="82">
                  <c:v>2013.981</c:v>
                </c:pt>
                <c:pt idx="83">
                  <c:v>1975.0119999999999</c:v>
                </c:pt>
                <c:pt idx="84">
                  <c:v>1935.8434999999999</c:v>
                </c:pt>
                <c:pt idx="85">
                  <c:v>1914.25</c:v>
                </c:pt>
                <c:pt idx="86">
                  <c:v>1868.4979999999998</c:v>
                </c:pt>
                <c:pt idx="87">
                  <c:v>1834.241</c:v>
                </c:pt>
                <c:pt idx="88">
                  <c:v>1739.7635</c:v>
                </c:pt>
                <c:pt idx="89">
                  <c:v>1670.2615000000001</c:v>
                </c:pt>
                <c:pt idx="90">
                  <c:v>1607.9985000000001</c:v>
                </c:pt>
                <c:pt idx="91">
                  <c:v>1553.4875</c:v>
                </c:pt>
                <c:pt idx="92">
                  <c:v>1501.665</c:v>
                </c:pt>
                <c:pt idx="93">
                  <c:v>1428.5530000000001</c:v>
                </c:pt>
                <c:pt idx="94">
                  <c:v>1370.1375</c:v>
                </c:pt>
                <c:pt idx="95">
                  <c:v>1332.6885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6-43BB-9A2C-BE4342C8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39448"/>
        <c:axId val="617236824"/>
      </c:areaChart>
      <c:scatterChart>
        <c:scatterStyle val="lineMarker"/>
        <c:varyColors val="0"/>
        <c:ser>
          <c:idx val="0"/>
          <c:order val="0"/>
          <c:tx>
            <c:strRef>
              <c:f>load!$B$1</c:f>
              <c:strCache>
                <c:ptCount val="1"/>
                <c:pt idx="0">
                  <c:v>负荷预测值/MW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load!$B$2:$B$97</c:f>
              <c:numCache>
                <c:formatCode>0.00</c:formatCode>
                <c:ptCount val="96"/>
                <c:pt idx="0">
                  <c:v>1280.32</c:v>
                </c:pt>
                <c:pt idx="1">
                  <c:v>1257.46</c:v>
                </c:pt>
                <c:pt idx="2">
                  <c:v>1250.52</c:v>
                </c:pt>
                <c:pt idx="3">
                  <c:v>1240.3</c:v>
                </c:pt>
                <c:pt idx="4">
                  <c:v>1220.48</c:v>
                </c:pt>
                <c:pt idx="5">
                  <c:v>1212.28</c:v>
                </c:pt>
                <c:pt idx="6">
                  <c:v>1183.1300000000001</c:v>
                </c:pt>
                <c:pt idx="7">
                  <c:v>1182.06</c:v>
                </c:pt>
                <c:pt idx="8">
                  <c:v>1157.54</c:v>
                </c:pt>
                <c:pt idx="9">
                  <c:v>1151.53</c:v>
                </c:pt>
                <c:pt idx="10">
                  <c:v>1146.21</c:v>
                </c:pt>
                <c:pt idx="11">
                  <c:v>1111.6099999999999</c:v>
                </c:pt>
                <c:pt idx="12">
                  <c:v>1099.0899999999999</c:v>
                </c:pt>
                <c:pt idx="13">
                  <c:v>1062.8499999999999</c:v>
                </c:pt>
                <c:pt idx="14">
                  <c:v>1051.5999999999999</c:v>
                </c:pt>
                <c:pt idx="15">
                  <c:v>1032.32</c:v>
                </c:pt>
                <c:pt idx="16">
                  <c:v>1028.42</c:v>
                </c:pt>
                <c:pt idx="17">
                  <c:v>1029.03</c:v>
                </c:pt>
                <c:pt idx="18">
                  <c:v>1029.96</c:v>
                </c:pt>
                <c:pt idx="19">
                  <c:v>1045.93</c:v>
                </c:pt>
                <c:pt idx="20">
                  <c:v>1063.47</c:v>
                </c:pt>
                <c:pt idx="21">
                  <c:v>1097.55</c:v>
                </c:pt>
                <c:pt idx="22">
                  <c:v>1104.8499999999999</c:v>
                </c:pt>
                <c:pt idx="23">
                  <c:v>1149.94</c:v>
                </c:pt>
                <c:pt idx="24">
                  <c:v>1215.54</c:v>
                </c:pt>
                <c:pt idx="25">
                  <c:v>1245.06</c:v>
                </c:pt>
                <c:pt idx="26">
                  <c:v>1287.71</c:v>
                </c:pt>
                <c:pt idx="27">
                  <c:v>1387.04</c:v>
                </c:pt>
                <c:pt idx="28">
                  <c:v>1400.61</c:v>
                </c:pt>
                <c:pt idx="29">
                  <c:v>1480.16</c:v>
                </c:pt>
                <c:pt idx="30">
                  <c:v>1576.64</c:v>
                </c:pt>
                <c:pt idx="31">
                  <c:v>1681.8</c:v>
                </c:pt>
                <c:pt idx="32">
                  <c:v>1796.95</c:v>
                </c:pt>
                <c:pt idx="33">
                  <c:v>1936.65</c:v>
                </c:pt>
                <c:pt idx="34">
                  <c:v>1992.1</c:v>
                </c:pt>
                <c:pt idx="35">
                  <c:v>2020.92</c:v>
                </c:pt>
                <c:pt idx="36">
                  <c:v>2075.4899999999998</c:v>
                </c:pt>
                <c:pt idx="37">
                  <c:v>2128.6799999999998</c:v>
                </c:pt>
                <c:pt idx="38">
                  <c:v>2169.1999999999998</c:v>
                </c:pt>
                <c:pt idx="39">
                  <c:v>2163.4</c:v>
                </c:pt>
                <c:pt idx="40">
                  <c:v>2160.64</c:v>
                </c:pt>
                <c:pt idx="41">
                  <c:v>2155.6799999999998</c:v>
                </c:pt>
                <c:pt idx="42">
                  <c:v>2161.73</c:v>
                </c:pt>
                <c:pt idx="43">
                  <c:v>2147.5100000000002</c:v>
                </c:pt>
                <c:pt idx="44">
                  <c:v>2115.8000000000002</c:v>
                </c:pt>
                <c:pt idx="45">
                  <c:v>2087.61</c:v>
                </c:pt>
                <c:pt idx="46">
                  <c:v>2043.22</c:v>
                </c:pt>
                <c:pt idx="47">
                  <c:v>2022.12</c:v>
                </c:pt>
                <c:pt idx="48">
                  <c:v>2016.7</c:v>
                </c:pt>
                <c:pt idx="49">
                  <c:v>1982</c:v>
                </c:pt>
                <c:pt idx="50">
                  <c:v>1959.7</c:v>
                </c:pt>
                <c:pt idx="51">
                  <c:v>1946.09</c:v>
                </c:pt>
                <c:pt idx="52">
                  <c:v>1951.53</c:v>
                </c:pt>
                <c:pt idx="53">
                  <c:v>1948.67</c:v>
                </c:pt>
                <c:pt idx="54">
                  <c:v>1924.19</c:v>
                </c:pt>
                <c:pt idx="55">
                  <c:v>1919.36</c:v>
                </c:pt>
                <c:pt idx="56">
                  <c:v>1902.31</c:v>
                </c:pt>
                <c:pt idx="57">
                  <c:v>1885.54</c:v>
                </c:pt>
                <c:pt idx="58">
                  <c:v>1868.31</c:v>
                </c:pt>
                <c:pt idx="59">
                  <c:v>1866.81</c:v>
                </c:pt>
                <c:pt idx="60">
                  <c:v>1847.52</c:v>
                </c:pt>
                <c:pt idx="61">
                  <c:v>1842.16</c:v>
                </c:pt>
                <c:pt idx="62">
                  <c:v>1831.41</c:v>
                </c:pt>
                <c:pt idx="63">
                  <c:v>1867.04</c:v>
                </c:pt>
                <c:pt idx="64">
                  <c:v>1890.49</c:v>
                </c:pt>
                <c:pt idx="65">
                  <c:v>1948.5</c:v>
                </c:pt>
                <c:pt idx="66">
                  <c:v>1975.2</c:v>
                </c:pt>
                <c:pt idx="67">
                  <c:v>1997.92</c:v>
                </c:pt>
                <c:pt idx="68">
                  <c:v>2036.64</c:v>
                </c:pt>
                <c:pt idx="69">
                  <c:v>2062.6</c:v>
                </c:pt>
                <c:pt idx="70">
                  <c:v>2097.54</c:v>
                </c:pt>
                <c:pt idx="71">
                  <c:v>2160.2199999999998</c:v>
                </c:pt>
                <c:pt idx="72">
                  <c:v>2215.6999999999998</c:v>
                </c:pt>
                <c:pt idx="73">
                  <c:v>2300.71</c:v>
                </c:pt>
                <c:pt idx="74">
                  <c:v>2347.59</c:v>
                </c:pt>
                <c:pt idx="75">
                  <c:v>2354</c:v>
                </c:pt>
                <c:pt idx="76">
                  <c:v>2376.52</c:v>
                </c:pt>
                <c:pt idx="77">
                  <c:v>2373.29</c:v>
                </c:pt>
                <c:pt idx="78">
                  <c:v>2368.5100000000002</c:v>
                </c:pt>
                <c:pt idx="79">
                  <c:v>2317.9899999999998</c:v>
                </c:pt>
                <c:pt idx="80">
                  <c:v>2256.63</c:v>
                </c:pt>
                <c:pt idx="81">
                  <c:v>2179.23</c:v>
                </c:pt>
                <c:pt idx="82">
                  <c:v>2119.98</c:v>
                </c:pt>
                <c:pt idx="83">
                  <c:v>2078.96</c:v>
                </c:pt>
                <c:pt idx="84">
                  <c:v>2037.73</c:v>
                </c:pt>
                <c:pt idx="85">
                  <c:v>2015</c:v>
                </c:pt>
                <c:pt idx="86">
                  <c:v>1966.84</c:v>
                </c:pt>
                <c:pt idx="87">
                  <c:v>1930.78</c:v>
                </c:pt>
                <c:pt idx="88">
                  <c:v>1831.33</c:v>
                </c:pt>
                <c:pt idx="89">
                  <c:v>1758.17</c:v>
                </c:pt>
                <c:pt idx="90">
                  <c:v>1692.63</c:v>
                </c:pt>
                <c:pt idx="91">
                  <c:v>1635.25</c:v>
                </c:pt>
                <c:pt idx="92">
                  <c:v>1580.7</c:v>
                </c:pt>
                <c:pt idx="93">
                  <c:v>1503.74</c:v>
                </c:pt>
                <c:pt idx="94">
                  <c:v>1442.25</c:v>
                </c:pt>
                <c:pt idx="95">
                  <c:v>1402.83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2-4797-BEAD-14E2217C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39448"/>
        <c:axId val="617236824"/>
      </c:scatterChart>
      <c:catAx>
        <c:axId val="617239448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7236824"/>
        <c:crosses val="autoZero"/>
        <c:auto val="1"/>
        <c:lblAlgn val="ctr"/>
        <c:lblOffset val="100"/>
        <c:tickMarkSkip val="100"/>
        <c:noMultiLvlLbl val="1"/>
      </c:catAx>
      <c:valAx>
        <c:axId val="617236824"/>
        <c:scaling>
          <c:orientation val="minMax"/>
          <c:max val="2500"/>
          <c:min val="500"/>
        </c:scaling>
        <c:delete val="0"/>
        <c:axPos val="l"/>
        <c:numFmt formatCode="General" sourceLinked="0"/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non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72394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44423</xdr:colOff>
      <xdr:row>2</xdr:row>
      <xdr:rowOff>105254</xdr:rowOff>
    </xdr:from>
    <xdr:to>
      <xdr:col>20</xdr:col>
      <xdr:colOff>354425</xdr:colOff>
      <xdr:row>16</xdr:row>
      <xdr:rowOff>51466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4F36CA-390E-48C5-98FD-0F4B9592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13</xdr:col>
      <xdr:colOff>58350</xdr:colOff>
      <xdr:row>16</xdr:row>
      <xdr:rowOff>120463</xdr:rowOff>
    </xdr:from>
    <xdr:to>
      <xdr:col>20</xdr:col>
      <xdr:colOff>368352</xdr:colOff>
      <xdr:row>30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A619038-ACD6-4CDF-9EFD-808A5CB8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165208</xdr:colOff>
      <xdr:row>1</xdr:row>
      <xdr:rowOff>161365</xdr:rowOff>
    </xdr:from>
    <xdr:to>
      <xdr:col>14</xdr:col>
      <xdr:colOff>434149</xdr:colOff>
      <xdr:row>15</xdr:row>
      <xdr:rowOff>107577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153F3C-BBBA-4F6F-93D1-F68B64101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opLeftCell="B1" workbookViewId="0">
      <selection activeCell="F14" sqref="F14:M14"/>
    </sheetView>
  </sheetViews>
  <sheetFormatPr defaultColWidth="8.875" defaultRowHeight="15.75" x14ac:dyDescent="0.25"/>
  <cols>
    <col min="1" max="1" width="27" style="13" customWidth="1"/>
    <col min="2" max="2" width="9.375" style="13" customWidth="1"/>
    <col min="3" max="3" width="9.375" style="18" customWidth="1"/>
    <col min="4" max="4" width="15.375" style="13" bestFit="1" customWidth="1"/>
    <col min="5" max="5" width="35" style="13" bestFit="1" customWidth="1"/>
    <col min="6" max="12" width="8.875" style="13"/>
    <col min="13" max="13" width="8.875" style="3"/>
    <col min="14" max="14" width="8.875" style="13"/>
    <col min="15" max="15" width="34.875" style="18" bestFit="1" customWidth="1"/>
    <col min="16" max="17" width="9.125" style="18" bestFit="1" customWidth="1"/>
    <col min="18" max="16384" width="8.875" style="13"/>
  </cols>
  <sheetData>
    <row r="1" spans="1:17" x14ac:dyDescent="0.2">
      <c r="A1" s="27" t="s">
        <v>139</v>
      </c>
      <c r="B1" s="27"/>
      <c r="C1" s="19"/>
      <c r="E1" s="27" t="s">
        <v>138</v>
      </c>
      <c r="F1" s="27"/>
      <c r="G1" s="27"/>
      <c r="H1" s="27"/>
      <c r="I1" s="27"/>
      <c r="J1" s="27"/>
      <c r="K1" s="27"/>
      <c r="L1" s="27"/>
      <c r="M1" s="27"/>
      <c r="O1" s="27" t="s">
        <v>125</v>
      </c>
      <c r="P1" s="27"/>
      <c r="Q1" s="27"/>
    </row>
    <row r="2" spans="1:17" x14ac:dyDescent="0.2">
      <c r="A2" s="13" t="s">
        <v>0</v>
      </c>
      <c r="B2" s="13">
        <f>SUM(F3:M3)</f>
        <v>2050</v>
      </c>
      <c r="E2" s="14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O2" s="18" t="s">
        <v>126</v>
      </c>
      <c r="P2" s="18" t="s">
        <v>140</v>
      </c>
      <c r="Q2" s="18" t="s">
        <v>141</v>
      </c>
    </row>
    <row r="3" spans="1:17" x14ac:dyDescent="0.2">
      <c r="A3" s="13" t="s">
        <v>10</v>
      </c>
      <c r="B3" s="2">
        <f>MAX(wind!B3:B98)+MAX(wind!C3:C98)</f>
        <v>861.66200000000003</v>
      </c>
      <c r="C3" s="2"/>
      <c r="E3" s="13" t="s">
        <v>14</v>
      </c>
      <c r="F3" s="13">
        <v>200</v>
      </c>
      <c r="G3" s="13">
        <v>200</v>
      </c>
      <c r="H3" s="13">
        <v>250</v>
      </c>
      <c r="I3" s="13">
        <v>250</v>
      </c>
      <c r="J3" s="13">
        <v>250</v>
      </c>
      <c r="K3" s="13">
        <v>300</v>
      </c>
      <c r="L3" s="13">
        <v>300</v>
      </c>
      <c r="M3" s="13">
        <v>300</v>
      </c>
      <c r="O3" s="18" t="s">
        <v>127</v>
      </c>
      <c r="P3" s="18">
        <v>1</v>
      </c>
      <c r="Q3" s="18">
        <v>1</v>
      </c>
    </row>
    <row r="4" spans="1:17" x14ac:dyDescent="0.2">
      <c r="A4" s="1" t="s">
        <v>13</v>
      </c>
      <c r="B4" s="2">
        <f>MAX(load!B2:B97)</f>
        <v>2376.52</v>
      </c>
      <c r="C4" s="2"/>
      <c r="E4" s="13" t="s">
        <v>78</v>
      </c>
      <c r="F4" s="13">
        <f>F3*0.3</f>
        <v>60</v>
      </c>
      <c r="G4" s="13">
        <f t="shared" ref="G4:M4" si="0">G3*0.3</f>
        <v>60</v>
      </c>
      <c r="H4" s="13">
        <f t="shared" si="0"/>
        <v>75</v>
      </c>
      <c r="I4" s="13">
        <f t="shared" si="0"/>
        <v>75</v>
      </c>
      <c r="J4" s="13">
        <f t="shared" si="0"/>
        <v>75</v>
      </c>
      <c r="K4" s="13">
        <f t="shared" si="0"/>
        <v>90</v>
      </c>
      <c r="L4" s="13">
        <f t="shared" si="0"/>
        <v>90</v>
      </c>
      <c r="M4" s="13">
        <f t="shared" si="0"/>
        <v>90</v>
      </c>
      <c r="O4" s="18" t="s">
        <v>128</v>
      </c>
      <c r="P4" s="18">
        <v>2</v>
      </c>
      <c r="Q4" s="18">
        <v>2</v>
      </c>
    </row>
    <row r="5" spans="1:17" x14ac:dyDescent="0.2">
      <c r="A5" s="1" t="s">
        <v>79</v>
      </c>
      <c r="B5" s="13">
        <f>P6+Q6</f>
        <v>250</v>
      </c>
      <c r="E5" s="13" t="s">
        <v>80</v>
      </c>
      <c r="F5" s="13">
        <v>600</v>
      </c>
      <c r="G5" s="13">
        <v>700</v>
      </c>
      <c r="H5" s="13">
        <v>800</v>
      </c>
      <c r="I5" s="13">
        <v>800</v>
      </c>
      <c r="J5" s="13">
        <v>900</v>
      </c>
      <c r="K5" s="13">
        <v>1400</v>
      </c>
      <c r="L5" s="13">
        <v>1500</v>
      </c>
      <c r="M5" s="13">
        <v>1500</v>
      </c>
      <c r="O5" s="18" t="s">
        <v>129</v>
      </c>
      <c r="P5" s="18">
        <v>100</v>
      </c>
      <c r="Q5" s="18">
        <v>150</v>
      </c>
    </row>
    <row r="6" spans="1:17" x14ac:dyDescent="0.2">
      <c r="A6" s="13" t="s">
        <v>11</v>
      </c>
      <c r="B6" s="4">
        <f>B2/B4</f>
        <v>0.86260582700755728</v>
      </c>
      <c r="C6" s="4"/>
      <c r="E6" s="13" t="s">
        <v>81</v>
      </c>
      <c r="F6" s="13">
        <v>2</v>
      </c>
      <c r="G6" s="13">
        <v>2</v>
      </c>
      <c r="H6" s="13">
        <v>3</v>
      </c>
      <c r="I6" s="13">
        <v>3</v>
      </c>
      <c r="J6" s="13">
        <v>3</v>
      </c>
      <c r="K6" s="13">
        <v>4</v>
      </c>
      <c r="L6" s="13">
        <v>4</v>
      </c>
      <c r="M6" s="13">
        <v>4</v>
      </c>
      <c r="O6" s="18" t="s">
        <v>130</v>
      </c>
      <c r="P6" s="18">
        <f>P5*P3</f>
        <v>100</v>
      </c>
      <c r="Q6" s="18">
        <f>Q5*Q3</f>
        <v>150</v>
      </c>
    </row>
    <row r="7" spans="1:17" x14ac:dyDescent="0.2">
      <c r="A7" s="13" t="s">
        <v>12</v>
      </c>
      <c r="B7" s="4">
        <f>B3/B4</f>
        <v>0.36257300590779795</v>
      </c>
      <c r="C7" s="4"/>
      <c r="E7" s="13" t="s">
        <v>82</v>
      </c>
      <c r="F7" s="16">
        <v>4.5</v>
      </c>
      <c r="G7" s="16">
        <v>4.9000000000000004</v>
      </c>
      <c r="H7" s="16">
        <v>5.4</v>
      </c>
      <c r="I7" s="16">
        <v>5.9</v>
      </c>
      <c r="J7" s="16">
        <v>6</v>
      </c>
      <c r="K7" s="16">
        <v>7.5</v>
      </c>
      <c r="L7" s="16">
        <v>8</v>
      </c>
      <c r="M7" s="16">
        <v>8.8000000000000007</v>
      </c>
      <c r="O7" s="18" t="s">
        <v>131</v>
      </c>
      <c r="P7" s="18">
        <f>P5*P4</f>
        <v>200</v>
      </c>
      <c r="Q7" s="18">
        <f>Q5*Q4</f>
        <v>300</v>
      </c>
    </row>
    <row r="8" spans="1:17" x14ac:dyDescent="0.2">
      <c r="A8" s="20" t="s">
        <v>63</v>
      </c>
      <c r="B8" s="4">
        <f>B5/B4</f>
        <v>0.10519583256189723</v>
      </c>
      <c r="C8" s="4"/>
      <c r="E8" s="21" t="s">
        <v>83</v>
      </c>
      <c r="F8" s="2">
        <v>54.815305980012148</v>
      </c>
      <c r="G8" s="2">
        <v>55.643816364050203</v>
      </c>
      <c r="H8" s="2">
        <v>43.681009558230052</v>
      </c>
      <c r="I8" s="2">
        <v>43.082352091296315</v>
      </c>
      <c r="J8" s="2">
        <v>44.511487829235023</v>
      </c>
      <c r="K8" s="2">
        <v>37.115770373390546</v>
      </c>
      <c r="L8" s="2">
        <v>37.36122527368871</v>
      </c>
      <c r="M8" s="2">
        <v>35.957889608771083</v>
      </c>
      <c r="O8" s="18" t="s">
        <v>132</v>
      </c>
      <c r="P8" s="18">
        <f>0.1*P7</f>
        <v>20</v>
      </c>
      <c r="Q8" s="18">
        <f>0.1*Q7</f>
        <v>30</v>
      </c>
    </row>
    <row r="9" spans="1:17" x14ac:dyDescent="0.2">
      <c r="E9" s="21" t="s">
        <v>84</v>
      </c>
      <c r="F9" s="2">
        <v>105.18182513768251</v>
      </c>
      <c r="G9" s="2">
        <v>104.24630770414949</v>
      </c>
      <c r="H9" s="2">
        <v>116.01733041648384</v>
      </c>
      <c r="I9" s="2">
        <v>117.41296989988106</v>
      </c>
      <c r="J9" s="2">
        <v>115.44244044599549</v>
      </c>
      <c r="K9" s="2">
        <v>122.62473677947177</v>
      </c>
      <c r="L9" s="2">
        <v>122.27192820065723</v>
      </c>
      <c r="M9" s="2">
        <v>123.56764830761099</v>
      </c>
      <c r="O9" s="18" t="s">
        <v>133</v>
      </c>
      <c r="P9" s="18">
        <f>0.5*P7</f>
        <v>100</v>
      </c>
      <c r="Q9" s="18">
        <f>0.5*Q7</f>
        <v>150</v>
      </c>
    </row>
    <row r="10" spans="1:17" x14ac:dyDescent="0.2">
      <c r="D10" s="25" t="s">
        <v>100</v>
      </c>
      <c r="E10" s="18" t="s">
        <v>94</v>
      </c>
      <c r="F10" s="9">
        <v>0.8</v>
      </c>
      <c r="G10" s="18">
        <v>0.8</v>
      </c>
      <c r="H10" s="18">
        <v>0.75</v>
      </c>
      <c r="I10" s="18">
        <v>0.75</v>
      </c>
      <c r="J10" s="18">
        <v>0.75</v>
      </c>
      <c r="K10" s="18">
        <v>0.7</v>
      </c>
      <c r="L10" s="18">
        <v>0.7</v>
      </c>
      <c r="M10" s="18">
        <v>0.7</v>
      </c>
      <c r="O10" s="18" t="s">
        <v>134</v>
      </c>
      <c r="P10" s="18">
        <v>0.95</v>
      </c>
      <c r="Q10" s="18">
        <v>0.95</v>
      </c>
    </row>
    <row r="11" spans="1:17" x14ac:dyDescent="0.2">
      <c r="D11" s="25"/>
      <c r="E11" s="18" t="s">
        <v>95</v>
      </c>
      <c r="F11" s="9">
        <v>1</v>
      </c>
      <c r="G11" s="18">
        <v>1</v>
      </c>
      <c r="H11" s="18">
        <v>1</v>
      </c>
      <c r="I11" s="18">
        <v>1</v>
      </c>
      <c r="J11" s="18">
        <v>1</v>
      </c>
      <c r="K11" s="18">
        <v>1</v>
      </c>
      <c r="L11" s="18">
        <v>1</v>
      </c>
      <c r="M11" s="18">
        <v>1</v>
      </c>
      <c r="O11" s="18" t="s">
        <v>135</v>
      </c>
      <c r="P11" s="18">
        <v>8</v>
      </c>
      <c r="Q11" s="18">
        <v>6</v>
      </c>
    </row>
    <row r="12" spans="1:17" x14ac:dyDescent="0.2">
      <c r="D12" s="25"/>
      <c r="E12" s="18" t="s">
        <v>96</v>
      </c>
      <c r="F12" s="9">
        <v>0.5</v>
      </c>
      <c r="G12" s="18">
        <v>0.5</v>
      </c>
      <c r="H12" s="18">
        <v>0.45</v>
      </c>
      <c r="I12" s="18">
        <v>0.45</v>
      </c>
      <c r="J12" s="18">
        <v>0.45</v>
      </c>
      <c r="K12" s="18">
        <v>0.4</v>
      </c>
      <c r="L12" s="18">
        <v>0.4</v>
      </c>
      <c r="M12" s="18">
        <v>0.4</v>
      </c>
      <c r="O12" s="18" t="s">
        <v>136</v>
      </c>
      <c r="P12" s="18">
        <v>40</v>
      </c>
      <c r="Q12" s="18">
        <v>50</v>
      </c>
    </row>
    <row r="13" spans="1:17" x14ac:dyDescent="0.2">
      <c r="D13" s="25"/>
      <c r="E13" s="18" t="s">
        <v>97</v>
      </c>
      <c r="F13" s="9">
        <f>F11/F10</f>
        <v>1.25</v>
      </c>
      <c r="G13" s="9">
        <f t="shared" ref="G13:M13" si="1">G11/G10</f>
        <v>1.25</v>
      </c>
      <c r="H13" s="9">
        <f t="shared" si="1"/>
        <v>1.3333333333333333</v>
      </c>
      <c r="I13" s="9">
        <f t="shared" si="1"/>
        <v>1.3333333333333333</v>
      </c>
      <c r="J13" s="9">
        <f>J11/J10</f>
        <v>1.3333333333333333</v>
      </c>
      <c r="K13" s="9">
        <f t="shared" si="1"/>
        <v>1.4285714285714286</v>
      </c>
      <c r="L13" s="9">
        <f t="shared" si="1"/>
        <v>1.4285714285714286</v>
      </c>
      <c r="M13" s="9">
        <f t="shared" si="1"/>
        <v>1.4285714285714286</v>
      </c>
      <c r="O13" s="18" t="s">
        <v>137</v>
      </c>
      <c r="P13" s="18">
        <v>0.16</v>
      </c>
      <c r="Q13" s="18">
        <v>0.18</v>
      </c>
    </row>
    <row r="14" spans="1:17" x14ac:dyDescent="0.2">
      <c r="D14" s="25"/>
      <c r="E14" s="18" t="s">
        <v>98</v>
      </c>
      <c r="F14" s="9">
        <f>F13*F12</f>
        <v>0.625</v>
      </c>
      <c r="G14" s="9">
        <f t="shared" ref="G14:M14" si="2">G13*G12</f>
        <v>0.625</v>
      </c>
      <c r="H14" s="9">
        <f t="shared" si="2"/>
        <v>0.6</v>
      </c>
      <c r="I14" s="9">
        <f t="shared" si="2"/>
        <v>0.6</v>
      </c>
      <c r="J14" s="9">
        <f t="shared" si="2"/>
        <v>0.6</v>
      </c>
      <c r="K14" s="9">
        <f t="shared" si="2"/>
        <v>0.57142857142857151</v>
      </c>
      <c r="L14" s="9">
        <f t="shared" si="2"/>
        <v>0.57142857142857151</v>
      </c>
      <c r="M14" s="9">
        <f t="shared" si="2"/>
        <v>0.57142857142857151</v>
      </c>
      <c r="O14" s="18" t="s">
        <v>123</v>
      </c>
      <c r="P14" s="18">
        <f>0.04/50</f>
        <v>8.0000000000000004E-4</v>
      </c>
      <c r="Q14" s="18">
        <f>0.04/50</f>
        <v>8.0000000000000004E-4</v>
      </c>
    </row>
    <row r="15" spans="1:17" x14ac:dyDescent="0.2">
      <c r="D15" s="25"/>
      <c r="E15" s="18" t="s">
        <v>99</v>
      </c>
      <c r="F15" s="9">
        <v>0.5</v>
      </c>
      <c r="G15" s="18">
        <v>0.5</v>
      </c>
      <c r="H15" s="18">
        <v>0.5</v>
      </c>
      <c r="I15" s="18">
        <v>0.5</v>
      </c>
      <c r="J15" s="18">
        <v>0.5</v>
      </c>
      <c r="K15" s="18">
        <v>0.5</v>
      </c>
      <c r="L15" s="18">
        <v>0.5</v>
      </c>
      <c r="M15" s="18">
        <v>0.5</v>
      </c>
      <c r="O15" s="18" t="s">
        <v>122</v>
      </c>
      <c r="P15" s="18">
        <v>0.2</v>
      </c>
      <c r="Q15" s="18">
        <v>0.2</v>
      </c>
    </row>
    <row r="16" spans="1:17" ht="15.75" customHeight="1" x14ac:dyDescent="0.2">
      <c r="D16" s="25" t="s">
        <v>101</v>
      </c>
      <c r="E16" s="18" t="s">
        <v>102</v>
      </c>
      <c r="F16" s="9">
        <v>0.29699999999999999</v>
      </c>
      <c r="G16" s="18">
        <v>0.28499999999999998</v>
      </c>
      <c r="H16" s="18">
        <v>0.316</v>
      </c>
      <c r="I16" s="18">
        <v>0.308</v>
      </c>
      <c r="J16" s="18">
        <v>0.32200000000000001</v>
      </c>
      <c r="K16" s="18">
        <v>0.33500000000000002</v>
      </c>
      <c r="L16" s="18">
        <v>0.34200000000000003</v>
      </c>
      <c r="M16" s="18">
        <v>0.33100000000000002</v>
      </c>
    </row>
    <row r="17" spans="4:14" x14ac:dyDescent="0.2">
      <c r="D17" s="25"/>
      <c r="E17" s="18" t="s">
        <v>103</v>
      </c>
      <c r="F17" s="9">
        <f>F16/F10</f>
        <v>0.37124999999999997</v>
      </c>
      <c r="G17" s="9">
        <f t="shared" ref="G17:L17" si="3">G16/G10</f>
        <v>0.35624999999999996</v>
      </c>
      <c r="H17" s="9">
        <f t="shared" si="3"/>
        <v>0.42133333333333334</v>
      </c>
      <c r="I17" s="9">
        <f>I16/I10</f>
        <v>0.41066666666666668</v>
      </c>
      <c r="J17" s="9">
        <f t="shared" si="3"/>
        <v>0.42933333333333334</v>
      </c>
      <c r="K17" s="9">
        <f t="shared" si="3"/>
        <v>0.47857142857142865</v>
      </c>
      <c r="L17" s="9">
        <f t="shared" si="3"/>
        <v>0.48857142857142866</v>
      </c>
      <c r="M17" s="9">
        <f>M16/M10</f>
        <v>0.47285714285714292</v>
      </c>
    </row>
    <row r="18" spans="4:14" x14ac:dyDescent="0.2">
      <c r="D18" s="25"/>
      <c r="E18" s="18" t="s">
        <v>104</v>
      </c>
      <c r="F18" s="9">
        <f>F17*F12</f>
        <v>0.18562499999999998</v>
      </c>
      <c r="G18" s="9">
        <f t="shared" ref="G18:L18" si="4">G17*G12</f>
        <v>0.17812499999999998</v>
      </c>
      <c r="H18" s="9">
        <f t="shared" si="4"/>
        <v>0.18960000000000002</v>
      </c>
      <c r="I18" s="9">
        <f>I17*I12</f>
        <v>0.18480000000000002</v>
      </c>
      <c r="J18" s="9">
        <f t="shared" si="4"/>
        <v>0.19320000000000001</v>
      </c>
      <c r="K18" s="9">
        <f t="shared" si="4"/>
        <v>0.19142857142857148</v>
      </c>
      <c r="L18" s="9">
        <f t="shared" si="4"/>
        <v>0.19542857142857148</v>
      </c>
      <c r="M18" s="9">
        <f>M17*M12</f>
        <v>0.18914285714285717</v>
      </c>
    </row>
    <row r="19" spans="4:14" x14ac:dyDescent="0.2">
      <c r="D19" s="25" t="s">
        <v>105</v>
      </c>
      <c r="E19" s="18" t="s">
        <v>106</v>
      </c>
      <c r="F19" s="9">
        <v>6.5609999999999999</v>
      </c>
      <c r="G19" s="9">
        <v>6.4390000000000001</v>
      </c>
      <c r="H19" s="9">
        <v>7.093</v>
      </c>
      <c r="I19" s="9">
        <v>6.8739999999999997</v>
      </c>
      <c r="J19" s="9">
        <v>6.9480000000000004</v>
      </c>
      <c r="K19" s="9">
        <v>7.2389999999999999</v>
      </c>
      <c r="L19" s="9">
        <v>7.2569999999999997</v>
      </c>
      <c r="M19" s="9">
        <v>7.3319999999999999</v>
      </c>
    </row>
    <row r="20" spans="4:14" x14ac:dyDescent="0.2">
      <c r="D20" s="25"/>
      <c r="E20" s="18" t="s">
        <v>107</v>
      </c>
      <c r="F20" s="9">
        <f>F19/F15</f>
        <v>13.122</v>
      </c>
      <c r="G20" s="9">
        <f t="shared" ref="G20:M20" si="5">G19/G15</f>
        <v>12.878</v>
      </c>
      <c r="H20" s="9">
        <f t="shared" si="5"/>
        <v>14.186</v>
      </c>
      <c r="I20" s="9">
        <f t="shared" si="5"/>
        <v>13.747999999999999</v>
      </c>
      <c r="J20" s="9">
        <f t="shared" si="5"/>
        <v>13.896000000000001</v>
      </c>
      <c r="K20" s="9">
        <f t="shared" si="5"/>
        <v>14.478</v>
      </c>
      <c r="L20" s="9">
        <f t="shared" si="5"/>
        <v>14.513999999999999</v>
      </c>
      <c r="M20" s="9">
        <f t="shared" si="5"/>
        <v>14.664</v>
      </c>
    </row>
    <row r="21" spans="4:14" ht="15.75" customHeight="1" x14ac:dyDescent="0.2">
      <c r="D21" s="25" t="s">
        <v>108</v>
      </c>
      <c r="E21" s="18" t="s">
        <v>109</v>
      </c>
      <c r="F21" s="4">
        <v>0.79430286777343251</v>
      </c>
      <c r="G21" s="4">
        <v>0.81308273169351186</v>
      </c>
      <c r="H21" s="4">
        <v>0.8120059319860049</v>
      </c>
      <c r="I21" s="4">
        <v>0.78797227465467057</v>
      </c>
      <c r="J21" s="4">
        <v>0.76572690845302782</v>
      </c>
      <c r="K21" s="4">
        <v>0.75716770980105053</v>
      </c>
      <c r="L21" s="4">
        <v>0.78987268067689909</v>
      </c>
      <c r="M21" s="4">
        <v>0.81633053129916389</v>
      </c>
      <c r="N21" s="18">
        <f ca="1">0.8+(RAND()-0.5)*2*0.05</f>
        <v>0.82376325024332941</v>
      </c>
    </row>
    <row r="22" spans="4:14" x14ac:dyDescent="0.2">
      <c r="D22" s="25"/>
      <c r="E22" s="18" t="s">
        <v>110</v>
      </c>
      <c r="F22" s="9">
        <v>1.0266999999999999</v>
      </c>
      <c r="G22" s="18">
        <v>1.0266999999999999</v>
      </c>
      <c r="H22" s="18">
        <v>1.0266999999999999</v>
      </c>
      <c r="I22" s="18">
        <v>1.0266999999999999</v>
      </c>
      <c r="J22" s="18">
        <v>1.0266999999999999</v>
      </c>
      <c r="K22" s="18">
        <v>1.0266999999999999</v>
      </c>
      <c r="L22" s="18">
        <v>1.0266999999999999</v>
      </c>
      <c r="M22" s="18">
        <v>1.0266999999999999</v>
      </c>
    </row>
    <row r="23" spans="4:14" x14ac:dyDescent="0.2">
      <c r="D23" s="25"/>
      <c r="E23" s="18" t="s">
        <v>111</v>
      </c>
      <c r="F23" s="9">
        <v>-2.2963</v>
      </c>
      <c r="G23" s="18">
        <v>-2.2963</v>
      </c>
      <c r="H23" s="18">
        <v>-2.2963</v>
      </c>
      <c r="I23" s="18">
        <v>-2.2963</v>
      </c>
      <c r="J23" s="18">
        <v>-2.2963</v>
      </c>
      <c r="K23" s="18">
        <v>-2.2963</v>
      </c>
      <c r="L23" s="18">
        <v>-2.2963</v>
      </c>
      <c r="M23" s="18">
        <v>-2.2963</v>
      </c>
    </row>
    <row r="24" spans="4:14" x14ac:dyDescent="0.2">
      <c r="D24" s="25"/>
      <c r="E24" s="18" t="s">
        <v>112</v>
      </c>
      <c r="F24" s="9">
        <v>1.405</v>
      </c>
      <c r="G24" s="18">
        <v>1.405</v>
      </c>
      <c r="H24" s="18">
        <v>1.405</v>
      </c>
      <c r="I24" s="18">
        <v>1.405</v>
      </c>
      <c r="J24" s="18">
        <v>1.405</v>
      </c>
      <c r="K24" s="18">
        <v>1.405</v>
      </c>
      <c r="L24" s="18">
        <v>1.405</v>
      </c>
      <c r="M24" s="18">
        <v>1.405</v>
      </c>
    </row>
    <row r="25" spans="4:14" x14ac:dyDescent="0.2">
      <c r="D25" s="25"/>
      <c r="E25" s="18" t="s">
        <v>113</v>
      </c>
      <c r="F25" s="9">
        <v>0.86460000000000004</v>
      </c>
      <c r="G25" s="18">
        <v>0.86460000000000004</v>
      </c>
      <c r="H25" s="18">
        <v>0.86460000000000004</v>
      </c>
      <c r="I25" s="18">
        <v>0.86460000000000004</v>
      </c>
      <c r="J25" s="18">
        <v>0.86460000000000004</v>
      </c>
      <c r="K25" s="18">
        <v>0.86460000000000004</v>
      </c>
      <c r="L25" s="18">
        <v>0.86460000000000004</v>
      </c>
      <c r="M25" s="18">
        <v>0.86460000000000004</v>
      </c>
    </row>
    <row r="26" spans="4:14" ht="15.75" customHeight="1" x14ac:dyDescent="0.2">
      <c r="D26" s="25" t="s">
        <v>114</v>
      </c>
      <c r="E26" s="18" t="s">
        <v>109</v>
      </c>
      <c r="F26" s="4">
        <v>0.31939702011385873</v>
      </c>
      <c r="G26" s="4">
        <v>0.3462425421628853</v>
      </c>
      <c r="H26" s="4">
        <v>0.32570545316700994</v>
      </c>
      <c r="I26" s="4">
        <v>0.3314110820660866</v>
      </c>
      <c r="J26" s="4">
        <v>0.31561281069799801</v>
      </c>
      <c r="K26" s="4">
        <v>0.31428682897654403</v>
      </c>
      <c r="L26" s="4">
        <v>0.33851281546089323</v>
      </c>
      <c r="M26" s="4">
        <v>0.33520304910144999</v>
      </c>
      <c r="N26" s="13">
        <f ca="1">0.33+(RAND()-0.5)*2*0.02</f>
        <v>0.32597884456716331</v>
      </c>
    </row>
    <row r="27" spans="4:14" x14ac:dyDescent="0.2">
      <c r="D27" s="25"/>
      <c r="E27" s="18" t="s">
        <v>115</v>
      </c>
      <c r="F27" s="9">
        <v>0.69640000000000002</v>
      </c>
      <c r="G27" s="18">
        <v>0.69640000000000002</v>
      </c>
      <c r="H27" s="18">
        <v>0.69640000000000002</v>
      </c>
      <c r="I27" s="18">
        <v>0.69640000000000002</v>
      </c>
      <c r="J27" s="18">
        <v>0.69640000000000002</v>
      </c>
      <c r="K27" s="18">
        <v>0.69640000000000002</v>
      </c>
      <c r="L27" s="18">
        <v>0.69640000000000002</v>
      </c>
      <c r="M27" s="18">
        <v>0.69640000000000002</v>
      </c>
    </row>
    <row r="28" spans="4:14" x14ac:dyDescent="0.2">
      <c r="D28" s="25"/>
      <c r="E28" s="18" t="s">
        <v>110</v>
      </c>
      <c r="F28" s="9">
        <v>-1.9652000000000001</v>
      </c>
      <c r="G28" s="18">
        <v>-1.9652000000000001</v>
      </c>
      <c r="H28" s="18">
        <v>-1.9652000000000001</v>
      </c>
      <c r="I28" s="18">
        <v>-1.9652000000000001</v>
      </c>
      <c r="J28" s="18">
        <v>-1.9652000000000001</v>
      </c>
      <c r="K28" s="18">
        <v>-1.9652000000000001</v>
      </c>
      <c r="L28" s="18">
        <v>-1.9652000000000001</v>
      </c>
      <c r="M28" s="18">
        <v>-1.9652000000000001</v>
      </c>
    </row>
    <row r="29" spans="4:14" x14ac:dyDescent="0.2">
      <c r="D29" s="25"/>
      <c r="E29" s="18" t="s">
        <v>111</v>
      </c>
      <c r="F29" s="9">
        <v>2.0333000000000001</v>
      </c>
      <c r="G29" s="18">
        <v>2.0333000000000001</v>
      </c>
      <c r="H29" s="18">
        <v>2.0333000000000001</v>
      </c>
      <c r="I29" s="18">
        <v>2.0333000000000001</v>
      </c>
      <c r="J29" s="18">
        <v>2.0333000000000001</v>
      </c>
      <c r="K29" s="18">
        <v>2.0333000000000001</v>
      </c>
      <c r="L29" s="18">
        <v>2.0333000000000001</v>
      </c>
      <c r="M29" s="18">
        <v>2.0333000000000001</v>
      </c>
    </row>
    <row r="30" spans="4:14" x14ac:dyDescent="0.2">
      <c r="D30" s="25"/>
      <c r="E30" s="18" t="s">
        <v>112</v>
      </c>
      <c r="F30" s="9">
        <v>-0.96430000000000005</v>
      </c>
      <c r="G30" s="18">
        <v>-0.96430000000000005</v>
      </c>
      <c r="H30" s="18">
        <v>-0.96430000000000005</v>
      </c>
      <c r="I30" s="18">
        <v>-0.96430000000000005</v>
      </c>
      <c r="J30" s="18">
        <v>-0.96430000000000005</v>
      </c>
      <c r="K30" s="18">
        <v>-0.96430000000000005</v>
      </c>
      <c r="L30" s="18">
        <v>-0.96430000000000005</v>
      </c>
      <c r="M30" s="18">
        <v>-0.96430000000000005</v>
      </c>
    </row>
    <row r="31" spans="4:14" x14ac:dyDescent="0.2">
      <c r="D31" s="25"/>
      <c r="E31" s="18" t="s">
        <v>113</v>
      </c>
      <c r="F31" s="9">
        <v>1.1998</v>
      </c>
      <c r="G31" s="18">
        <v>1.1998</v>
      </c>
      <c r="H31" s="18">
        <v>1.1998</v>
      </c>
      <c r="I31" s="18">
        <v>1.1998</v>
      </c>
      <c r="J31" s="18">
        <v>1.1998</v>
      </c>
      <c r="K31" s="18">
        <v>1.1998</v>
      </c>
      <c r="L31" s="18">
        <v>1.1998</v>
      </c>
      <c r="M31" s="18">
        <v>1.1998</v>
      </c>
    </row>
    <row r="32" spans="4:14" x14ac:dyDescent="0.2">
      <c r="D32" s="26" t="s">
        <v>116</v>
      </c>
      <c r="E32" s="18" t="s">
        <v>117</v>
      </c>
      <c r="F32" s="9">
        <v>4.2000000000000003E-2</v>
      </c>
      <c r="G32" s="18">
        <v>4.2000000000000003E-2</v>
      </c>
      <c r="H32" s="18">
        <v>4.2999999999999997E-2</v>
      </c>
      <c r="I32" s="18">
        <v>4.2999999999999997E-2</v>
      </c>
      <c r="J32" s="18">
        <v>4.2999999999999997E-2</v>
      </c>
      <c r="K32" s="18">
        <v>4.3999999999999997E-2</v>
      </c>
      <c r="L32" s="18">
        <v>4.3999999999999997E-2</v>
      </c>
      <c r="M32" s="18">
        <v>4.3999999999999997E-2</v>
      </c>
    </row>
    <row r="33" spans="4:13" x14ac:dyDescent="0.2">
      <c r="D33" s="26"/>
      <c r="E33" s="18" t="s">
        <v>118</v>
      </c>
      <c r="F33" s="9">
        <v>0.25</v>
      </c>
      <c r="G33" s="18">
        <v>0.3</v>
      </c>
      <c r="H33" s="18">
        <v>0.28999999999999998</v>
      </c>
      <c r="I33" s="18">
        <v>0.26</v>
      </c>
      <c r="J33" s="18">
        <v>0.31</v>
      </c>
      <c r="K33" s="18">
        <v>0.28999999999999998</v>
      </c>
      <c r="L33" s="18">
        <v>0.33</v>
      </c>
      <c r="M33" s="18">
        <v>0.32</v>
      </c>
    </row>
    <row r="34" spans="4:13" x14ac:dyDescent="0.2">
      <c r="D34" s="26"/>
      <c r="E34" s="18" t="s">
        <v>119</v>
      </c>
      <c r="F34" s="9">
        <v>200.26</v>
      </c>
      <c r="G34" s="18">
        <v>194.43</v>
      </c>
      <c r="H34" s="18">
        <v>241.37</v>
      </c>
      <c r="I34" s="18">
        <v>228.89</v>
      </c>
      <c r="J34" s="18">
        <v>235.43</v>
      </c>
      <c r="K34" s="18">
        <v>262.13</v>
      </c>
      <c r="L34" s="18">
        <v>291.14</v>
      </c>
      <c r="M34" s="18">
        <v>305.88</v>
      </c>
    </row>
    <row r="35" spans="4:13" x14ac:dyDescent="0.2">
      <c r="D35" s="26"/>
      <c r="E35" s="18" t="s">
        <v>120</v>
      </c>
      <c r="F35" s="9">
        <v>10.45</v>
      </c>
      <c r="G35" s="18">
        <v>11.14</v>
      </c>
      <c r="H35" s="18">
        <v>10.39</v>
      </c>
      <c r="I35" s="18">
        <v>9.2799999999999994</v>
      </c>
      <c r="J35" s="18">
        <v>12.03</v>
      </c>
      <c r="K35" s="18">
        <v>12.49</v>
      </c>
      <c r="L35" s="18">
        <v>11.68</v>
      </c>
      <c r="M35" s="18">
        <v>10.78</v>
      </c>
    </row>
    <row r="36" spans="4:13" x14ac:dyDescent="0.2">
      <c r="D36" s="26"/>
      <c r="E36" s="18" t="s">
        <v>121</v>
      </c>
      <c r="F36" s="9">
        <v>2.9</v>
      </c>
      <c r="G36" s="18">
        <v>3</v>
      </c>
      <c r="H36" s="18">
        <v>3.1</v>
      </c>
      <c r="I36" s="18">
        <v>3.3</v>
      </c>
      <c r="J36" s="18">
        <v>3.5</v>
      </c>
      <c r="K36" s="18">
        <v>3.4</v>
      </c>
      <c r="L36" s="18">
        <v>3.2</v>
      </c>
      <c r="M36" s="18">
        <v>3</v>
      </c>
    </row>
    <row r="37" spans="4:13" x14ac:dyDescent="0.2">
      <c r="D37" s="26"/>
      <c r="E37" s="18" t="s">
        <v>122</v>
      </c>
      <c r="F37" s="9">
        <v>0.1</v>
      </c>
      <c r="G37" s="18">
        <v>0.1</v>
      </c>
      <c r="H37" s="18">
        <v>0.1</v>
      </c>
      <c r="I37" s="18">
        <v>0.1</v>
      </c>
      <c r="J37" s="18">
        <v>0.1</v>
      </c>
      <c r="K37" s="18">
        <v>0.1</v>
      </c>
      <c r="L37" s="18">
        <v>0.1</v>
      </c>
      <c r="M37" s="18">
        <v>0.1</v>
      </c>
    </row>
    <row r="38" spans="4:13" x14ac:dyDescent="0.2">
      <c r="D38" s="26"/>
      <c r="E38" s="18" t="s">
        <v>123</v>
      </c>
      <c r="F38" s="9">
        <f>0.033/50</f>
        <v>6.6E-4</v>
      </c>
      <c r="G38" s="18">
        <f t="shared" ref="G38:M38" si="6">0.033/50</f>
        <v>6.6E-4</v>
      </c>
      <c r="H38" s="18">
        <f t="shared" si="6"/>
        <v>6.6E-4</v>
      </c>
      <c r="I38" s="18">
        <f t="shared" si="6"/>
        <v>6.6E-4</v>
      </c>
      <c r="J38" s="18">
        <f t="shared" si="6"/>
        <v>6.6E-4</v>
      </c>
      <c r="K38" s="18">
        <f t="shared" si="6"/>
        <v>6.6E-4</v>
      </c>
      <c r="L38" s="18">
        <f t="shared" si="6"/>
        <v>6.6E-4</v>
      </c>
      <c r="M38" s="18">
        <f t="shared" si="6"/>
        <v>6.6E-4</v>
      </c>
    </row>
    <row r="39" spans="4:13" x14ac:dyDescent="0.2">
      <c r="D39" s="26"/>
      <c r="E39" s="1" t="s">
        <v>124</v>
      </c>
      <c r="F39" s="9">
        <v>14.2</v>
      </c>
      <c r="G39" s="18">
        <v>11.5</v>
      </c>
      <c r="H39" s="18">
        <v>10.6</v>
      </c>
      <c r="I39" s="18">
        <v>13.6</v>
      </c>
      <c r="J39" s="18">
        <v>11</v>
      </c>
      <c r="K39" s="18">
        <v>12.3</v>
      </c>
      <c r="L39" s="18">
        <v>12.9</v>
      </c>
      <c r="M39" s="18">
        <v>14.7</v>
      </c>
    </row>
  </sheetData>
  <mergeCells count="9">
    <mergeCell ref="D21:D25"/>
    <mergeCell ref="D26:D31"/>
    <mergeCell ref="D32:D39"/>
    <mergeCell ref="O1:Q1"/>
    <mergeCell ref="A1:B1"/>
    <mergeCell ref="E1:M1"/>
    <mergeCell ref="D10:D15"/>
    <mergeCell ref="D16:D18"/>
    <mergeCell ref="D19:D2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82C5-57CF-4B59-831A-A3C652730245}">
  <dimension ref="A1:L9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" sqref="I1:I1048576"/>
    </sheetView>
  </sheetViews>
  <sheetFormatPr defaultColWidth="8.875" defaultRowHeight="15.75" x14ac:dyDescent="0.2"/>
  <cols>
    <col min="1" max="1" width="9.75" style="13" customWidth="1"/>
    <col min="2" max="3" width="13" style="2" customWidth="1"/>
    <col min="4" max="5" width="11.875" style="2" customWidth="1"/>
    <col min="6" max="6" width="12.875" style="2" bestFit="1" customWidth="1"/>
    <col min="7" max="10" width="15.5" style="6" customWidth="1"/>
    <col min="11" max="11" width="8.875" style="16"/>
    <col min="12" max="12" width="10.25" style="13" customWidth="1"/>
    <col min="13" max="16384" width="8.875" style="13"/>
  </cols>
  <sheetData>
    <row r="1" spans="1:12" ht="16.350000000000001" customHeight="1" x14ac:dyDescent="0.2">
      <c r="A1" s="25" t="s">
        <v>18</v>
      </c>
      <c r="B1" s="26" t="s">
        <v>35</v>
      </c>
      <c r="C1" s="26"/>
      <c r="D1" s="26" t="s">
        <v>36</v>
      </c>
      <c r="E1" s="26"/>
      <c r="F1" s="31" t="s">
        <v>22</v>
      </c>
      <c r="G1" s="28" t="s">
        <v>60</v>
      </c>
      <c r="H1" s="26"/>
      <c r="I1" s="29" t="s">
        <v>61</v>
      </c>
      <c r="J1" s="30"/>
    </row>
    <row r="2" spans="1:12" x14ac:dyDescent="0.2">
      <c r="A2" s="25"/>
      <c r="B2" s="13" t="s">
        <v>15</v>
      </c>
      <c r="C2" s="13" t="s">
        <v>16</v>
      </c>
      <c r="D2" s="13" t="s">
        <v>15</v>
      </c>
      <c r="E2" s="13" t="s">
        <v>16</v>
      </c>
      <c r="F2" s="31"/>
      <c r="G2" s="13" t="s">
        <v>58</v>
      </c>
      <c r="H2" s="13" t="s">
        <v>59</v>
      </c>
      <c r="I2" s="16" t="s">
        <v>58</v>
      </c>
      <c r="J2" s="16" t="s">
        <v>59</v>
      </c>
    </row>
    <row r="3" spans="1:12" x14ac:dyDescent="0.2">
      <c r="A3" s="13">
        <v>1</v>
      </c>
      <c r="B3" s="2">
        <f>0.85*K3</f>
        <v>380.94450000000001</v>
      </c>
      <c r="C3" s="2">
        <f>0.85*L3</f>
        <v>224.00900000000001</v>
      </c>
      <c r="D3" s="2">
        <f>B3*0.15</f>
        <v>57.141674999999999</v>
      </c>
      <c r="E3" s="2">
        <f>C3*0.15</f>
        <v>33.601350000000004</v>
      </c>
      <c r="F3" s="2">
        <f ca="1">30+10*(RAND()-0.5)</f>
        <v>29.135047417823088</v>
      </c>
      <c r="G3" s="6">
        <f t="shared" ref="G3:G66" si="0">B3+D3</f>
        <v>438.08617500000003</v>
      </c>
      <c r="H3" s="6">
        <f t="shared" ref="H3:H66" si="1">B3-D3</f>
        <v>323.80282499999998</v>
      </c>
      <c r="I3" s="6">
        <f t="shared" ref="I3:I66" si="2">C3+E3</f>
        <v>257.61035000000004</v>
      </c>
      <c r="J3" s="6">
        <f t="shared" ref="J3:J66" si="3">C3-E3</f>
        <v>190.40765000000002</v>
      </c>
      <c r="K3" s="23">
        <v>448.17</v>
      </c>
      <c r="L3" s="22">
        <v>263.54000000000002</v>
      </c>
    </row>
    <row r="4" spans="1:12" x14ac:dyDescent="0.2">
      <c r="A4" s="13">
        <v>2</v>
      </c>
      <c r="B4" s="2">
        <f t="shared" ref="B4:B67" si="4">0.85*K4</f>
        <v>413.78</v>
      </c>
      <c r="C4" s="2">
        <f t="shared" ref="C4:C67" si="5">0.85*L4</f>
        <v>233.95400000000001</v>
      </c>
      <c r="D4" s="2">
        <f t="shared" ref="D4:D67" si="6">B4*0.15</f>
        <v>62.066999999999993</v>
      </c>
      <c r="E4" s="2">
        <f t="shared" ref="E4:E67" si="7">C4*0.15</f>
        <v>35.0931</v>
      </c>
      <c r="F4" s="2">
        <f t="shared" ref="F4:F67" ca="1" si="8">30+10*(RAND()-0.5)</f>
        <v>29.776649445070262</v>
      </c>
      <c r="G4" s="6">
        <f t="shared" si="0"/>
        <v>475.84699999999998</v>
      </c>
      <c r="H4" s="6">
        <f t="shared" si="1"/>
        <v>351.71299999999997</v>
      </c>
      <c r="I4" s="6">
        <f t="shared" si="2"/>
        <v>269.0471</v>
      </c>
      <c r="J4" s="6">
        <f t="shared" si="3"/>
        <v>198.86090000000002</v>
      </c>
      <c r="K4" s="23">
        <v>486.8</v>
      </c>
      <c r="L4" s="22">
        <v>275.24</v>
      </c>
    </row>
    <row r="5" spans="1:12" x14ac:dyDescent="0.2">
      <c r="A5" s="13">
        <v>3</v>
      </c>
      <c r="B5" s="2">
        <f t="shared" si="4"/>
        <v>351.03300000000002</v>
      </c>
      <c r="C5" s="2">
        <f t="shared" si="5"/>
        <v>208.10550000000001</v>
      </c>
      <c r="D5" s="2">
        <f t="shared" si="6"/>
        <v>52.654949999999999</v>
      </c>
      <c r="E5" s="2">
        <f t="shared" si="7"/>
        <v>31.215824999999999</v>
      </c>
      <c r="F5" s="2">
        <f t="shared" ca="1" si="8"/>
        <v>29.761534768707026</v>
      </c>
      <c r="G5" s="6">
        <f t="shared" si="0"/>
        <v>403.68795</v>
      </c>
      <c r="H5" s="6">
        <f t="shared" si="1"/>
        <v>298.37805000000003</v>
      </c>
      <c r="I5" s="6">
        <f t="shared" si="2"/>
        <v>239.321325</v>
      </c>
      <c r="J5" s="6">
        <f t="shared" si="3"/>
        <v>176.88967500000001</v>
      </c>
      <c r="K5" s="23">
        <v>412.98</v>
      </c>
      <c r="L5" s="22">
        <v>244.83</v>
      </c>
    </row>
    <row r="6" spans="1:12" x14ac:dyDescent="0.2">
      <c r="A6" s="13">
        <v>4</v>
      </c>
      <c r="B6" s="2">
        <f t="shared" si="4"/>
        <v>363.44299999999998</v>
      </c>
      <c r="C6" s="2">
        <f t="shared" si="5"/>
        <v>222.83600000000001</v>
      </c>
      <c r="D6" s="2">
        <f t="shared" si="6"/>
        <v>54.516449999999999</v>
      </c>
      <c r="E6" s="2">
        <f t="shared" si="7"/>
        <v>33.425400000000003</v>
      </c>
      <c r="F6" s="2">
        <f t="shared" ca="1" si="8"/>
        <v>30.157397695921112</v>
      </c>
      <c r="G6" s="6">
        <f t="shared" si="0"/>
        <v>417.95945</v>
      </c>
      <c r="H6" s="6">
        <f t="shared" si="1"/>
        <v>308.92654999999996</v>
      </c>
      <c r="I6" s="6">
        <f t="shared" si="2"/>
        <v>256.26140000000004</v>
      </c>
      <c r="J6" s="6">
        <f t="shared" si="3"/>
        <v>189.41060000000002</v>
      </c>
      <c r="K6" s="23">
        <v>427.58</v>
      </c>
      <c r="L6" s="22">
        <v>262.16000000000003</v>
      </c>
    </row>
    <row r="7" spans="1:12" x14ac:dyDescent="0.2">
      <c r="A7" s="13">
        <v>5</v>
      </c>
      <c r="B7" s="2">
        <f t="shared" si="4"/>
        <v>374.43349999999998</v>
      </c>
      <c r="C7" s="2">
        <f t="shared" si="5"/>
        <v>233.95400000000001</v>
      </c>
      <c r="D7" s="2">
        <f t="shared" si="6"/>
        <v>56.165024999999993</v>
      </c>
      <c r="E7" s="2">
        <f t="shared" si="7"/>
        <v>35.0931</v>
      </c>
      <c r="F7" s="2">
        <f t="shared" ca="1" si="8"/>
        <v>29.524743505368896</v>
      </c>
      <c r="G7" s="6">
        <f t="shared" si="0"/>
        <v>430.598525</v>
      </c>
      <c r="H7" s="6">
        <f t="shared" si="1"/>
        <v>318.26847499999997</v>
      </c>
      <c r="I7" s="6">
        <f t="shared" si="2"/>
        <v>269.0471</v>
      </c>
      <c r="J7" s="6">
        <f t="shared" si="3"/>
        <v>198.86090000000002</v>
      </c>
      <c r="K7" s="23">
        <v>440.51</v>
      </c>
      <c r="L7" s="22">
        <v>275.24</v>
      </c>
    </row>
    <row r="8" spans="1:12" x14ac:dyDescent="0.2">
      <c r="A8" s="13">
        <v>6</v>
      </c>
      <c r="B8" s="2">
        <f t="shared" si="4"/>
        <v>385.101</v>
      </c>
      <c r="C8" s="2">
        <f t="shared" si="5"/>
        <v>182.11249999999998</v>
      </c>
      <c r="D8" s="2">
        <f t="shared" si="6"/>
        <v>57.765149999999998</v>
      </c>
      <c r="E8" s="2">
        <f t="shared" si="7"/>
        <v>27.316874999999996</v>
      </c>
      <c r="F8" s="2">
        <f t="shared" ca="1" si="8"/>
        <v>33.550210846730607</v>
      </c>
      <c r="G8" s="6">
        <f t="shared" si="0"/>
        <v>442.86615</v>
      </c>
      <c r="H8" s="6">
        <f t="shared" si="1"/>
        <v>327.33584999999999</v>
      </c>
      <c r="I8" s="6">
        <f t="shared" si="2"/>
        <v>209.42937499999999</v>
      </c>
      <c r="J8" s="6">
        <f t="shared" si="3"/>
        <v>154.79562499999997</v>
      </c>
      <c r="K8" s="23">
        <v>453.06</v>
      </c>
      <c r="L8" s="22">
        <v>214.25</v>
      </c>
    </row>
    <row r="9" spans="1:12" x14ac:dyDescent="0.2">
      <c r="A9" s="13">
        <v>7</v>
      </c>
      <c r="B9" s="2">
        <f t="shared" si="4"/>
        <v>330.1995</v>
      </c>
      <c r="C9" s="2">
        <f t="shared" si="5"/>
        <v>217.99950000000001</v>
      </c>
      <c r="D9" s="2">
        <f t="shared" si="6"/>
        <v>49.529924999999999</v>
      </c>
      <c r="E9" s="2">
        <f t="shared" si="7"/>
        <v>32.699925</v>
      </c>
      <c r="F9" s="2">
        <f t="shared" ca="1" si="8"/>
        <v>26.439536183893431</v>
      </c>
      <c r="G9" s="6">
        <f t="shared" si="0"/>
        <v>379.72942499999999</v>
      </c>
      <c r="H9" s="6">
        <f t="shared" si="1"/>
        <v>280.66957500000001</v>
      </c>
      <c r="I9" s="6">
        <f t="shared" si="2"/>
        <v>250.69942500000002</v>
      </c>
      <c r="J9" s="6">
        <f t="shared" si="3"/>
        <v>185.299575</v>
      </c>
      <c r="K9" s="23">
        <v>388.47</v>
      </c>
      <c r="L9" s="22">
        <v>256.47000000000003</v>
      </c>
    </row>
    <row r="10" spans="1:12" x14ac:dyDescent="0.2">
      <c r="A10" s="13">
        <v>8</v>
      </c>
      <c r="B10" s="2">
        <f t="shared" si="4"/>
        <v>313.35249999999996</v>
      </c>
      <c r="C10" s="2">
        <f t="shared" si="5"/>
        <v>247.87700000000001</v>
      </c>
      <c r="D10" s="2">
        <f t="shared" si="6"/>
        <v>47.002874999999996</v>
      </c>
      <c r="E10" s="2">
        <f t="shared" si="7"/>
        <v>37.181550000000001</v>
      </c>
      <c r="F10" s="2">
        <f t="shared" ca="1" si="8"/>
        <v>33.680074487708445</v>
      </c>
      <c r="G10" s="6">
        <f t="shared" si="0"/>
        <v>360.35537499999998</v>
      </c>
      <c r="H10" s="6">
        <f t="shared" si="1"/>
        <v>266.34962499999995</v>
      </c>
      <c r="I10" s="6">
        <f t="shared" si="2"/>
        <v>285.05855000000003</v>
      </c>
      <c r="J10" s="6">
        <f t="shared" si="3"/>
        <v>210.69544999999999</v>
      </c>
      <c r="K10" s="23">
        <v>368.65</v>
      </c>
      <c r="L10" s="22">
        <v>291.62</v>
      </c>
    </row>
    <row r="11" spans="1:12" x14ac:dyDescent="0.2">
      <c r="A11" s="13">
        <v>9</v>
      </c>
      <c r="B11" s="2">
        <f t="shared" si="4"/>
        <v>379.83100000000002</v>
      </c>
      <c r="C11" s="2">
        <f t="shared" si="5"/>
        <v>209.03199999999998</v>
      </c>
      <c r="D11" s="2">
        <f t="shared" si="6"/>
        <v>56.974650000000004</v>
      </c>
      <c r="E11" s="2">
        <f t="shared" si="7"/>
        <v>31.354799999999997</v>
      </c>
      <c r="F11" s="2">
        <f t="shared" ca="1" si="8"/>
        <v>31.129906733193909</v>
      </c>
      <c r="G11" s="6">
        <f t="shared" si="0"/>
        <v>436.80565000000001</v>
      </c>
      <c r="H11" s="6">
        <f t="shared" si="1"/>
        <v>322.85635000000002</v>
      </c>
      <c r="I11" s="6">
        <f t="shared" si="2"/>
        <v>240.38679999999999</v>
      </c>
      <c r="J11" s="6">
        <f t="shared" si="3"/>
        <v>177.67719999999997</v>
      </c>
      <c r="K11" s="23">
        <v>446.86</v>
      </c>
      <c r="L11" s="22">
        <v>245.92</v>
      </c>
    </row>
    <row r="12" spans="1:12" x14ac:dyDescent="0.2">
      <c r="A12" s="13">
        <v>10</v>
      </c>
      <c r="B12" s="2">
        <f t="shared" si="4"/>
        <v>364.6925</v>
      </c>
      <c r="C12" s="2">
        <f t="shared" si="5"/>
        <v>270.79300000000001</v>
      </c>
      <c r="D12" s="2">
        <f t="shared" si="6"/>
        <v>54.703874999999996</v>
      </c>
      <c r="E12" s="2">
        <f t="shared" si="7"/>
        <v>40.618949999999998</v>
      </c>
      <c r="F12" s="2">
        <f t="shared" ca="1" si="8"/>
        <v>31.164983139795559</v>
      </c>
      <c r="G12" s="6">
        <f t="shared" si="0"/>
        <v>419.39637499999998</v>
      </c>
      <c r="H12" s="6">
        <f t="shared" si="1"/>
        <v>309.98862500000001</v>
      </c>
      <c r="I12" s="6">
        <f t="shared" si="2"/>
        <v>311.41194999999999</v>
      </c>
      <c r="J12" s="6">
        <f t="shared" si="3"/>
        <v>230.17405000000002</v>
      </c>
      <c r="K12" s="23">
        <v>429.05</v>
      </c>
      <c r="L12" s="22">
        <v>318.58</v>
      </c>
    </row>
    <row r="13" spans="1:12" x14ac:dyDescent="0.2">
      <c r="A13" s="13">
        <v>11</v>
      </c>
      <c r="B13" s="2">
        <f t="shared" si="4"/>
        <v>400.66449999999998</v>
      </c>
      <c r="C13" s="2">
        <f t="shared" si="5"/>
        <v>282.83749999999998</v>
      </c>
      <c r="D13" s="2">
        <f t="shared" si="6"/>
        <v>60.099674999999991</v>
      </c>
      <c r="E13" s="2">
        <f t="shared" si="7"/>
        <v>42.425624999999997</v>
      </c>
      <c r="F13" s="2">
        <f t="shared" ca="1" si="8"/>
        <v>28.923050579419154</v>
      </c>
      <c r="G13" s="6">
        <f t="shared" si="0"/>
        <v>460.76417499999997</v>
      </c>
      <c r="H13" s="6">
        <f t="shared" si="1"/>
        <v>340.56482499999998</v>
      </c>
      <c r="I13" s="6">
        <f t="shared" si="2"/>
        <v>325.26312499999995</v>
      </c>
      <c r="J13" s="6">
        <f t="shared" si="3"/>
        <v>240.41187499999998</v>
      </c>
      <c r="K13" s="23">
        <v>471.37</v>
      </c>
      <c r="L13" s="22">
        <v>332.75</v>
      </c>
    </row>
    <row r="14" spans="1:12" x14ac:dyDescent="0.2">
      <c r="A14" s="13">
        <v>12</v>
      </c>
      <c r="B14" s="2">
        <f t="shared" si="4"/>
        <v>347.39499999999998</v>
      </c>
      <c r="C14" s="2">
        <f t="shared" si="5"/>
        <v>310.77699999999999</v>
      </c>
      <c r="D14" s="2">
        <f t="shared" si="6"/>
        <v>52.109249999999996</v>
      </c>
      <c r="E14" s="2">
        <f t="shared" si="7"/>
        <v>46.616549999999997</v>
      </c>
      <c r="F14" s="2">
        <f t="shared" ca="1" si="8"/>
        <v>27.432834812652164</v>
      </c>
      <c r="G14" s="6">
        <f t="shared" si="0"/>
        <v>399.50424999999996</v>
      </c>
      <c r="H14" s="6">
        <f t="shared" si="1"/>
        <v>295.28575000000001</v>
      </c>
      <c r="I14" s="6">
        <f t="shared" si="2"/>
        <v>357.39355</v>
      </c>
      <c r="J14" s="6">
        <f t="shared" si="3"/>
        <v>264.16044999999997</v>
      </c>
      <c r="K14" s="23">
        <v>408.7</v>
      </c>
      <c r="L14" s="22">
        <v>365.62</v>
      </c>
    </row>
    <row r="15" spans="1:12" x14ac:dyDescent="0.2">
      <c r="A15" s="13">
        <v>13</v>
      </c>
      <c r="B15" s="2">
        <f t="shared" si="4"/>
        <v>327.64099999999996</v>
      </c>
      <c r="C15" s="2">
        <f t="shared" si="5"/>
        <v>250.29950000000002</v>
      </c>
      <c r="D15" s="2">
        <f t="shared" si="6"/>
        <v>49.146149999999992</v>
      </c>
      <c r="E15" s="2">
        <f t="shared" si="7"/>
        <v>37.544924999999999</v>
      </c>
      <c r="F15" s="2">
        <f t="shared" ca="1" si="8"/>
        <v>29.406357933236322</v>
      </c>
      <c r="G15" s="6">
        <f t="shared" si="0"/>
        <v>376.78714999999994</v>
      </c>
      <c r="H15" s="6">
        <f t="shared" si="1"/>
        <v>278.49484999999999</v>
      </c>
      <c r="I15" s="6">
        <f t="shared" si="2"/>
        <v>287.844425</v>
      </c>
      <c r="J15" s="6">
        <f t="shared" si="3"/>
        <v>212.75457500000002</v>
      </c>
      <c r="K15" s="23">
        <v>385.46</v>
      </c>
      <c r="L15" s="22">
        <v>294.47000000000003</v>
      </c>
    </row>
    <row r="16" spans="1:12" x14ac:dyDescent="0.2">
      <c r="A16" s="13">
        <v>14</v>
      </c>
      <c r="B16" s="2">
        <f t="shared" si="4"/>
        <v>369.23149999999998</v>
      </c>
      <c r="C16" s="2">
        <f t="shared" si="5"/>
        <v>277.15949999999998</v>
      </c>
      <c r="D16" s="2">
        <f t="shared" si="6"/>
        <v>55.384724999999996</v>
      </c>
      <c r="E16" s="2">
        <f t="shared" si="7"/>
        <v>41.573924999999996</v>
      </c>
      <c r="F16" s="2">
        <f t="shared" ca="1" si="8"/>
        <v>25.866788602849816</v>
      </c>
      <c r="G16" s="6">
        <f t="shared" si="0"/>
        <v>424.61622499999999</v>
      </c>
      <c r="H16" s="6">
        <f t="shared" si="1"/>
        <v>313.84677499999998</v>
      </c>
      <c r="I16" s="6">
        <f t="shared" si="2"/>
        <v>318.73342499999995</v>
      </c>
      <c r="J16" s="6">
        <f t="shared" si="3"/>
        <v>235.58557499999998</v>
      </c>
      <c r="K16" s="23">
        <v>434.39</v>
      </c>
      <c r="L16" s="22">
        <v>326.07</v>
      </c>
    </row>
    <row r="17" spans="1:12" x14ac:dyDescent="0.2">
      <c r="A17" s="13">
        <v>15</v>
      </c>
      <c r="B17" s="2">
        <f t="shared" si="4"/>
        <v>401.2595</v>
      </c>
      <c r="C17" s="2">
        <f t="shared" si="5"/>
        <v>300.89999999999998</v>
      </c>
      <c r="D17" s="2">
        <f t="shared" si="6"/>
        <v>60.188924999999998</v>
      </c>
      <c r="E17" s="2">
        <f t="shared" si="7"/>
        <v>45.134999999999998</v>
      </c>
      <c r="F17" s="2">
        <f t="shared" ca="1" si="8"/>
        <v>26.096795236480233</v>
      </c>
      <c r="G17" s="6">
        <f t="shared" si="0"/>
        <v>461.44842499999999</v>
      </c>
      <c r="H17" s="6">
        <f t="shared" si="1"/>
        <v>341.07057500000002</v>
      </c>
      <c r="I17" s="6">
        <f t="shared" si="2"/>
        <v>346.03499999999997</v>
      </c>
      <c r="J17" s="6">
        <f t="shared" si="3"/>
        <v>255.76499999999999</v>
      </c>
      <c r="K17" s="23">
        <v>472.07</v>
      </c>
      <c r="L17" s="22">
        <v>354</v>
      </c>
    </row>
    <row r="18" spans="1:12" x14ac:dyDescent="0.2">
      <c r="A18" s="13">
        <v>16</v>
      </c>
      <c r="B18" s="2">
        <f t="shared" si="4"/>
        <v>349.84299999999996</v>
      </c>
      <c r="C18" s="2">
        <f t="shared" si="5"/>
        <v>316.82049999999998</v>
      </c>
      <c r="D18" s="2">
        <f t="shared" si="6"/>
        <v>52.476449999999993</v>
      </c>
      <c r="E18" s="2">
        <f t="shared" si="7"/>
        <v>47.523074999999999</v>
      </c>
      <c r="F18" s="2">
        <f t="shared" ca="1" si="8"/>
        <v>32.252784949029362</v>
      </c>
      <c r="G18" s="6">
        <f t="shared" si="0"/>
        <v>402.31944999999996</v>
      </c>
      <c r="H18" s="6">
        <f t="shared" si="1"/>
        <v>297.36654999999996</v>
      </c>
      <c r="I18" s="6">
        <f t="shared" si="2"/>
        <v>364.34357499999999</v>
      </c>
      <c r="J18" s="6">
        <f t="shared" si="3"/>
        <v>269.29742499999998</v>
      </c>
      <c r="K18" s="23">
        <v>411.58</v>
      </c>
      <c r="L18" s="22">
        <v>372.73</v>
      </c>
    </row>
    <row r="19" spans="1:12" x14ac:dyDescent="0.2">
      <c r="A19" s="13">
        <v>17</v>
      </c>
      <c r="B19" s="2">
        <f t="shared" si="4"/>
        <v>355.2405</v>
      </c>
      <c r="C19" s="2">
        <f t="shared" si="5"/>
        <v>291.18450000000001</v>
      </c>
      <c r="D19" s="2">
        <f t="shared" si="6"/>
        <v>53.286074999999997</v>
      </c>
      <c r="E19" s="2">
        <f t="shared" si="7"/>
        <v>43.677675000000001</v>
      </c>
      <c r="F19" s="2">
        <f t="shared" ca="1" si="8"/>
        <v>28.264748398834652</v>
      </c>
      <c r="G19" s="6">
        <f t="shared" si="0"/>
        <v>408.52657499999998</v>
      </c>
      <c r="H19" s="6">
        <f t="shared" si="1"/>
        <v>301.95442500000001</v>
      </c>
      <c r="I19" s="6">
        <f t="shared" si="2"/>
        <v>334.86217500000004</v>
      </c>
      <c r="J19" s="6">
        <f t="shared" si="3"/>
        <v>247.50682500000002</v>
      </c>
      <c r="K19" s="23">
        <v>417.93</v>
      </c>
      <c r="L19" s="22">
        <v>342.57</v>
      </c>
    </row>
    <row r="20" spans="1:12" x14ac:dyDescent="0.2">
      <c r="A20" s="13">
        <v>18</v>
      </c>
      <c r="B20" s="2">
        <f t="shared" si="4"/>
        <v>337.13549999999998</v>
      </c>
      <c r="C20" s="2">
        <f t="shared" si="5"/>
        <v>297.21949999999998</v>
      </c>
      <c r="D20" s="2">
        <f t="shared" si="6"/>
        <v>50.570324999999997</v>
      </c>
      <c r="E20" s="2">
        <f t="shared" si="7"/>
        <v>44.582924999999996</v>
      </c>
      <c r="F20" s="2">
        <f t="shared" ca="1" si="8"/>
        <v>25.226797896859456</v>
      </c>
      <c r="G20" s="6">
        <f t="shared" si="0"/>
        <v>387.705825</v>
      </c>
      <c r="H20" s="6">
        <f t="shared" si="1"/>
        <v>286.56517499999995</v>
      </c>
      <c r="I20" s="6">
        <f t="shared" si="2"/>
        <v>341.80242499999997</v>
      </c>
      <c r="J20" s="6">
        <f t="shared" si="3"/>
        <v>252.63657499999999</v>
      </c>
      <c r="K20" s="23">
        <v>396.63</v>
      </c>
      <c r="L20" s="22">
        <v>349.67</v>
      </c>
    </row>
    <row r="21" spans="1:12" x14ac:dyDescent="0.2">
      <c r="A21" s="13">
        <v>19</v>
      </c>
      <c r="B21" s="2">
        <f t="shared" si="4"/>
        <v>328.95</v>
      </c>
      <c r="C21" s="2">
        <f t="shared" si="5"/>
        <v>277.68649999999997</v>
      </c>
      <c r="D21" s="2">
        <f t="shared" si="6"/>
        <v>49.342499999999994</v>
      </c>
      <c r="E21" s="2">
        <f t="shared" si="7"/>
        <v>41.652974999999991</v>
      </c>
      <c r="F21" s="2">
        <f t="shared" ca="1" si="8"/>
        <v>29.062639197265508</v>
      </c>
      <c r="G21" s="6">
        <f t="shared" si="0"/>
        <v>378.29249999999996</v>
      </c>
      <c r="H21" s="6">
        <f t="shared" si="1"/>
        <v>279.60750000000002</v>
      </c>
      <c r="I21" s="6">
        <f t="shared" si="2"/>
        <v>319.33947499999994</v>
      </c>
      <c r="J21" s="6">
        <f t="shared" si="3"/>
        <v>236.03352499999997</v>
      </c>
      <c r="K21" s="23">
        <v>387</v>
      </c>
      <c r="L21" s="22">
        <v>326.69</v>
      </c>
    </row>
    <row r="22" spans="1:12" x14ac:dyDescent="0.2">
      <c r="A22" s="13">
        <v>20</v>
      </c>
      <c r="B22" s="2">
        <f t="shared" si="4"/>
        <v>321.40199999999999</v>
      </c>
      <c r="C22" s="2">
        <f t="shared" si="5"/>
        <v>333.18299999999999</v>
      </c>
      <c r="D22" s="2">
        <f t="shared" si="6"/>
        <v>48.210299999999997</v>
      </c>
      <c r="E22" s="2">
        <f t="shared" si="7"/>
        <v>49.977449999999997</v>
      </c>
      <c r="F22" s="2">
        <f t="shared" ca="1" si="8"/>
        <v>33.457788391779658</v>
      </c>
      <c r="G22" s="6">
        <f t="shared" si="0"/>
        <v>369.6123</v>
      </c>
      <c r="H22" s="6">
        <f t="shared" si="1"/>
        <v>273.19169999999997</v>
      </c>
      <c r="I22" s="6">
        <f t="shared" si="2"/>
        <v>383.16044999999997</v>
      </c>
      <c r="J22" s="6">
        <f t="shared" si="3"/>
        <v>283.20555000000002</v>
      </c>
      <c r="K22" s="23">
        <v>378.12</v>
      </c>
      <c r="L22" s="22">
        <v>391.98</v>
      </c>
    </row>
    <row r="23" spans="1:12" x14ac:dyDescent="0.2">
      <c r="A23" s="13">
        <v>21</v>
      </c>
      <c r="B23" s="2">
        <f t="shared" si="4"/>
        <v>306.1105</v>
      </c>
      <c r="C23" s="2">
        <f t="shared" si="5"/>
        <v>340.07649999999995</v>
      </c>
      <c r="D23" s="2">
        <f t="shared" si="6"/>
        <v>45.916575000000002</v>
      </c>
      <c r="E23" s="2">
        <f t="shared" si="7"/>
        <v>51.01147499999999</v>
      </c>
      <c r="F23" s="2">
        <f t="shared" ca="1" si="8"/>
        <v>32.528023226999565</v>
      </c>
      <c r="G23" s="6">
        <f t="shared" si="0"/>
        <v>352.02707500000002</v>
      </c>
      <c r="H23" s="6">
        <f t="shared" si="1"/>
        <v>260.19392499999998</v>
      </c>
      <c r="I23" s="6">
        <f t="shared" si="2"/>
        <v>391.08797499999991</v>
      </c>
      <c r="J23" s="6">
        <f t="shared" si="3"/>
        <v>289.06502499999999</v>
      </c>
      <c r="K23" s="23">
        <v>360.13</v>
      </c>
      <c r="L23" s="22">
        <v>400.09</v>
      </c>
    </row>
    <row r="24" spans="1:12" x14ac:dyDescent="0.2">
      <c r="A24" s="13">
        <v>22</v>
      </c>
      <c r="B24" s="2">
        <f t="shared" si="4"/>
        <v>340.85849999999999</v>
      </c>
      <c r="C24" s="2">
        <f t="shared" si="5"/>
        <v>307.98899999999998</v>
      </c>
      <c r="D24" s="2">
        <f t="shared" si="6"/>
        <v>51.128774999999997</v>
      </c>
      <c r="E24" s="2">
        <f t="shared" si="7"/>
        <v>46.198349999999998</v>
      </c>
      <c r="F24" s="2">
        <f t="shared" ca="1" si="8"/>
        <v>26.772821163847638</v>
      </c>
      <c r="G24" s="6">
        <f t="shared" si="0"/>
        <v>391.98727500000001</v>
      </c>
      <c r="H24" s="6">
        <f t="shared" si="1"/>
        <v>289.72972499999997</v>
      </c>
      <c r="I24" s="6">
        <f t="shared" si="2"/>
        <v>354.18734999999998</v>
      </c>
      <c r="J24" s="6">
        <f t="shared" si="3"/>
        <v>261.79064999999997</v>
      </c>
      <c r="K24" s="23">
        <v>401.01</v>
      </c>
      <c r="L24" s="22">
        <v>362.34</v>
      </c>
    </row>
    <row r="25" spans="1:12" x14ac:dyDescent="0.2">
      <c r="A25" s="13">
        <v>23</v>
      </c>
      <c r="B25" s="2">
        <f t="shared" si="4"/>
        <v>410.03149999999999</v>
      </c>
      <c r="C25" s="2">
        <f t="shared" si="5"/>
        <v>266.88299999999998</v>
      </c>
      <c r="D25" s="2">
        <f t="shared" si="6"/>
        <v>61.504724999999993</v>
      </c>
      <c r="E25" s="2">
        <f t="shared" si="7"/>
        <v>40.032449999999997</v>
      </c>
      <c r="F25" s="2">
        <f t="shared" ca="1" si="8"/>
        <v>26.854297644627952</v>
      </c>
      <c r="G25" s="6">
        <f t="shared" si="0"/>
        <v>471.536225</v>
      </c>
      <c r="H25" s="6">
        <f t="shared" si="1"/>
        <v>348.52677499999999</v>
      </c>
      <c r="I25" s="6">
        <f t="shared" si="2"/>
        <v>306.91544999999996</v>
      </c>
      <c r="J25" s="6">
        <f t="shared" si="3"/>
        <v>226.85055</v>
      </c>
      <c r="K25" s="23">
        <v>482.39</v>
      </c>
      <c r="L25" s="22">
        <v>313.98</v>
      </c>
    </row>
    <row r="26" spans="1:12" x14ac:dyDescent="0.2">
      <c r="A26" s="13">
        <v>24</v>
      </c>
      <c r="B26" s="2">
        <f t="shared" si="4"/>
        <v>367.10649999999998</v>
      </c>
      <c r="C26" s="2">
        <f t="shared" si="5"/>
        <v>305.56650000000002</v>
      </c>
      <c r="D26" s="2">
        <f t="shared" si="6"/>
        <v>55.065974999999995</v>
      </c>
      <c r="E26" s="2">
        <f t="shared" si="7"/>
        <v>45.834975</v>
      </c>
      <c r="F26" s="2">
        <f t="shared" ca="1" si="8"/>
        <v>30.768615023803768</v>
      </c>
      <c r="G26" s="6">
        <f t="shared" si="0"/>
        <v>422.17247499999996</v>
      </c>
      <c r="H26" s="6">
        <f t="shared" si="1"/>
        <v>312.040525</v>
      </c>
      <c r="I26" s="6">
        <f t="shared" si="2"/>
        <v>351.401475</v>
      </c>
      <c r="J26" s="6">
        <f t="shared" si="3"/>
        <v>259.73152500000003</v>
      </c>
      <c r="K26" s="23">
        <v>431.89</v>
      </c>
      <c r="L26" s="22">
        <v>359.49</v>
      </c>
    </row>
    <row r="27" spans="1:12" x14ac:dyDescent="0.2">
      <c r="A27" s="13">
        <v>25</v>
      </c>
      <c r="B27" s="2">
        <f t="shared" si="4"/>
        <v>360.59550000000002</v>
      </c>
      <c r="C27" s="2">
        <f t="shared" si="5"/>
        <v>318.46100000000001</v>
      </c>
      <c r="D27" s="2">
        <f t="shared" si="6"/>
        <v>54.089325000000002</v>
      </c>
      <c r="E27" s="2">
        <f t="shared" si="7"/>
        <v>47.769150000000003</v>
      </c>
      <c r="F27" s="2">
        <f t="shared" ca="1" si="8"/>
        <v>33.36848967453593</v>
      </c>
      <c r="G27" s="6">
        <f t="shared" si="0"/>
        <v>414.68482500000005</v>
      </c>
      <c r="H27" s="6">
        <f t="shared" si="1"/>
        <v>306.50617499999998</v>
      </c>
      <c r="I27" s="6">
        <f t="shared" si="2"/>
        <v>366.23015000000004</v>
      </c>
      <c r="J27" s="6">
        <f t="shared" si="3"/>
        <v>270.69184999999999</v>
      </c>
      <c r="K27" s="23">
        <v>424.23</v>
      </c>
      <c r="L27" s="22">
        <v>374.66</v>
      </c>
    </row>
    <row r="28" spans="1:12" x14ac:dyDescent="0.2">
      <c r="A28" s="13">
        <v>26</v>
      </c>
      <c r="B28" s="2">
        <f t="shared" si="4"/>
        <v>368.9085</v>
      </c>
      <c r="C28" s="2">
        <f t="shared" si="5"/>
        <v>293.63249999999999</v>
      </c>
      <c r="D28" s="2">
        <f t="shared" si="6"/>
        <v>55.336275000000001</v>
      </c>
      <c r="E28" s="2">
        <f t="shared" si="7"/>
        <v>44.044874999999998</v>
      </c>
      <c r="F28" s="2">
        <f t="shared" ca="1" si="8"/>
        <v>26.345147793402585</v>
      </c>
      <c r="G28" s="6">
        <f t="shared" si="0"/>
        <v>424.244775</v>
      </c>
      <c r="H28" s="6">
        <f t="shared" si="1"/>
        <v>313.572225</v>
      </c>
      <c r="I28" s="6">
        <f t="shared" si="2"/>
        <v>337.67737499999998</v>
      </c>
      <c r="J28" s="6">
        <f t="shared" si="3"/>
        <v>249.587625</v>
      </c>
      <c r="K28" s="23">
        <v>434.01</v>
      </c>
      <c r="L28" s="22">
        <v>345.45</v>
      </c>
    </row>
    <row r="29" spans="1:12" x14ac:dyDescent="0.2">
      <c r="A29" s="13">
        <v>27</v>
      </c>
      <c r="B29" s="2">
        <f t="shared" si="4"/>
        <v>382.46599999999995</v>
      </c>
      <c r="C29" s="2">
        <f t="shared" si="5"/>
        <v>329.44299999999998</v>
      </c>
      <c r="D29" s="2">
        <f t="shared" si="6"/>
        <v>57.369899999999994</v>
      </c>
      <c r="E29" s="2">
        <f t="shared" si="7"/>
        <v>49.416449999999998</v>
      </c>
      <c r="F29" s="2">
        <f t="shared" ca="1" si="8"/>
        <v>34.678683779409241</v>
      </c>
      <c r="G29" s="6">
        <f t="shared" si="0"/>
        <v>439.83589999999992</v>
      </c>
      <c r="H29" s="6">
        <f t="shared" si="1"/>
        <v>325.09609999999998</v>
      </c>
      <c r="I29" s="6">
        <f t="shared" si="2"/>
        <v>378.85944999999998</v>
      </c>
      <c r="J29" s="6">
        <f t="shared" si="3"/>
        <v>280.02654999999999</v>
      </c>
      <c r="K29" s="23">
        <v>449.96</v>
      </c>
      <c r="L29" s="22">
        <v>387.58</v>
      </c>
    </row>
    <row r="30" spans="1:12" x14ac:dyDescent="0.2">
      <c r="A30" s="13">
        <v>28</v>
      </c>
      <c r="B30" s="2">
        <f t="shared" si="4"/>
        <v>342.61799999999999</v>
      </c>
      <c r="C30" s="2">
        <f t="shared" si="5"/>
        <v>341.0795</v>
      </c>
      <c r="D30" s="2">
        <f t="shared" si="6"/>
        <v>51.392699999999998</v>
      </c>
      <c r="E30" s="2">
        <f t="shared" si="7"/>
        <v>51.161924999999997</v>
      </c>
      <c r="F30" s="2">
        <f t="shared" ca="1" si="8"/>
        <v>31.87916621869886</v>
      </c>
      <c r="G30" s="6">
        <f t="shared" si="0"/>
        <v>394.01069999999999</v>
      </c>
      <c r="H30" s="6">
        <f t="shared" si="1"/>
        <v>291.2253</v>
      </c>
      <c r="I30" s="6">
        <f t="shared" si="2"/>
        <v>392.24142499999999</v>
      </c>
      <c r="J30" s="6">
        <f t="shared" si="3"/>
        <v>289.917575</v>
      </c>
      <c r="K30" s="23">
        <v>403.08</v>
      </c>
      <c r="L30" s="22">
        <v>401.27</v>
      </c>
    </row>
    <row r="31" spans="1:12" x14ac:dyDescent="0.2">
      <c r="A31" s="13">
        <v>29</v>
      </c>
      <c r="B31" s="2">
        <f t="shared" si="4"/>
        <v>315.18849999999998</v>
      </c>
      <c r="C31" s="2">
        <f t="shared" si="5"/>
        <v>381.88799999999998</v>
      </c>
      <c r="D31" s="2">
        <f t="shared" si="6"/>
        <v>47.278274999999994</v>
      </c>
      <c r="E31" s="2">
        <f t="shared" si="7"/>
        <v>57.283199999999994</v>
      </c>
      <c r="F31" s="2">
        <f t="shared" ca="1" si="8"/>
        <v>27.243826131769978</v>
      </c>
      <c r="G31" s="6">
        <f t="shared" si="0"/>
        <v>362.46677499999998</v>
      </c>
      <c r="H31" s="6">
        <f t="shared" si="1"/>
        <v>267.91022499999997</v>
      </c>
      <c r="I31" s="6">
        <f t="shared" si="2"/>
        <v>439.1712</v>
      </c>
      <c r="J31" s="6">
        <f t="shared" si="3"/>
        <v>324.60479999999995</v>
      </c>
      <c r="K31" s="23">
        <v>370.81</v>
      </c>
      <c r="L31" s="22">
        <v>449.28</v>
      </c>
    </row>
    <row r="32" spans="1:12" x14ac:dyDescent="0.2">
      <c r="A32" s="13">
        <v>30</v>
      </c>
      <c r="B32" s="2">
        <f t="shared" si="4"/>
        <v>330.90499999999997</v>
      </c>
      <c r="C32" s="2">
        <f t="shared" si="5"/>
        <v>379.82249999999999</v>
      </c>
      <c r="D32" s="2">
        <f t="shared" si="6"/>
        <v>49.635749999999994</v>
      </c>
      <c r="E32" s="2">
        <f t="shared" si="7"/>
        <v>56.973374999999997</v>
      </c>
      <c r="F32" s="2">
        <f t="shared" ca="1" si="8"/>
        <v>28.149036638012802</v>
      </c>
      <c r="G32" s="6">
        <f t="shared" si="0"/>
        <v>380.54074999999995</v>
      </c>
      <c r="H32" s="6">
        <f t="shared" si="1"/>
        <v>281.26925</v>
      </c>
      <c r="I32" s="6">
        <f t="shared" si="2"/>
        <v>436.79587499999997</v>
      </c>
      <c r="J32" s="6">
        <f t="shared" si="3"/>
        <v>322.84912500000002</v>
      </c>
      <c r="K32" s="23">
        <v>389.3</v>
      </c>
      <c r="L32" s="22">
        <v>446.85</v>
      </c>
    </row>
    <row r="33" spans="1:12" x14ac:dyDescent="0.2">
      <c r="A33" s="13">
        <v>31</v>
      </c>
      <c r="B33" s="2">
        <f t="shared" si="4"/>
        <v>262.53100000000001</v>
      </c>
      <c r="C33" s="2">
        <f t="shared" si="5"/>
        <v>320.55200000000002</v>
      </c>
      <c r="D33" s="2">
        <f t="shared" si="6"/>
        <v>39.379649999999998</v>
      </c>
      <c r="E33" s="2">
        <f t="shared" si="7"/>
        <v>48.082799999999999</v>
      </c>
      <c r="F33" s="2">
        <f t="shared" ca="1" si="8"/>
        <v>30.792657164432605</v>
      </c>
      <c r="G33" s="6">
        <f t="shared" si="0"/>
        <v>301.91065000000003</v>
      </c>
      <c r="H33" s="6">
        <f t="shared" si="1"/>
        <v>223.15135000000001</v>
      </c>
      <c r="I33" s="6">
        <f t="shared" si="2"/>
        <v>368.63480000000004</v>
      </c>
      <c r="J33" s="6">
        <f t="shared" si="3"/>
        <v>272.4692</v>
      </c>
      <c r="K33" s="23">
        <v>308.86</v>
      </c>
      <c r="L33" s="22">
        <v>377.12</v>
      </c>
    </row>
    <row r="34" spans="1:12" x14ac:dyDescent="0.2">
      <c r="A34" s="13">
        <v>32</v>
      </c>
      <c r="B34" s="2">
        <f t="shared" si="4"/>
        <v>250.75</v>
      </c>
      <c r="C34" s="2">
        <f t="shared" si="5"/>
        <v>373.01399999999995</v>
      </c>
      <c r="D34" s="2">
        <f t="shared" si="6"/>
        <v>37.612499999999997</v>
      </c>
      <c r="E34" s="2">
        <f t="shared" si="7"/>
        <v>55.952099999999994</v>
      </c>
      <c r="F34" s="2">
        <f t="shared" ca="1" si="8"/>
        <v>27.038972833770607</v>
      </c>
      <c r="G34" s="6">
        <f t="shared" si="0"/>
        <v>288.36250000000001</v>
      </c>
      <c r="H34" s="6">
        <f t="shared" si="1"/>
        <v>213.13749999999999</v>
      </c>
      <c r="I34" s="6">
        <f t="shared" si="2"/>
        <v>428.96609999999993</v>
      </c>
      <c r="J34" s="6">
        <f t="shared" si="3"/>
        <v>317.06189999999998</v>
      </c>
      <c r="K34" s="23">
        <v>295</v>
      </c>
      <c r="L34" s="22">
        <v>438.84</v>
      </c>
    </row>
    <row r="35" spans="1:12" x14ac:dyDescent="0.2">
      <c r="A35" s="13">
        <v>33</v>
      </c>
      <c r="B35" s="2">
        <f t="shared" si="4"/>
        <v>267.93700000000001</v>
      </c>
      <c r="C35" s="2">
        <f t="shared" si="5"/>
        <v>365.18549999999999</v>
      </c>
      <c r="D35" s="2">
        <f t="shared" si="6"/>
        <v>40.190550000000002</v>
      </c>
      <c r="E35" s="2">
        <f t="shared" si="7"/>
        <v>54.777825</v>
      </c>
      <c r="F35" s="2">
        <f t="shared" ca="1" si="8"/>
        <v>30.352872716130637</v>
      </c>
      <c r="G35" s="6">
        <f t="shared" si="0"/>
        <v>308.12755000000004</v>
      </c>
      <c r="H35" s="6">
        <f t="shared" si="1"/>
        <v>227.74645000000001</v>
      </c>
      <c r="I35" s="6">
        <f t="shared" si="2"/>
        <v>419.963325</v>
      </c>
      <c r="J35" s="6">
        <f t="shared" si="3"/>
        <v>310.40767499999998</v>
      </c>
      <c r="K35" s="23">
        <v>315.22000000000003</v>
      </c>
      <c r="L35" s="22">
        <v>429.63</v>
      </c>
    </row>
    <row r="36" spans="1:12" x14ac:dyDescent="0.2">
      <c r="A36" s="13">
        <v>34</v>
      </c>
      <c r="B36" s="2">
        <f t="shared" si="4"/>
        <v>241.553</v>
      </c>
      <c r="C36" s="2">
        <f t="shared" si="5"/>
        <v>335.13799999999998</v>
      </c>
      <c r="D36" s="2">
        <f t="shared" si="6"/>
        <v>36.232949999999995</v>
      </c>
      <c r="E36" s="2">
        <f t="shared" si="7"/>
        <v>50.270699999999998</v>
      </c>
      <c r="F36" s="2">
        <f t="shared" ca="1" si="8"/>
        <v>28.190031491062101</v>
      </c>
      <c r="G36" s="6">
        <f t="shared" si="0"/>
        <v>277.78595000000001</v>
      </c>
      <c r="H36" s="6">
        <f t="shared" si="1"/>
        <v>205.32005000000001</v>
      </c>
      <c r="I36" s="6">
        <f t="shared" si="2"/>
        <v>385.40869999999995</v>
      </c>
      <c r="J36" s="6">
        <f t="shared" si="3"/>
        <v>284.8673</v>
      </c>
      <c r="K36" s="23">
        <v>284.18</v>
      </c>
      <c r="L36" s="22">
        <v>394.28</v>
      </c>
    </row>
    <row r="37" spans="1:12" x14ac:dyDescent="0.2">
      <c r="A37" s="13">
        <v>35</v>
      </c>
      <c r="B37" s="2">
        <f t="shared" si="4"/>
        <v>296.67549999999994</v>
      </c>
      <c r="C37" s="2">
        <f t="shared" si="5"/>
        <v>342.07400000000001</v>
      </c>
      <c r="D37" s="2">
        <f t="shared" si="6"/>
        <v>44.501324999999987</v>
      </c>
      <c r="E37" s="2">
        <f t="shared" si="7"/>
        <v>51.311100000000003</v>
      </c>
      <c r="F37" s="2">
        <f t="shared" ca="1" si="8"/>
        <v>30.23318466077281</v>
      </c>
      <c r="G37" s="6">
        <f t="shared" si="0"/>
        <v>341.17682499999995</v>
      </c>
      <c r="H37" s="6">
        <f t="shared" si="1"/>
        <v>252.17417499999996</v>
      </c>
      <c r="I37" s="6">
        <f t="shared" si="2"/>
        <v>393.38510000000002</v>
      </c>
      <c r="J37" s="6">
        <f t="shared" si="3"/>
        <v>290.7629</v>
      </c>
      <c r="K37" s="23">
        <v>349.03</v>
      </c>
      <c r="L37" s="22">
        <v>402.44</v>
      </c>
    </row>
    <row r="38" spans="1:12" x14ac:dyDescent="0.2">
      <c r="A38" s="13">
        <v>36</v>
      </c>
      <c r="B38" s="2">
        <f t="shared" si="4"/>
        <v>254.09049999999999</v>
      </c>
      <c r="C38" s="2">
        <f t="shared" si="5"/>
        <v>321.64</v>
      </c>
      <c r="D38" s="2">
        <f t="shared" si="6"/>
        <v>38.113574999999997</v>
      </c>
      <c r="E38" s="2">
        <f t="shared" si="7"/>
        <v>48.245999999999995</v>
      </c>
      <c r="F38" s="2">
        <f t="shared" ca="1" si="8"/>
        <v>29.159631092052063</v>
      </c>
      <c r="G38" s="6">
        <f t="shared" si="0"/>
        <v>292.20407499999999</v>
      </c>
      <c r="H38" s="6">
        <f t="shared" si="1"/>
        <v>215.97692499999999</v>
      </c>
      <c r="I38" s="6">
        <f t="shared" si="2"/>
        <v>369.88599999999997</v>
      </c>
      <c r="J38" s="6">
        <f t="shared" si="3"/>
        <v>273.39400000000001</v>
      </c>
      <c r="K38" s="23">
        <v>298.93</v>
      </c>
      <c r="L38" s="22">
        <v>378.4</v>
      </c>
    </row>
    <row r="39" spans="1:12" x14ac:dyDescent="0.2">
      <c r="A39" s="13">
        <v>37</v>
      </c>
      <c r="B39" s="2">
        <f t="shared" si="4"/>
        <v>214.34449999999998</v>
      </c>
      <c r="C39" s="2">
        <f t="shared" si="5"/>
        <v>299.87150000000003</v>
      </c>
      <c r="D39" s="2">
        <f t="shared" si="6"/>
        <v>32.151674999999997</v>
      </c>
      <c r="E39" s="2">
        <f t="shared" si="7"/>
        <v>44.980725</v>
      </c>
      <c r="F39" s="2">
        <f t="shared" ca="1" si="8"/>
        <v>28.915181562641305</v>
      </c>
      <c r="G39" s="6">
        <f t="shared" si="0"/>
        <v>246.49617499999999</v>
      </c>
      <c r="H39" s="6">
        <f t="shared" si="1"/>
        <v>182.19282499999997</v>
      </c>
      <c r="I39" s="6">
        <f t="shared" si="2"/>
        <v>344.85222500000003</v>
      </c>
      <c r="J39" s="6">
        <f t="shared" si="3"/>
        <v>254.89077500000002</v>
      </c>
      <c r="K39" s="23">
        <v>252.17</v>
      </c>
      <c r="L39" s="22">
        <v>352.79</v>
      </c>
    </row>
    <row r="40" spans="1:12" x14ac:dyDescent="0.2">
      <c r="A40" s="13">
        <v>38</v>
      </c>
      <c r="B40" s="2">
        <f t="shared" si="4"/>
        <v>249.2115</v>
      </c>
      <c r="C40" s="2">
        <f t="shared" si="5"/>
        <v>302.74450000000002</v>
      </c>
      <c r="D40" s="2">
        <f t="shared" si="6"/>
        <v>37.381724999999996</v>
      </c>
      <c r="E40" s="2">
        <f t="shared" si="7"/>
        <v>45.411675000000002</v>
      </c>
      <c r="F40" s="2">
        <f t="shared" ca="1" si="8"/>
        <v>33.769190270740822</v>
      </c>
      <c r="G40" s="6">
        <f t="shared" si="0"/>
        <v>286.59322500000002</v>
      </c>
      <c r="H40" s="6">
        <f t="shared" si="1"/>
        <v>211.82977500000001</v>
      </c>
      <c r="I40" s="6">
        <f t="shared" si="2"/>
        <v>348.15617500000002</v>
      </c>
      <c r="J40" s="6">
        <f t="shared" si="3"/>
        <v>257.33282500000001</v>
      </c>
      <c r="K40" s="23">
        <v>293.19</v>
      </c>
      <c r="L40" s="22">
        <v>356.17</v>
      </c>
    </row>
    <row r="41" spans="1:12" x14ac:dyDescent="0.2">
      <c r="A41" s="13">
        <v>39</v>
      </c>
      <c r="B41" s="2">
        <f t="shared" si="4"/>
        <v>239.62350000000001</v>
      </c>
      <c r="C41" s="2">
        <f t="shared" si="5"/>
        <v>284.06149999999997</v>
      </c>
      <c r="D41" s="2">
        <f t="shared" si="6"/>
        <v>35.943525000000001</v>
      </c>
      <c r="E41" s="2">
        <f t="shared" si="7"/>
        <v>42.609224999999995</v>
      </c>
      <c r="F41" s="2">
        <f t="shared" ca="1" si="8"/>
        <v>27.838775209406329</v>
      </c>
      <c r="G41" s="6">
        <f t="shared" si="0"/>
        <v>275.567025</v>
      </c>
      <c r="H41" s="6">
        <f t="shared" si="1"/>
        <v>203.67997500000001</v>
      </c>
      <c r="I41" s="6">
        <f t="shared" si="2"/>
        <v>326.67072499999995</v>
      </c>
      <c r="J41" s="6">
        <f t="shared" si="3"/>
        <v>241.45227499999999</v>
      </c>
      <c r="K41" s="23">
        <v>281.91000000000003</v>
      </c>
      <c r="L41" s="22">
        <v>334.19</v>
      </c>
    </row>
    <row r="42" spans="1:12" x14ac:dyDescent="0.2">
      <c r="A42" s="13">
        <v>40</v>
      </c>
      <c r="B42" s="2">
        <f t="shared" si="4"/>
        <v>226.38049999999998</v>
      </c>
      <c r="C42" s="2">
        <f t="shared" si="5"/>
        <v>301.67349999999999</v>
      </c>
      <c r="D42" s="2">
        <f t="shared" si="6"/>
        <v>33.957074999999996</v>
      </c>
      <c r="E42" s="2">
        <f t="shared" si="7"/>
        <v>45.251024999999998</v>
      </c>
      <c r="F42" s="2">
        <f t="shared" ca="1" si="8"/>
        <v>34.656831508552877</v>
      </c>
      <c r="G42" s="6">
        <f t="shared" si="0"/>
        <v>260.33757499999996</v>
      </c>
      <c r="H42" s="6">
        <f t="shared" si="1"/>
        <v>192.42342499999998</v>
      </c>
      <c r="I42" s="6">
        <f t="shared" si="2"/>
        <v>346.92452500000002</v>
      </c>
      <c r="J42" s="6">
        <f t="shared" si="3"/>
        <v>256.42247499999996</v>
      </c>
      <c r="K42" s="23">
        <v>266.33</v>
      </c>
      <c r="L42" s="22">
        <v>354.91</v>
      </c>
    </row>
    <row r="43" spans="1:12" x14ac:dyDescent="0.2">
      <c r="A43" s="13">
        <v>41</v>
      </c>
      <c r="B43" s="2">
        <f t="shared" si="4"/>
        <v>180.88849999999999</v>
      </c>
      <c r="C43" s="2">
        <f t="shared" si="5"/>
        <v>306.05099999999999</v>
      </c>
      <c r="D43" s="2">
        <f t="shared" si="6"/>
        <v>27.133274999999998</v>
      </c>
      <c r="E43" s="2">
        <f t="shared" si="7"/>
        <v>45.907649999999997</v>
      </c>
      <c r="F43" s="2">
        <f t="shared" ca="1" si="8"/>
        <v>33.645274515314881</v>
      </c>
      <c r="G43" s="6">
        <f t="shared" si="0"/>
        <v>208.02177499999999</v>
      </c>
      <c r="H43" s="6">
        <f t="shared" si="1"/>
        <v>153.755225</v>
      </c>
      <c r="I43" s="6">
        <f t="shared" si="2"/>
        <v>351.95864999999998</v>
      </c>
      <c r="J43" s="6">
        <f t="shared" si="3"/>
        <v>260.14335</v>
      </c>
      <c r="K43" s="23">
        <v>212.81</v>
      </c>
      <c r="L43" s="22">
        <v>360.06</v>
      </c>
    </row>
    <row r="44" spans="1:12" x14ac:dyDescent="0.2">
      <c r="A44" s="13">
        <v>42</v>
      </c>
      <c r="B44" s="2">
        <f t="shared" si="4"/>
        <v>218.41599999999997</v>
      </c>
      <c r="C44" s="2">
        <f t="shared" si="5"/>
        <v>248.76949999999999</v>
      </c>
      <c r="D44" s="2">
        <f t="shared" si="6"/>
        <v>32.762399999999992</v>
      </c>
      <c r="E44" s="2">
        <f t="shared" si="7"/>
        <v>37.315424999999998</v>
      </c>
      <c r="F44" s="2">
        <f t="shared" ca="1" si="8"/>
        <v>30.468939320559972</v>
      </c>
      <c r="G44" s="6">
        <f t="shared" si="0"/>
        <v>251.17839999999995</v>
      </c>
      <c r="H44" s="6">
        <f t="shared" si="1"/>
        <v>185.65359999999998</v>
      </c>
      <c r="I44" s="6">
        <f t="shared" si="2"/>
        <v>286.084925</v>
      </c>
      <c r="J44" s="6">
        <f t="shared" si="3"/>
        <v>211.45407499999999</v>
      </c>
      <c r="K44" s="23">
        <v>256.95999999999998</v>
      </c>
      <c r="L44" s="22">
        <v>292.67</v>
      </c>
    </row>
    <row r="45" spans="1:12" x14ac:dyDescent="0.2">
      <c r="A45" s="13">
        <v>43</v>
      </c>
      <c r="B45" s="2">
        <f t="shared" si="4"/>
        <v>174.9385</v>
      </c>
      <c r="C45" s="2">
        <f t="shared" si="5"/>
        <v>248.19149999999999</v>
      </c>
      <c r="D45" s="2">
        <f t="shared" si="6"/>
        <v>26.240774999999999</v>
      </c>
      <c r="E45" s="2">
        <f t="shared" si="7"/>
        <v>37.228724999999997</v>
      </c>
      <c r="F45" s="2">
        <f t="shared" ca="1" si="8"/>
        <v>27.095083706999919</v>
      </c>
      <c r="G45" s="6">
        <f t="shared" si="0"/>
        <v>201.17927500000002</v>
      </c>
      <c r="H45" s="6">
        <f t="shared" si="1"/>
        <v>148.69772499999999</v>
      </c>
      <c r="I45" s="6">
        <f t="shared" si="2"/>
        <v>285.42022499999996</v>
      </c>
      <c r="J45" s="6">
        <f t="shared" si="3"/>
        <v>210.96277499999999</v>
      </c>
      <c r="K45" s="23">
        <v>205.81</v>
      </c>
      <c r="L45" s="22">
        <v>291.99</v>
      </c>
    </row>
    <row r="46" spans="1:12" x14ac:dyDescent="0.2">
      <c r="A46" s="13">
        <v>44</v>
      </c>
      <c r="B46" s="2">
        <f t="shared" si="4"/>
        <v>175.23599999999999</v>
      </c>
      <c r="C46" s="2">
        <f t="shared" si="5"/>
        <v>197.58249999999998</v>
      </c>
      <c r="D46" s="2">
        <f t="shared" si="6"/>
        <v>26.285399999999999</v>
      </c>
      <c r="E46" s="2">
        <f t="shared" si="7"/>
        <v>29.637374999999995</v>
      </c>
      <c r="F46" s="2">
        <f t="shared" ca="1" si="8"/>
        <v>25.077310487161121</v>
      </c>
      <c r="G46" s="6">
        <f t="shared" si="0"/>
        <v>201.5214</v>
      </c>
      <c r="H46" s="6">
        <f t="shared" si="1"/>
        <v>148.95059999999998</v>
      </c>
      <c r="I46" s="6">
        <f t="shared" si="2"/>
        <v>227.21987499999997</v>
      </c>
      <c r="J46" s="6">
        <f t="shared" si="3"/>
        <v>167.94512499999999</v>
      </c>
      <c r="K46" s="23">
        <v>206.16</v>
      </c>
      <c r="L46" s="22">
        <v>232.45</v>
      </c>
    </row>
    <row r="47" spans="1:12" x14ac:dyDescent="0.2">
      <c r="A47" s="13">
        <v>45</v>
      </c>
      <c r="B47" s="2">
        <f t="shared" si="4"/>
        <v>229.35549999999998</v>
      </c>
      <c r="C47" s="2">
        <f t="shared" si="5"/>
        <v>234.76149999999998</v>
      </c>
      <c r="D47" s="2">
        <f t="shared" si="6"/>
        <v>34.403324999999995</v>
      </c>
      <c r="E47" s="2">
        <f t="shared" si="7"/>
        <v>35.214224999999999</v>
      </c>
      <c r="F47" s="2">
        <f t="shared" ca="1" si="8"/>
        <v>33.76097574645366</v>
      </c>
      <c r="G47" s="6">
        <f t="shared" si="0"/>
        <v>263.758825</v>
      </c>
      <c r="H47" s="6">
        <f t="shared" si="1"/>
        <v>194.95217499999998</v>
      </c>
      <c r="I47" s="6">
        <f t="shared" si="2"/>
        <v>269.97572500000001</v>
      </c>
      <c r="J47" s="6">
        <f t="shared" si="3"/>
        <v>199.54727499999998</v>
      </c>
      <c r="K47" s="23">
        <v>269.83</v>
      </c>
      <c r="L47" s="22">
        <v>276.19</v>
      </c>
    </row>
    <row r="48" spans="1:12" x14ac:dyDescent="0.2">
      <c r="A48" s="13">
        <v>46</v>
      </c>
      <c r="B48" s="2">
        <f t="shared" si="4"/>
        <v>224.34049999999999</v>
      </c>
      <c r="C48" s="2">
        <f t="shared" si="5"/>
        <v>223.499</v>
      </c>
      <c r="D48" s="2">
        <f t="shared" si="6"/>
        <v>33.651074999999999</v>
      </c>
      <c r="E48" s="2">
        <f t="shared" si="7"/>
        <v>33.524850000000001</v>
      </c>
      <c r="F48" s="2">
        <f t="shared" ca="1" si="8"/>
        <v>32.941684745216278</v>
      </c>
      <c r="G48" s="6">
        <f t="shared" si="0"/>
        <v>257.99157500000001</v>
      </c>
      <c r="H48" s="6">
        <f t="shared" si="1"/>
        <v>190.689425</v>
      </c>
      <c r="I48" s="6">
        <f t="shared" si="2"/>
        <v>257.02384999999998</v>
      </c>
      <c r="J48" s="6">
        <f t="shared" si="3"/>
        <v>189.97415000000001</v>
      </c>
      <c r="K48" s="23">
        <v>263.93</v>
      </c>
      <c r="L48" s="22">
        <v>262.94</v>
      </c>
    </row>
    <row r="49" spans="1:12" x14ac:dyDescent="0.2">
      <c r="A49" s="13">
        <v>47</v>
      </c>
      <c r="B49" s="2">
        <f t="shared" si="4"/>
        <v>241.7655</v>
      </c>
      <c r="C49" s="2">
        <f t="shared" si="5"/>
        <v>180.82049999999998</v>
      </c>
      <c r="D49" s="2">
        <f t="shared" si="6"/>
        <v>36.264825000000002</v>
      </c>
      <c r="E49" s="2">
        <f t="shared" si="7"/>
        <v>27.123074999999996</v>
      </c>
      <c r="F49" s="2">
        <f t="shared" ca="1" si="8"/>
        <v>31.676538638517478</v>
      </c>
      <c r="G49" s="6">
        <f t="shared" si="0"/>
        <v>278.030325</v>
      </c>
      <c r="H49" s="6">
        <f t="shared" si="1"/>
        <v>205.500675</v>
      </c>
      <c r="I49" s="6">
        <f t="shared" si="2"/>
        <v>207.94357499999998</v>
      </c>
      <c r="J49" s="6">
        <f t="shared" si="3"/>
        <v>153.69742499999998</v>
      </c>
      <c r="K49" s="23">
        <v>284.43</v>
      </c>
      <c r="L49" s="22">
        <v>212.73</v>
      </c>
    </row>
    <row r="50" spans="1:12" x14ac:dyDescent="0.2">
      <c r="A50" s="13">
        <v>48</v>
      </c>
      <c r="B50" s="2">
        <f t="shared" si="4"/>
        <v>292.98649999999998</v>
      </c>
      <c r="C50" s="2">
        <f t="shared" si="5"/>
        <v>200.124</v>
      </c>
      <c r="D50" s="2">
        <f t="shared" si="6"/>
        <v>43.947974999999992</v>
      </c>
      <c r="E50" s="2">
        <f t="shared" si="7"/>
        <v>30.018599999999999</v>
      </c>
      <c r="F50" s="2">
        <f t="shared" ca="1" si="8"/>
        <v>30.900887724168353</v>
      </c>
      <c r="G50" s="6">
        <f t="shared" si="0"/>
        <v>336.93447499999996</v>
      </c>
      <c r="H50" s="6">
        <f t="shared" si="1"/>
        <v>249.03852499999999</v>
      </c>
      <c r="I50" s="6">
        <f t="shared" si="2"/>
        <v>230.14259999999999</v>
      </c>
      <c r="J50" s="6">
        <f t="shared" si="3"/>
        <v>170.1054</v>
      </c>
      <c r="K50" s="23">
        <v>344.69</v>
      </c>
      <c r="L50" s="22">
        <v>235.44</v>
      </c>
    </row>
    <row r="51" spans="1:12" x14ac:dyDescent="0.2">
      <c r="A51" s="13">
        <v>49</v>
      </c>
      <c r="B51" s="2">
        <f t="shared" si="4"/>
        <v>245.905</v>
      </c>
      <c r="C51" s="2">
        <f t="shared" si="5"/>
        <v>189.125</v>
      </c>
      <c r="D51" s="2">
        <f t="shared" si="6"/>
        <v>36.885750000000002</v>
      </c>
      <c r="E51" s="2">
        <f t="shared" si="7"/>
        <v>28.368749999999999</v>
      </c>
      <c r="F51" s="2">
        <f t="shared" ca="1" si="8"/>
        <v>31.653661253263895</v>
      </c>
      <c r="G51" s="6">
        <f t="shared" si="0"/>
        <v>282.79075</v>
      </c>
      <c r="H51" s="6">
        <f t="shared" si="1"/>
        <v>209.01925</v>
      </c>
      <c r="I51" s="6">
        <f t="shared" si="2"/>
        <v>217.49375000000001</v>
      </c>
      <c r="J51" s="6">
        <f t="shared" si="3"/>
        <v>160.75624999999999</v>
      </c>
      <c r="K51" s="23">
        <v>289.3</v>
      </c>
      <c r="L51" s="23">
        <v>222.5</v>
      </c>
    </row>
    <row r="52" spans="1:12" x14ac:dyDescent="0.2">
      <c r="A52" s="13">
        <v>50</v>
      </c>
      <c r="B52" s="2">
        <f t="shared" si="4"/>
        <v>271.16699999999997</v>
      </c>
      <c r="C52" s="2">
        <f t="shared" si="5"/>
        <v>155.822</v>
      </c>
      <c r="D52" s="2">
        <f t="shared" si="6"/>
        <v>40.675049999999992</v>
      </c>
      <c r="E52" s="2">
        <f t="shared" si="7"/>
        <v>23.3733</v>
      </c>
      <c r="F52" s="2">
        <f t="shared" ca="1" si="8"/>
        <v>29.820946567261736</v>
      </c>
      <c r="G52" s="6">
        <f t="shared" si="0"/>
        <v>311.84204999999997</v>
      </c>
      <c r="H52" s="6">
        <f t="shared" si="1"/>
        <v>230.49194999999997</v>
      </c>
      <c r="I52" s="6">
        <f t="shared" si="2"/>
        <v>179.1953</v>
      </c>
      <c r="J52" s="6">
        <f t="shared" si="3"/>
        <v>132.4487</v>
      </c>
      <c r="K52" s="23">
        <v>319.02</v>
      </c>
      <c r="L52" s="23">
        <v>183.32</v>
      </c>
    </row>
    <row r="53" spans="1:12" x14ac:dyDescent="0.2">
      <c r="A53" s="13">
        <v>51</v>
      </c>
      <c r="B53" s="2">
        <f t="shared" si="4"/>
        <v>296.786</v>
      </c>
      <c r="C53" s="2">
        <f t="shared" si="5"/>
        <v>194.6755</v>
      </c>
      <c r="D53" s="2">
        <f t="shared" si="6"/>
        <v>44.517899999999997</v>
      </c>
      <c r="E53" s="2">
        <f t="shared" si="7"/>
        <v>29.201324999999997</v>
      </c>
      <c r="F53" s="2">
        <f t="shared" ca="1" si="8"/>
        <v>26.85346138827143</v>
      </c>
      <c r="G53" s="6">
        <f t="shared" si="0"/>
        <v>341.3039</v>
      </c>
      <c r="H53" s="6">
        <f t="shared" si="1"/>
        <v>252.2681</v>
      </c>
      <c r="I53" s="6">
        <f t="shared" si="2"/>
        <v>223.876825</v>
      </c>
      <c r="J53" s="6">
        <f t="shared" si="3"/>
        <v>165.474175</v>
      </c>
      <c r="K53" s="23">
        <v>349.16</v>
      </c>
      <c r="L53" s="23">
        <v>229.03</v>
      </c>
    </row>
    <row r="54" spans="1:12" x14ac:dyDescent="0.2">
      <c r="A54" s="13">
        <v>52</v>
      </c>
      <c r="B54" s="2">
        <f t="shared" si="4"/>
        <v>328.5335</v>
      </c>
      <c r="C54" s="2">
        <f t="shared" si="5"/>
        <v>224.60400000000001</v>
      </c>
      <c r="D54" s="2">
        <f t="shared" si="6"/>
        <v>49.280025000000002</v>
      </c>
      <c r="E54" s="2">
        <f t="shared" si="7"/>
        <v>33.690600000000003</v>
      </c>
      <c r="F54" s="2">
        <f t="shared" ca="1" si="8"/>
        <v>33.308010481451738</v>
      </c>
      <c r="G54" s="6">
        <f t="shared" si="0"/>
        <v>377.81352500000003</v>
      </c>
      <c r="H54" s="6">
        <f t="shared" si="1"/>
        <v>279.25347499999998</v>
      </c>
      <c r="I54" s="6">
        <f t="shared" si="2"/>
        <v>258.2946</v>
      </c>
      <c r="J54" s="6">
        <f t="shared" si="3"/>
        <v>190.91340000000002</v>
      </c>
      <c r="K54" s="23">
        <v>386.51</v>
      </c>
      <c r="L54" s="23">
        <v>264.24</v>
      </c>
    </row>
    <row r="55" spans="1:12" x14ac:dyDescent="0.2">
      <c r="A55" s="13">
        <v>53</v>
      </c>
      <c r="B55" s="2">
        <f t="shared" si="4"/>
        <v>295.01799999999997</v>
      </c>
      <c r="C55" s="2">
        <f t="shared" si="5"/>
        <v>238.255</v>
      </c>
      <c r="D55" s="2">
        <f t="shared" si="6"/>
        <v>44.252699999999997</v>
      </c>
      <c r="E55" s="2">
        <f t="shared" si="7"/>
        <v>35.738250000000001</v>
      </c>
      <c r="F55" s="2">
        <f t="shared" ca="1" si="8"/>
        <v>32.327469015993849</v>
      </c>
      <c r="G55" s="6">
        <f t="shared" si="0"/>
        <v>339.27069999999998</v>
      </c>
      <c r="H55" s="6">
        <f t="shared" si="1"/>
        <v>250.76529999999997</v>
      </c>
      <c r="I55" s="6">
        <f t="shared" si="2"/>
        <v>273.99324999999999</v>
      </c>
      <c r="J55" s="6">
        <f t="shared" si="3"/>
        <v>202.51675</v>
      </c>
      <c r="K55" s="23">
        <v>347.08</v>
      </c>
      <c r="L55" s="23">
        <v>280.3</v>
      </c>
    </row>
    <row r="56" spans="1:12" x14ac:dyDescent="0.2">
      <c r="A56" s="13">
        <v>54</v>
      </c>
      <c r="B56" s="2">
        <f t="shared" si="4"/>
        <v>309.91849999999999</v>
      </c>
      <c r="C56" s="2">
        <f t="shared" si="5"/>
        <v>280.16849999999999</v>
      </c>
      <c r="D56" s="2">
        <f t="shared" si="6"/>
        <v>46.487774999999999</v>
      </c>
      <c r="E56" s="2">
        <f t="shared" si="7"/>
        <v>42.025275000000001</v>
      </c>
      <c r="F56" s="2">
        <f t="shared" ca="1" si="8"/>
        <v>34.859483507875758</v>
      </c>
      <c r="G56" s="6">
        <f t="shared" si="0"/>
        <v>356.40627499999999</v>
      </c>
      <c r="H56" s="6">
        <f t="shared" si="1"/>
        <v>263.430725</v>
      </c>
      <c r="I56" s="6">
        <f t="shared" si="2"/>
        <v>322.19377500000002</v>
      </c>
      <c r="J56" s="6">
        <f t="shared" si="3"/>
        <v>238.143225</v>
      </c>
      <c r="K56" s="23">
        <v>364.61</v>
      </c>
      <c r="L56" s="23">
        <v>329.61</v>
      </c>
    </row>
    <row r="57" spans="1:12" x14ac:dyDescent="0.2">
      <c r="A57" s="13">
        <v>55</v>
      </c>
      <c r="B57" s="2">
        <f t="shared" si="4"/>
        <v>346.32400000000001</v>
      </c>
      <c r="C57" s="2">
        <f t="shared" si="5"/>
        <v>280.85700000000003</v>
      </c>
      <c r="D57" s="2">
        <f t="shared" si="6"/>
        <v>51.948599999999999</v>
      </c>
      <c r="E57" s="2">
        <f t="shared" si="7"/>
        <v>42.128550000000004</v>
      </c>
      <c r="F57" s="2">
        <f t="shared" ca="1" si="8"/>
        <v>26.89556876381803</v>
      </c>
      <c r="G57" s="6">
        <f t="shared" si="0"/>
        <v>398.27260000000001</v>
      </c>
      <c r="H57" s="6">
        <f t="shared" si="1"/>
        <v>294.37540000000001</v>
      </c>
      <c r="I57" s="6">
        <f t="shared" si="2"/>
        <v>322.98555000000005</v>
      </c>
      <c r="J57" s="6">
        <f t="shared" si="3"/>
        <v>238.72845000000001</v>
      </c>
      <c r="K57" s="23">
        <v>407.44</v>
      </c>
      <c r="L57" s="23">
        <v>330.42</v>
      </c>
    </row>
    <row r="58" spans="1:12" x14ac:dyDescent="0.2">
      <c r="A58" s="13">
        <v>56</v>
      </c>
      <c r="B58" s="2">
        <f t="shared" si="4"/>
        <v>399.90800000000002</v>
      </c>
      <c r="C58" s="2">
        <f t="shared" si="5"/>
        <v>263.70400000000001</v>
      </c>
      <c r="D58" s="2">
        <f t="shared" si="6"/>
        <v>59.986199999999997</v>
      </c>
      <c r="E58" s="2">
        <f t="shared" si="7"/>
        <v>39.555599999999998</v>
      </c>
      <c r="F58" s="2">
        <f t="shared" ca="1" si="8"/>
        <v>31.94469039337141</v>
      </c>
      <c r="G58" s="6">
        <f t="shared" si="0"/>
        <v>459.89420000000001</v>
      </c>
      <c r="H58" s="6">
        <f t="shared" si="1"/>
        <v>339.92180000000002</v>
      </c>
      <c r="I58" s="6">
        <f t="shared" si="2"/>
        <v>303.25959999999998</v>
      </c>
      <c r="J58" s="6">
        <f t="shared" si="3"/>
        <v>224.14840000000001</v>
      </c>
      <c r="K58" s="23">
        <v>470.48</v>
      </c>
      <c r="L58" s="23">
        <v>310.24</v>
      </c>
    </row>
    <row r="59" spans="1:12" x14ac:dyDescent="0.2">
      <c r="A59" s="13">
        <v>57</v>
      </c>
      <c r="B59" s="2">
        <f t="shared" si="4"/>
        <v>379.12549999999999</v>
      </c>
      <c r="C59" s="2">
        <f t="shared" si="5"/>
        <v>302.54899999999998</v>
      </c>
      <c r="D59" s="2">
        <f t="shared" si="6"/>
        <v>56.868824999999994</v>
      </c>
      <c r="E59" s="2">
        <f t="shared" si="7"/>
        <v>45.382349999999995</v>
      </c>
      <c r="F59" s="2">
        <f t="shared" ca="1" si="8"/>
        <v>25.961854029178273</v>
      </c>
      <c r="G59" s="6">
        <f t="shared" si="0"/>
        <v>435.994325</v>
      </c>
      <c r="H59" s="6">
        <f t="shared" si="1"/>
        <v>322.25667499999997</v>
      </c>
      <c r="I59" s="6">
        <f t="shared" si="2"/>
        <v>347.93134999999995</v>
      </c>
      <c r="J59" s="6">
        <f t="shared" si="3"/>
        <v>257.16665</v>
      </c>
      <c r="K59" s="23">
        <v>446.03</v>
      </c>
      <c r="L59" s="23">
        <v>355.94</v>
      </c>
    </row>
    <row r="60" spans="1:12" x14ac:dyDescent="0.2">
      <c r="A60" s="13">
        <v>58</v>
      </c>
      <c r="B60" s="2">
        <f t="shared" si="4"/>
        <v>409.47899999999998</v>
      </c>
      <c r="C60" s="2">
        <f t="shared" si="5"/>
        <v>333.2</v>
      </c>
      <c r="D60" s="2">
        <f t="shared" si="6"/>
        <v>61.421849999999992</v>
      </c>
      <c r="E60" s="2">
        <f t="shared" si="7"/>
        <v>49.98</v>
      </c>
      <c r="F60" s="2">
        <f t="shared" ca="1" si="8"/>
        <v>33.997776667036661</v>
      </c>
      <c r="G60" s="6">
        <f t="shared" si="0"/>
        <v>470.90084999999999</v>
      </c>
      <c r="H60" s="6">
        <f t="shared" si="1"/>
        <v>348.05714999999998</v>
      </c>
      <c r="I60" s="6">
        <f t="shared" si="2"/>
        <v>383.18</v>
      </c>
      <c r="J60" s="6">
        <f t="shared" si="3"/>
        <v>283.21999999999997</v>
      </c>
      <c r="K60" s="23">
        <v>481.74</v>
      </c>
      <c r="L60" s="23">
        <v>392</v>
      </c>
    </row>
    <row r="61" spans="1:12" x14ac:dyDescent="0.2">
      <c r="A61" s="13">
        <v>59</v>
      </c>
      <c r="B61" s="2">
        <f t="shared" si="4"/>
        <v>388.39049999999997</v>
      </c>
      <c r="C61" s="2">
        <f t="shared" si="5"/>
        <v>365.25349999999997</v>
      </c>
      <c r="D61" s="2">
        <f t="shared" si="6"/>
        <v>58.258574999999993</v>
      </c>
      <c r="E61" s="2">
        <f t="shared" si="7"/>
        <v>54.788024999999998</v>
      </c>
      <c r="F61" s="2">
        <f t="shared" ca="1" si="8"/>
        <v>27.685768055513723</v>
      </c>
      <c r="G61" s="6">
        <f t="shared" si="0"/>
        <v>446.64907499999998</v>
      </c>
      <c r="H61" s="6">
        <f t="shared" si="1"/>
        <v>330.13192499999997</v>
      </c>
      <c r="I61" s="6">
        <f t="shared" si="2"/>
        <v>420.04152499999998</v>
      </c>
      <c r="J61" s="6">
        <f t="shared" si="3"/>
        <v>310.46547499999997</v>
      </c>
      <c r="K61" s="23">
        <v>456.93</v>
      </c>
      <c r="L61" s="23">
        <v>429.71</v>
      </c>
    </row>
    <row r="62" spans="1:12" x14ac:dyDescent="0.2">
      <c r="A62" s="13">
        <v>60</v>
      </c>
      <c r="B62" s="2">
        <f t="shared" si="4"/>
        <v>415.27600000000001</v>
      </c>
      <c r="C62" s="2">
        <f t="shared" si="5"/>
        <v>367.7355</v>
      </c>
      <c r="D62" s="2">
        <f t="shared" si="6"/>
        <v>62.291399999999996</v>
      </c>
      <c r="E62" s="2">
        <f t="shared" si="7"/>
        <v>55.160325</v>
      </c>
      <c r="F62" s="2">
        <f t="shared" ca="1" si="8"/>
        <v>34.968095367664752</v>
      </c>
      <c r="G62" s="6">
        <f t="shared" si="0"/>
        <v>477.56740000000002</v>
      </c>
      <c r="H62" s="6">
        <f t="shared" si="1"/>
        <v>352.9846</v>
      </c>
      <c r="I62" s="6">
        <f t="shared" si="2"/>
        <v>422.895825</v>
      </c>
      <c r="J62" s="6">
        <f t="shared" si="3"/>
        <v>312.575175</v>
      </c>
      <c r="K62" s="23">
        <v>488.56</v>
      </c>
      <c r="L62" s="23">
        <v>432.63</v>
      </c>
    </row>
    <row r="63" spans="1:12" x14ac:dyDescent="0.2">
      <c r="A63" s="13">
        <v>61</v>
      </c>
      <c r="B63" s="2">
        <f t="shared" si="4"/>
        <v>404.77849999999995</v>
      </c>
      <c r="C63" s="2">
        <f t="shared" si="5"/>
        <v>365.44900000000001</v>
      </c>
      <c r="D63" s="2">
        <f t="shared" si="6"/>
        <v>60.716774999999991</v>
      </c>
      <c r="E63" s="2">
        <f t="shared" si="7"/>
        <v>54.817349999999998</v>
      </c>
      <c r="F63" s="2">
        <f t="shared" ca="1" si="8"/>
        <v>33.283689451494041</v>
      </c>
      <c r="G63" s="6">
        <f t="shared" si="0"/>
        <v>465.49527499999994</v>
      </c>
      <c r="H63" s="6">
        <f t="shared" si="1"/>
        <v>344.06172499999997</v>
      </c>
      <c r="I63" s="6">
        <f t="shared" si="2"/>
        <v>420.26634999999999</v>
      </c>
      <c r="J63" s="6">
        <f t="shared" si="3"/>
        <v>310.63165000000004</v>
      </c>
      <c r="K63" s="23">
        <v>476.21</v>
      </c>
      <c r="L63" s="23">
        <v>429.94</v>
      </c>
    </row>
    <row r="64" spans="1:12" x14ac:dyDescent="0.2">
      <c r="A64" s="13">
        <v>62</v>
      </c>
      <c r="B64" s="2">
        <f t="shared" si="4"/>
        <v>428.85049999999995</v>
      </c>
      <c r="C64" s="2">
        <f t="shared" si="5"/>
        <v>389.62299999999999</v>
      </c>
      <c r="D64" s="2">
        <f t="shared" si="6"/>
        <v>64.327574999999996</v>
      </c>
      <c r="E64" s="2">
        <f t="shared" si="7"/>
        <v>58.443449999999999</v>
      </c>
      <c r="F64" s="2">
        <f t="shared" ca="1" si="8"/>
        <v>32.597794220021946</v>
      </c>
      <c r="G64" s="6">
        <f t="shared" si="0"/>
        <v>493.17807499999992</v>
      </c>
      <c r="H64" s="6">
        <f t="shared" si="1"/>
        <v>364.52292499999999</v>
      </c>
      <c r="I64" s="6">
        <f t="shared" si="2"/>
        <v>448.06644999999997</v>
      </c>
      <c r="J64" s="6">
        <f t="shared" si="3"/>
        <v>331.17955000000001</v>
      </c>
      <c r="K64" s="23">
        <v>504.53</v>
      </c>
      <c r="L64" s="23">
        <v>458.38</v>
      </c>
    </row>
    <row r="65" spans="1:12" x14ac:dyDescent="0.2">
      <c r="A65" s="13">
        <v>63</v>
      </c>
      <c r="B65" s="2">
        <f t="shared" si="4"/>
        <v>432.34399999999999</v>
      </c>
      <c r="C65" s="2">
        <f t="shared" si="5"/>
        <v>370.18349999999998</v>
      </c>
      <c r="D65" s="2">
        <f t="shared" si="6"/>
        <v>64.851599999999991</v>
      </c>
      <c r="E65" s="2">
        <f t="shared" si="7"/>
        <v>55.527524999999997</v>
      </c>
      <c r="F65" s="2">
        <f t="shared" ca="1" si="8"/>
        <v>30.438622322430913</v>
      </c>
      <c r="G65" s="6">
        <f t="shared" si="0"/>
        <v>497.19560000000001</v>
      </c>
      <c r="H65" s="6">
        <f t="shared" si="1"/>
        <v>367.49239999999998</v>
      </c>
      <c r="I65" s="6">
        <f t="shared" si="2"/>
        <v>425.71102499999995</v>
      </c>
      <c r="J65" s="6">
        <f t="shared" si="3"/>
        <v>314.65597500000001</v>
      </c>
      <c r="K65" s="23">
        <v>508.64</v>
      </c>
      <c r="L65" s="23">
        <v>435.51</v>
      </c>
    </row>
    <row r="66" spans="1:12" x14ac:dyDescent="0.2">
      <c r="A66" s="13">
        <v>64</v>
      </c>
      <c r="B66" s="2">
        <f t="shared" si="4"/>
        <v>469.04700000000003</v>
      </c>
      <c r="C66" s="2">
        <f t="shared" si="5"/>
        <v>391.23799999999994</v>
      </c>
      <c r="D66" s="2">
        <f t="shared" si="6"/>
        <v>70.357050000000001</v>
      </c>
      <c r="E66" s="2">
        <f t="shared" si="7"/>
        <v>58.68569999999999</v>
      </c>
      <c r="F66" s="2">
        <f t="shared" ca="1" si="8"/>
        <v>31.311204352425257</v>
      </c>
      <c r="G66" s="6">
        <f t="shared" si="0"/>
        <v>539.40404999999998</v>
      </c>
      <c r="H66" s="6">
        <f t="shared" si="1"/>
        <v>398.68995000000001</v>
      </c>
      <c r="I66" s="6">
        <f t="shared" si="2"/>
        <v>449.92369999999994</v>
      </c>
      <c r="J66" s="6">
        <f t="shared" si="3"/>
        <v>332.55229999999995</v>
      </c>
      <c r="K66" s="23">
        <v>551.82000000000005</v>
      </c>
      <c r="L66" s="23">
        <v>460.28</v>
      </c>
    </row>
    <row r="67" spans="1:12" x14ac:dyDescent="0.2">
      <c r="A67" s="13">
        <v>65</v>
      </c>
      <c r="B67" s="2">
        <f t="shared" si="4"/>
        <v>445.01749999999993</v>
      </c>
      <c r="C67" s="2">
        <f t="shared" si="5"/>
        <v>392.61499999999995</v>
      </c>
      <c r="D67" s="2">
        <f t="shared" si="6"/>
        <v>66.752624999999981</v>
      </c>
      <c r="E67" s="2">
        <f t="shared" si="7"/>
        <v>58.89224999999999</v>
      </c>
      <c r="F67" s="2">
        <f t="shared" ca="1" si="8"/>
        <v>30.899233652480856</v>
      </c>
      <c r="G67" s="6">
        <f t="shared" ref="G67:G98" si="9">B67+D67</f>
        <v>511.77012499999989</v>
      </c>
      <c r="H67" s="6">
        <f t="shared" ref="H67:H98" si="10">B67-D67</f>
        <v>378.26487499999996</v>
      </c>
      <c r="I67" s="6">
        <f t="shared" ref="I67:I98" si="11">C67+E67</f>
        <v>451.50724999999994</v>
      </c>
      <c r="J67" s="6">
        <f t="shared" ref="J67:J98" si="12">C67-E67</f>
        <v>333.72274999999996</v>
      </c>
      <c r="K67" s="23">
        <v>523.54999999999995</v>
      </c>
      <c r="L67" s="23">
        <v>461.9</v>
      </c>
    </row>
    <row r="68" spans="1:12" x14ac:dyDescent="0.2">
      <c r="A68" s="13">
        <v>66</v>
      </c>
      <c r="B68" s="2">
        <f t="shared" ref="B68:B98" si="13">0.85*K68</f>
        <v>415.03799999999995</v>
      </c>
      <c r="C68" s="2">
        <f t="shared" ref="C68:C98" si="14">0.85*L68</f>
        <v>384.74399999999997</v>
      </c>
      <c r="D68" s="2">
        <f t="shared" ref="D68:D98" si="15">B68*0.15</f>
        <v>62.25569999999999</v>
      </c>
      <c r="E68" s="2">
        <f t="shared" ref="E68:E98" si="16">C68*0.15</f>
        <v>57.71159999999999</v>
      </c>
      <c r="F68" s="2">
        <f t="shared" ref="F68:F98" ca="1" si="17">30+10*(RAND()-0.5)</f>
        <v>29.894933557972475</v>
      </c>
      <c r="G68" s="6">
        <f t="shared" si="9"/>
        <v>477.29369999999994</v>
      </c>
      <c r="H68" s="6">
        <f t="shared" si="10"/>
        <v>352.78229999999996</v>
      </c>
      <c r="I68" s="6">
        <f t="shared" si="11"/>
        <v>442.45559999999995</v>
      </c>
      <c r="J68" s="6">
        <f t="shared" si="12"/>
        <v>327.0324</v>
      </c>
      <c r="K68" s="23">
        <v>488.28</v>
      </c>
      <c r="L68" s="23">
        <v>452.64</v>
      </c>
    </row>
    <row r="69" spans="1:12" x14ac:dyDescent="0.2">
      <c r="A69" s="13">
        <v>67</v>
      </c>
      <c r="B69" s="2">
        <f t="shared" si="13"/>
        <v>392.30900000000003</v>
      </c>
      <c r="C69" s="2">
        <f t="shared" si="14"/>
        <v>363.08600000000001</v>
      </c>
      <c r="D69" s="2">
        <f t="shared" si="15"/>
        <v>58.846350000000001</v>
      </c>
      <c r="E69" s="2">
        <f t="shared" si="16"/>
        <v>54.462899999999998</v>
      </c>
      <c r="F69" s="2">
        <f t="shared" ca="1" si="17"/>
        <v>27.944478428650424</v>
      </c>
      <c r="G69" s="6">
        <f t="shared" si="9"/>
        <v>451.15535</v>
      </c>
      <c r="H69" s="6">
        <f t="shared" si="10"/>
        <v>333.46265000000005</v>
      </c>
      <c r="I69" s="6">
        <f t="shared" si="11"/>
        <v>417.5489</v>
      </c>
      <c r="J69" s="6">
        <f t="shared" si="12"/>
        <v>308.62310000000002</v>
      </c>
      <c r="K69" s="23">
        <v>461.54</v>
      </c>
      <c r="L69" s="23">
        <v>427.16</v>
      </c>
    </row>
    <row r="70" spans="1:12" x14ac:dyDescent="0.2">
      <c r="A70" s="13">
        <v>68</v>
      </c>
      <c r="B70" s="2">
        <f t="shared" si="13"/>
        <v>419.89150000000001</v>
      </c>
      <c r="C70" s="2">
        <f t="shared" si="14"/>
        <v>305.73649999999998</v>
      </c>
      <c r="D70" s="2">
        <f t="shared" si="15"/>
        <v>62.983725</v>
      </c>
      <c r="E70" s="2">
        <f t="shared" si="16"/>
        <v>45.860474999999994</v>
      </c>
      <c r="F70" s="2">
        <f t="shared" ca="1" si="17"/>
        <v>33.373772577748326</v>
      </c>
      <c r="G70" s="6">
        <f t="shared" si="9"/>
        <v>482.875225</v>
      </c>
      <c r="H70" s="6">
        <f t="shared" si="10"/>
        <v>356.90777500000002</v>
      </c>
      <c r="I70" s="6">
        <f t="shared" si="11"/>
        <v>351.59697499999999</v>
      </c>
      <c r="J70" s="6">
        <f t="shared" si="12"/>
        <v>259.87602499999997</v>
      </c>
      <c r="K70" s="23">
        <v>493.99</v>
      </c>
      <c r="L70" s="23">
        <v>359.69</v>
      </c>
    </row>
    <row r="71" spans="1:12" x14ac:dyDescent="0.2">
      <c r="A71" s="13">
        <v>69</v>
      </c>
      <c r="B71" s="2">
        <f t="shared" si="13"/>
        <v>336.28550000000001</v>
      </c>
      <c r="C71" s="2">
        <f t="shared" si="14"/>
        <v>315.16299999999995</v>
      </c>
      <c r="D71" s="2">
        <f t="shared" si="15"/>
        <v>50.442824999999999</v>
      </c>
      <c r="E71" s="2">
        <f t="shared" si="16"/>
        <v>47.274449999999995</v>
      </c>
      <c r="F71" s="2">
        <f t="shared" ca="1" si="17"/>
        <v>29.099553189421822</v>
      </c>
      <c r="G71" s="6">
        <f t="shared" si="9"/>
        <v>386.72832500000004</v>
      </c>
      <c r="H71" s="6">
        <f t="shared" si="10"/>
        <v>285.84267499999999</v>
      </c>
      <c r="I71" s="6">
        <f t="shared" si="11"/>
        <v>362.43744999999996</v>
      </c>
      <c r="J71" s="6">
        <f t="shared" si="12"/>
        <v>267.88854999999995</v>
      </c>
      <c r="K71" s="23">
        <v>395.63</v>
      </c>
      <c r="L71" s="23">
        <v>370.78</v>
      </c>
    </row>
    <row r="72" spans="1:12" x14ac:dyDescent="0.2">
      <c r="A72" s="13">
        <v>70</v>
      </c>
      <c r="B72" s="2">
        <f t="shared" si="13"/>
        <v>375.10500000000002</v>
      </c>
      <c r="C72" s="2">
        <f t="shared" si="14"/>
        <v>319.41299999999995</v>
      </c>
      <c r="D72" s="2">
        <f t="shared" si="15"/>
        <v>56.265750000000004</v>
      </c>
      <c r="E72" s="2">
        <f t="shared" si="16"/>
        <v>47.91194999999999</v>
      </c>
      <c r="F72" s="2">
        <f t="shared" ca="1" si="17"/>
        <v>27.146735173590315</v>
      </c>
      <c r="G72" s="6">
        <f t="shared" si="9"/>
        <v>431.37075000000004</v>
      </c>
      <c r="H72" s="6">
        <f t="shared" si="10"/>
        <v>318.83924999999999</v>
      </c>
      <c r="I72" s="6">
        <f t="shared" si="11"/>
        <v>367.32494999999994</v>
      </c>
      <c r="J72" s="6">
        <f t="shared" si="12"/>
        <v>271.50104999999996</v>
      </c>
      <c r="K72" s="23">
        <v>441.3</v>
      </c>
      <c r="L72" s="23">
        <v>375.78</v>
      </c>
    </row>
    <row r="73" spans="1:12" x14ac:dyDescent="0.2">
      <c r="A73" s="13">
        <v>71</v>
      </c>
      <c r="B73" s="2">
        <f t="shared" si="13"/>
        <v>353.91449999999998</v>
      </c>
      <c r="C73" s="2">
        <f t="shared" si="14"/>
        <v>300.28799999999995</v>
      </c>
      <c r="D73" s="2">
        <f t="shared" si="15"/>
        <v>53.087174999999995</v>
      </c>
      <c r="E73" s="2">
        <f t="shared" si="16"/>
        <v>45.043199999999992</v>
      </c>
      <c r="F73" s="2">
        <f t="shared" ca="1" si="17"/>
        <v>33.692637394777641</v>
      </c>
      <c r="G73" s="6">
        <f t="shared" si="9"/>
        <v>407.00167499999998</v>
      </c>
      <c r="H73" s="6">
        <f t="shared" si="10"/>
        <v>300.82732499999997</v>
      </c>
      <c r="I73" s="6">
        <f t="shared" si="11"/>
        <v>345.33119999999997</v>
      </c>
      <c r="J73" s="6">
        <f t="shared" si="12"/>
        <v>255.24479999999997</v>
      </c>
      <c r="K73" s="23">
        <v>416.37</v>
      </c>
      <c r="L73" s="23">
        <v>353.28</v>
      </c>
    </row>
    <row r="74" spans="1:12" x14ac:dyDescent="0.2">
      <c r="A74" s="13">
        <v>72</v>
      </c>
      <c r="B74" s="2">
        <f t="shared" si="13"/>
        <v>313.08049999999997</v>
      </c>
      <c r="C74" s="2">
        <f t="shared" si="14"/>
        <v>277.88200000000001</v>
      </c>
      <c r="D74" s="2">
        <f t="shared" si="15"/>
        <v>46.962074999999992</v>
      </c>
      <c r="E74" s="2">
        <f t="shared" si="16"/>
        <v>41.682299999999998</v>
      </c>
      <c r="F74" s="2">
        <f t="shared" ca="1" si="17"/>
        <v>31.650663110513729</v>
      </c>
      <c r="G74" s="6">
        <f t="shared" si="9"/>
        <v>360.04257499999994</v>
      </c>
      <c r="H74" s="6">
        <f t="shared" si="10"/>
        <v>266.118425</v>
      </c>
      <c r="I74" s="6">
        <f t="shared" si="11"/>
        <v>319.5643</v>
      </c>
      <c r="J74" s="6">
        <f t="shared" si="12"/>
        <v>236.19970000000001</v>
      </c>
      <c r="K74" s="23">
        <v>368.33</v>
      </c>
      <c r="L74" s="23">
        <v>326.92</v>
      </c>
    </row>
    <row r="75" spans="1:12" x14ac:dyDescent="0.2">
      <c r="A75" s="13">
        <v>73</v>
      </c>
      <c r="B75" s="2">
        <f t="shared" si="13"/>
        <v>289.50149999999996</v>
      </c>
      <c r="C75" s="2">
        <f t="shared" si="14"/>
        <v>254.10749999999999</v>
      </c>
      <c r="D75" s="2">
        <f t="shared" si="15"/>
        <v>43.42522499999999</v>
      </c>
      <c r="E75" s="2">
        <f t="shared" si="16"/>
        <v>38.116124999999997</v>
      </c>
      <c r="F75" s="2">
        <f t="shared" ca="1" si="17"/>
        <v>26.346431383775336</v>
      </c>
      <c r="G75" s="6">
        <f t="shared" si="9"/>
        <v>332.92672499999998</v>
      </c>
      <c r="H75" s="6">
        <f t="shared" si="10"/>
        <v>246.07627499999998</v>
      </c>
      <c r="I75" s="6">
        <f t="shared" si="11"/>
        <v>292.22362499999997</v>
      </c>
      <c r="J75" s="6">
        <f t="shared" si="12"/>
        <v>215.99137500000001</v>
      </c>
      <c r="K75" s="23">
        <v>340.59</v>
      </c>
      <c r="L75" s="23">
        <v>298.95</v>
      </c>
    </row>
    <row r="76" spans="1:12" x14ac:dyDescent="0.2">
      <c r="A76" s="13">
        <v>74</v>
      </c>
      <c r="B76" s="2">
        <f t="shared" si="13"/>
        <v>256.33449999999999</v>
      </c>
      <c r="C76" s="2">
        <f t="shared" si="14"/>
        <v>242.93</v>
      </c>
      <c r="D76" s="2">
        <f t="shared" si="15"/>
        <v>38.450174999999994</v>
      </c>
      <c r="E76" s="2">
        <f t="shared" si="16"/>
        <v>36.439500000000002</v>
      </c>
      <c r="F76" s="2">
        <f t="shared" ca="1" si="17"/>
        <v>30.258837730947267</v>
      </c>
      <c r="G76" s="6">
        <f t="shared" si="9"/>
        <v>294.78467499999999</v>
      </c>
      <c r="H76" s="6">
        <f t="shared" si="10"/>
        <v>217.88432499999999</v>
      </c>
      <c r="I76" s="6">
        <f t="shared" si="11"/>
        <v>279.36950000000002</v>
      </c>
      <c r="J76" s="6">
        <f t="shared" si="12"/>
        <v>206.4905</v>
      </c>
      <c r="K76" s="23">
        <v>301.57</v>
      </c>
      <c r="L76" s="23">
        <v>285.8</v>
      </c>
    </row>
    <row r="77" spans="1:12" x14ac:dyDescent="0.2">
      <c r="A77" s="13">
        <v>75</v>
      </c>
      <c r="B77" s="2">
        <f t="shared" si="13"/>
        <v>240.74550000000002</v>
      </c>
      <c r="C77" s="2">
        <f t="shared" si="14"/>
        <v>280.38100000000003</v>
      </c>
      <c r="D77" s="2">
        <f t="shared" si="15"/>
        <v>36.111825000000003</v>
      </c>
      <c r="E77" s="2">
        <f t="shared" si="16"/>
        <v>42.05715</v>
      </c>
      <c r="F77" s="2">
        <f t="shared" ca="1" si="17"/>
        <v>25.801770173566286</v>
      </c>
      <c r="G77" s="6">
        <f t="shared" si="9"/>
        <v>276.857325</v>
      </c>
      <c r="H77" s="6">
        <f t="shared" si="10"/>
        <v>204.63367500000001</v>
      </c>
      <c r="I77" s="6">
        <f t="shared" si="11"/>
        <v>322.43815000000001</v>
      </c>
      <c r="J77" s="6">
        <f t="shared" si="12"/>
        <v>238.32385000000002</v>
      </c>
      <c r="K77" s="23">
        <v>283.23</v>
      </c>
      <c r="L77" s="23">
        <v>329.86</v>
      </c>
    </row>
    <row r="78" spans="1:12" x14ac:dyDescent="0.2">
      <c r="A78" s="13">
        <v>76</v>
      </c>
      <c r="B78" s="2">
        <f t="shared" si="13"/>
        <v>253.90349999999998</v>
      </c>
      <c r="C78" s="2">
        <f t="shared" si="14"/>
        <v>286.34800000000001</v>
      </c>
      <c r="D78" s="2">
        <f t="shared" si="15"/>
        <v>38.085524999999997</v>
      </c>
      <c r="E78" s="2">
        <f t="shared" si="16"/>
        <v>42.952199999999998</v>
      </c>
      <c r="F78" s="2">
        <f t="shared" ca="1" si="17"/>
        <v>28.217604876772185</v>
      </c>
      <c r="G78" s="6">
        <f t="shared" si="9"/>
        <v>291.98902499999997</v>
      </c>
      <c r="H78" s="6">
        <f t="shared" si="10"/>
        <v>215.81797499999999</v>
      </c>
      <c r="I78" s="6">
        <f t="shared" si="11"/>
        <v>329.30020000000002</v>
      </c>
      <c r="J78" s="6">
        <f t="shared" si="12"/>
        <v>243.39580000000001</v>
      </c>
      <c r="K78" s="23">
        <v>298.70999999999998</v>
      </c>
      <c r="L78" s="23">
        <v>336.88</v>
      </c>
    </row>
    <row r="79" spans="1:12" x14ac:dyDescent="0.2">
      <c r="A79" s="13">
        <v>77</v>
      </c>
      <c r="B79" s="2">
        <f t="shared" si="13"/>
        <v>225.28400000000002</v>
      </c>
      <c r="C79" s="2">
        <f t="shared" si="14"/>
        <v>249.15199999999999</v>
      </c>
      <c r="D79" s="2">
        <f t="shared" si="15"/>
        <v>33.7926</v>
      </c>
      <c r="E79" s="2">
        <f t="shared" si="16"/>
        <v>37.372799999999998</v>
      </c>
      <c r="F79" s="2">
        <f t="shared" ca="1" si="17"/>
        <v>27.635346666069299</v>
      </c>
      <c r="G79" s="6">
        <f t="shared" si="9"/>
        <v>259.07660000000004</v>
      </c>
      <c r="H79" s="6">
        <f t="shared" si="10"/>
        <v>191.49140000000003</v>
      </c>
      <c r="I79" s="6">
        <f t="shared" si="11"/>
        <v>286.52479999999997</v>
      </c>
      <c r="J79" s="6">
        <f t="shared" si="12"/>
        <v>211.7792</v>
      </c>
      <c r="K79" s="23">
        <v>265.04000000000002</v>
      </c>
      <c r="L79" s="23">
        <v>293.12</v>
      </c>
    </row>
    <row r="80" spans="1:12" x14ac:dyDescent="0.2">
      <c r="A80" s="13">
        <v>78</v>
      </c>
      <c r="B80" s="2">
        <f t="shared" si="13"/>
        <v>279.27600000000001</v>
      </c>
      <c r="C80" s="2">
        <f t="shared" si="14"/>
        <v>228.09750000000003</v>
      </c>
      <c r="D80" s="2">
        <f t="shared" si="15"/>
        <v>41.891399999999997</v>
      </c>
      <c r="E80" s="2">
        <f t="shared" si="16"/>
        <v>34.214625000000005</v>
      </c>
      <c r="F80" s="2">
        <f t="shared" ca="1" si="17"/>
        <v>25.16832958168229</v>
      </c>
      <c r="G80" s="6">
        <f t="shared" si="9"/>
        <v>321.16739999999999</v>
      </c>
      <c r="H80" s="6">
        <f t="shared" si="10"/>
        <v>237.38460000000001</v>
      </c>
      <c r="I80" s="6">
        <f t="shared" si="11"/>
        <v>262.31212500000004</v>
      </c>
      <c r="J80" s="6">
        <f t="shared" si="12"/>
        <v>193.88287500000001</v>
      </c>
      <c r="K80" s="23">
        <v>328.56</v>
      </c>
      <c r="L80" s="23">
        <v>268.35000000000002</v>
      </c>
    </row>
    <row r="81" spans="1:12" x14ac:dyDescent="0.2">
      <c r="A81" s="13">
        <v>79</v>
      </c>
      <c r="B81" s="2">
        <f t="shared" si="13"/>
        <v>256.5215</v>
      </c>
      <c r="C81" s="2">
        <f t="shared" si="14"/>
        <v>232.15199999999999</v>
      </c>
      <c r="D81" s="2">
        <f t="shared" si="15"/>
        <v>38.478225000000002</v>
      </c>
      <c r="E81" s="2">
        <f t="shared" si="16"/>
        <v>34.822799999999994</v>
      </c>
      <c r="F81" s="2">
        <f t="shared" ca="1" si="17"/>
        <v>30.796472257348881</v>
      </c>
      <c r="G81" s="6">
        <f t="shared" si="9"/>
        <v>294.99972500000001</v>
      </c>
      <c r="H81" s="6">
        <f t="shared" si="10"/>
        <v>218.04327499999999</v>
      </c>
      <c r="I81" s="6">
        <f t="shared" si="11"/>
        <v>266.97479999999996</v>
      </c>
      <c r="J81" s="6">
        <f t="shared" si="12"/>
        <v>197.32919999999999</v>
      </c>
      <c r="K81" s="23">
        <v>301.79000000000002</v>
      </c>
      <c r="L81" s="23">
        <v>273.12</v>
      </c>
    </row>
    <row r="82" spans="1:12" x14ac:dyDescent="0.2">
      <c r="A82" s="13">
        <v>80</v>
      </c>
      <c r="B82" s="2">
        <f t="shared" si="13"/>
        <v>282.80349999999999</v>
      </c>
      <c r="C82" s="2">
        <f t="shared" si="14"/>
        <v>227.23899999999998</v>
      </c>
      <c r="D82" s="2">
        <f t="shared" si="15"/>
        <v>42.420524999999998</v>
      </c>
      <c r="E82" s="2">
        <f t="shared" si="16"/>
        <v>34.085849999999994</v>
      </c>
      <c r="F82" s="2">
        <f t="shared" ca="1" si="17"/>
        <v>34.118337018612792</v>
      </c>
      <c r="G82" s="6">
        <f t="shared" si="9"/>
        <v>325.22402499999998</v>
      </c>
      <c r="H82" s="6">
        <f t="shared" si="10"/>
        <v>240.38297499999999</v>
      </c>
      <c r="I82" s="6">
        <f t="shared" si="11"/>
        <v>261.32484999999997</v>
      </c>
      <c r="J82" s="6">
        <f t="shared" si="12"/>
        <v>193.15314999999998</v>
      </c>
      <c r="K82" s="23">
        <v>332.71</v>
      </c>
      <c r="L82" s="23">
        <v>267.33999999999997</v>
      </c>
    </row>
    <row r="83" spans="1:12" x14ac:dyDescent="0.2">
      <c r="A83" s="13">
        <v>81</v>
      </c>
      <c r="B83" s="2">
        <f t="shared" si="13"/>
        <v>280.52549999999997</v>
      </c>
      <c r="C83" s="2">
        <f t="shared" si="14"/>
        <v>236.15549999999999</v>
      </c>
      <c r="D83" s="2">
        <f t="shared" si="15"/>
        <v>42.078824999999995</v>
      </c>
      <c r="E83" s="2">
        <f t="shared" si="16"/>
        <v>35.423324999999998</v>
      </c>
      <c r="F83" s="2">
        <f t="shared" ca="1" si="17"/>
        <v>33.486036200616297</v>
      </c>
      <c r="G83" s="6">
        <f t="shared" si="9"/>
        <v>322.60432499999996</v>
      </c>
      <c r="H83" s="6">
        <f t="shared" si="10"/>
        <v>238.44667499999997</v>
      </c>
      <c r="I83" s="6">
        <f t="shared" si="11"/>
        <v>271.57882499999999</v>
      </c>
      <c r="J83" s="6">
        <f t="shared" si="12"/>
        <v>200.73217499999998</v>
      </c>
      <c r="K83" s="23">
        <v>330.03</v>
      </c>
      <c r="L83" s="23">
        <v>277.83</v>
      </c>
    </row>
    <row r="84" spans="1:12" x14ac:dyDescent="0.2">
      <c r="A84" s="13">
        <v>82</v>
      </c>
      <c r="B84" s="2">
        <f t="shared" si="13"/>
        <v>237.94899999999998</v>
      </c>
      <c r="C84" s="2">
        <f t="shared" si="14"/>
        <v>177.93899999999999</v>
      </c>
      <c r="D84" s="2">
        <f t="shared" si="15"/>
        <v>35.692349999999998</v>
      </c>
      <c r="E84" s="2">
        <f t="shared" si="16"/>
        <v>26.690849999999998</v>
      </c>
      <c r="F84" s="2">
        <f t="shared" ca="1" si="17"/>
        <v>27.083129184684068</v>
      </c>
      <c r="G84" s="6">
        <f t="shared" si="9"/>
        <v>273.64134999999999</v>
      </c>
      <c r="H84" s="6">
        <f t="shared" si="10"/>
        <v>202.25664999999998</v>
      </c>
      <c r="I84" s="6">
        <f t="shared" si="11"/>
        <v>204.62984999999998</v>
      </c>
      <c r="J84" s="6">
        <f t="shared" si="12"/>
        <v>151.24815000000001</v>
      </c>
      <c r="K84" s="23">
        <v>279.94</v>
      </c>
      <c r="L84" s="23">
        <v>209.34</v>
      </c>
    </row>
    <row r="85" spans="1:12" x14ac:dyDescent="0.2">
      <c r="A85" s="13">
        <v>83</v>
      </c>
      <c r="B85" s="2">
        <f t="shared" si="13"/>
        <v>219.32549999999998</v>
      </c>
      <c r="C85" s="2">
        <f t="shared" si="14"/>
        <v>215.9425</v>
      </c>
      <c r="D85" s="2">
        <f t="shared" si="15"/>
        <v>32.898824999999995</v>
      </c>
      <c r="E85" s="2">
        <f t="shared" si="16"/>
        <v>32.391374999999996</v>
      </c>
      <c r="F85" s="2">
        <f t="shared" ca="1" si="17"/>
        <v>31.498726640866739</v>
      </c>
      <c r="G85" s="6">
        <f t="shared" si="9"/>
        <v>252.22432499999996</v>
      </c>
      <c r="H85" s="6">
        <f t="shared" si="10"/>
        <v>186.42667499999999</v>
      </c>
      <c r="I85" s="6">
        <f t="shared" si="11"/>
        <v>248.33387499999998</v>
      </c>
      <c r="J85" s="6">
        <f t="shared" si="12"/>
        <v>183.55112500000001</v>
      </c>
      <c r="K85" s="23">
        <v>258.02999999999997</v>
      </c>
      <c r="L85" s="23">
        <v>254.05</v>
      </c>
    </row>
    <row r="86" spans="1:12" x14ac:dyDescent="0.2">
      <c r="A86" s="13">
        <v>84</v>
      </c>
      <c r="B86" s="2">
        <f t="shared" si="13"/>
        <v>262.84550000000002</v>
      </c>
      <c r="C86" s="2">
        <f t="shared" si="14"/>
        <v>223.68600000000001</v>
      </c>
      <c r="D86" s="2">
        <f t="shared" si="15"/>
        <v>39.426825000000001</v>
      </c>
      <c r="E86" s="2">
        <f t="shared" si="16"/>
        <v>33.552900000000001</v>
      </c>
      <c r="F86" s="2">
        <f t="shared" ca="1" si="17"/>
        <v>33.687515987555869</v>
      </c>
      <c r="G86" s="6">
        <f t="shared" si="9"/>
        <v>302.27232500000002</v>
      </c>
      <c r="H86" s="6">
        <f t="shared" si="10"/>
        <v>223.41867500000001</v>
      </c>
      <c r="I86" s="6">
        <f t="shared" si="11"/>
        <v>257.2389</v>
      </c>
      <c r="J86" s="6">
        <f t="shared" si="12"/>
        <v>190.13310000000001</v>
      </c>
      <c r="K86" s="23">
        <v>309.23</v>
      </c>
      <c r="L86" s="23">
        <v>263.16000000000003</v>
      </c>
    </row>
    <row r="87" spans="1:12" x14ac:dyDescent="0.2">
      <c r="A87" s="13">
        <v>85</v>
      </c>
      <c r="B87" s="2">
        <f t="shared" si="13"/>
        <v>298.82600000000002</v>
      </c>
      <c r="C87" s="2">
        <f t="shared" si="14"/>
        <v>241.14499999999998</v>
      </c>
      <c r="D87" s="2">
        <f t="shared" si="15"/>
        <v>44.823900000000002</v>
      </c>
      <c r="E87" s="2">
        <f t="shared" si="16"/>
        <v>36.171749999999996</v>
      </c>
      <c r="F87" s="2">
        <f t="shared" ca="1" si="17"/>
        <v>29.142444120993961</v>
      </c>
      <c r="G87" s="6">
        <f t="shared" si="9"/>
        <v>343.6499</v>
      </c>
      <c r="H87" s="6">
        <f t="shared" si="10"/>
        <v>254.00210000000001</v>
      </c>
      <c r="I87" s="6">
        <f t="shared" si="11"/>
        <v>277.31674999999996</v>
      </c>
      <c r="J87" s="6">
        <f t="shared" si="12"/>
        <v>204.97324999999998</v>
      </c>
      <c r="K87" s="23">
        <v>351.56</v>
      </c>
      <c r="L87" s="23">
        <v>283.7</v>
      </c>
    </row>
    <row r="88" spans="1:12" x14ac:dyDescent="0.2">
      <c r="A88" s="13">
        <v>86</v>
      </c>
      <c r="B88" s="2">
        <f t="shared" si="13"/>
        <v>271.47300000000001</v>
      </c>
      <c r="C88" s="2">
        <f t="shared" si="14"/>
        <v>209.86500000000001</v>
      </c>
      <c r="D88" s="2">
        <f t="shared" si="15"/>
        <v>40.720950000000002</v>
      </c>
      <c r="E88" s="2">
        <f t="shared" si="16"/>
        <v>31.479749999999999</v>
      </c>
      <c r="F88" s="2">
        <f t="shared" ca="1" si="17"/>
        <v>31.593115685415107</v>
      </c>
      <c r="G88" s="6">
        <f t="shared" si="9"/>
        <v>312.19395000000003</v>
      </c>
      <c r="H88" s="6">
        <f t="shared" si="10"/>
        <v>230.75205</v>
      </c>
      <c r="I88" s="6">
        <f t="shared" si="11"/>
        <v>241.34475</v>
      </c>
      <c r="J88" s="6">
        <f t="shared" si="12"/>
        <v>178.38525000000001</v>
      </c>
      <c r="K88" s="23">
        <v>319.38</v>
      </c>
      <c r="L88" s="23">
        <v>246.9</v>
      </c>
    </row>
    <row r="89" spans="1:12" x14ac:dyDescent="0.2">
      <c r="A89" s="13">
        <v>87</v>
      </c>
      <c r="B89" s="2">
        <f t="shared" si="13"/>
        <v>313.38650000000001</v>
      </c>
      <c r="C89" s="2">
        <f t="shared" si="14"/>
        <v>198.25399999999999</v>
      </c>
      <c r="D89" s="2">
        <f t="shared" si="15"/>
        <v>47.007975000000002</v>
      </c>
      <c r="E89" s="2">
        <f t="shared" si="16"/>
        <v>29.738099999999996</v>
      </c>
      <c r="F89" s="2">
        <f t="shared" ca="1" si="17"/>
        <v>25.877189906334561</v>
      </c>
      <c r="G89" s="6">
        <f t="shared" si="9"/>
        <v>360.394475</v>
      </c>
      <c r="H89" s="6">
        <f t="shared" si="10"/>
        <v>266.37852500000002</v>
      </c>
      <c r="I89" s="6">
        <f t="shared" si="11"/>
        <v>227.99209999999999</v>
      </c>
      <c r="J89" s="6">
        <f t="shared" si="12"/>
        <v>168.51589999999999</v>
      </c>
      <c r="K89" s="23">
        <v>368.69</v>
      </c>
      <c r="L89" s="23">
        <v>233.24</v>
      </c>
    </row>
    <row r="90" spans="1:12" x14ac:dyDescent="0.2">
      <c r="A90" s="13">
        <v>88</v>
      </c>
      <c r="B90" s="2">
        <f t="shared" si="13"/>
        <v>268.96550000000002</v>
      </c>
      <c r="C90" s="2">
        <f t="shared" si="14"/>
        <v>235.63700000000003</v>
      </c>
      <c r="D90" s="2">
        <f t="shared" si="15"/>
        <v>40.344825</v>
      </c>
      <c r="E90" s="2">
        <f t="shared" si="16"/>
        <v>35.345550000000003</v>
      </c>
      <c r="F90" s="2">
        <f t="shared" ca="1" si="17"/>
        <v>25.658844485738861</v>
      </c>
      <c r="G90" s="6">
        <f t="shared" si="9"/>
        <v>309.31032500000003</v>
      </c>
      <c r="H90" s="6">
        <f t="shared" si="10"/>
        <v>228.62067500000001</v>
      </c>
      <c r="I90" s="6">
        <f t="shared" si="11"/>
        <v>270.98255000000006</v>
      </c>
      <c r="J90" s="6">
        <f t="shared" si="12"/>
        <v>200.29145000000003</v>
      </c>
      <c r="K90" s="23">
        <v>316.43</v>
      </c>
      <c r="L90" s="23">
        <v>277.22000000000003</v>
      </c>
    </row>
    <row r="91" spans="1:12" x14ac:dyDescent="0.2">
      <c r="A91" s="13">
        <v>89</v>
      </c>
      <c r="B91" s="2">
        <f t="shared" si="13"/>
        <v>330.70949999999999</v>
      </c>
      <c r="C91" s="2">
        <f t="shared" si="14"/>
        <v>174.98099999999999</v>
      </c>
      <c r="D91" s="2">
        <f t="shared" si="15"/>
        <v>49.606424999999994</v>
      </c>
      <c r="E91" s="2">
        <f t="shared" si="16"/>
        <v>26.247149999999998</v>
      </c>
      <c r="F91" s="2">
        <f t="shared" ca="1" si="17"/>
        <v>29.235060035325411</v>
      </c>
      <c r="G91" s="6">
        <f t="shared" si="9"/>
        <v>380.31592499999999</v>
      </c>
      <c r="H91" s="6">
        <f t="shared" si="10"/>
        <v>281.10307499999999</v>
      </c>
      <c r="I91" s="6">
        <f t="shared" si="11"/>
        <v>201.22815</v>
      </c>
      <c r="J91" s="6">
        <f t="shared" si="12"/>
        <v>148.73384999999999</v>
      </c>
      <c r="K91" s="23">
        <v>389.07</v>
      </c>
      <c r="L91" s="23">
        <v>205.86</v>
      </c>
    </row>
    <row r="92" spans="1:12" x14ac:dyDescent="0.2">
      <c r="A92" s="13">
        <v>90</v>
      </c>
      <c r="B92" s="2">
        <f t="shared" si="13"/>
        <v>307.22399999999999</v>
      </c>
      <c r="C92" s="2">
        <f t="shared" si="14"/>
        <v>181.17750000000001</v>
      </c>
      <c r="D92" s="2">
        <f t="shared" si="15"/>
        <v>46.083599999999997</v>
      </c>
      <c r="E92" s="2">
        <f t="shared" si="16"/>
        <v>27.176625000000001</v>
      </c>
      <c r="F92" s="2">
        <f t="shared" ca="1" si="17"/>
        <v>28.822198887573354</v>
      </c>
      <c r="G92" s="6">
        <f t="shared" si="9"/>
        <v>353.30759999999998</v>
      </c>
      <c r="H92" s="6">
        <f t="shared" si="10"/>
        <v>261.1404</v>
      </c>
      <c r="I92" s="6">
        <f t="shared" si="11"/>
        <v>208.35412500000001</v>
      </c>
      <c r="J92" s="6">
        <f t="shared" si="12"/>
        <v>154.00087500000001</v>
      </c>
      <c r="K92" s="23">
        <v>361.44</v>
      </c>
      <c r="L92" s="23">
        <v>213.15</v>
      </c>
    </row>
    <row r="93" spans="1:12" x14ac:dyDescent="0.2">
      <c r="A93" s="13">
        <v>91</v>
      </c>
      <c r="B93" s="2">
        <f t="shared" si="13"/>
        <v>326.70600000000002</v>
      </c>
      <c r="C93" s="2">
        <f t="shared" si="14"/>
        <v>215.27099999999999</v>
      </c>
      <c r="D93" s="2">
        <f t="shared" si="15"/>
        <v>49.005900000000004</v>
      </c>
      <c r="E93" s="2">
        <f t="shared" si="16"/>
        <v>32.290649999999999</v>
      </c>
      <c r="F93" s="2">
        <f t="shared" ca="1" si="17"/>
        <v>29.660161452193108</v>
      </c>
      <c r="G93" s="6">
        <f t="shared" si="9"/>
        <v>375.71190000000001</v>
      </c>
      <c r="H93" s="6">
        <f t="shared" si="10"/>
        <v>277.70010000000002</v>
      </c>
      <c r="I93" s="6">
        <f t="shared" si="11"/>
        <v>247.56164999999999</v>
      </c>
      <c r="J93" s="6">
        <f t="shared" si="12"/>
        <v>182.98034999999999</v>
      </c>
      <c r="K93" s="23">
        <v>384.36</v>
      </c>
      <c r="L93" s="23">
        <v>253.26</v>
      </c>
    </row>
    <row r="94" spans="1:12" x14ac:dyDescent="0.2">
      <c r="A94" s="13">
        <v>92</v>
      </c>
      <c r="B94" s="2">
        <f t="shared" si="13"/>
        <v>328.63549999999998</v>
      </c>
      <c r="C94" s="2">
        <f t="shared" si="14"/>
        <v>222.054</v>
      </c>
      <c r="D94" s="2">
        <f t="shared" si="15"/>
        <v>49.295324999999998</v>
      </c>
      <c r="E94" s="2">
        <f t="shared" si="16"/>
        <v>33.308099999999996</v>
      </c>
      <c r="F94" s="2">
        <f t="shared" ca="1" si="17"/>
        <v>30.8337524638732</v>
      </c>
      <c r="G94" s="6">
        <f t="shared" si="9"/>
        <v>377.93082499999997</v>
      </c>
      <c r="H94" s="6">
        <f t="shared" si="10"/>
        <v>279.34017499999999</v>
      </c>
      <c r="I94" s="6">
        <f t="shared" si="11"/>
        <v>255.3621</v>
      </c>
      <c r="J94" s="6">
        <f t="shared" si="12"/>
        <v>188.74590000000001</v>
      </c>
      <c r="K94" s="23">
        <v>386.63</v>
      </c>
      <c r="L94" s="23">
        <v>261.24</v>
      </c>
    </row>
    <row r="95" spans="1:12" x14ac:dyDescent="0.2">
      <c r="A95" s="13">
        <v>93</v>
      </c>
      <c r="B95" s="2">
        <f t="shared" si="13"/>
        <v>338.32549999999998</v>
      </c>
      <c r="C95" s="2">
        <f t="shared" si="14"/>
        <v>239.10499999999999</v>
      </c>
      <c r="D95" s="2">
        <f t="shared" si="15"/>
        <v>50.748824999999997</v>
      </c>
      <c r="E95" s="2">
        <f t="shared" si="16"/>
        <v>35.865749999999998</v>
      </c>
      <c r="F95" s="2">
        <f t="shared" ca="1" si="17"/>
        <v>27.309950175714203</v>
      </c>
      <c r="G95" s="6">
        <f t="shared" si="9"/>
        <v>389.07432499999999</v>
      </c>
      <c r="H95" s="6">
        <f t="shared" si="10"/>
        <v>287.57667499999997</v>
      </c>
      <c r="I95" s="6">
        <f t="shared" si="11"/>
        <v>274.97075000000001</v>
      </c>
      <c r="J95" s="6">
        <f t="shared" si="12"/>
        <v>203.23925</v>
      </c>
      <c r="K95" s="23">
        <v>398.03</v>
      </c>
      <c r="L95" s="23">
        <v>281.3</v>
      </c>
    </row>
    <row r="96" spans="1:12" x14ac:dyDescent="0.2">
      <c r="A96" s="13">
        <v>94</v>
      </c>
      <c r="B96" s="2">
        <f t="shared" si="13"/>
        <v>280.024</v>
      </c>
      <c r="C96" s="2">
        <f t="shared" si="14"/>
        <v>210.137</v>
      </c>
      <c r="D96" s="2">
        <f t="shared" si="15"/>
        <v>42.003599999999999</v>
      </c>
      <c r="E96" s="2">
        <f t="shared" si="16"/>
        <v>31.52055</v>
      </c>
      <c r="F96" s="2">
        <f t="shared" ca="1" si="17"/>
        <v>31.983429430415082</v>
      </c>
      <c r="G96" s="6">
        <f t="shared" si="9"/>
        <v>322.02760000000001</v>
      </c>
      <c r="H96" s="6">
        <f t="shared" si="10"/>
        <v>238.0204</v>
      </c>
      <c r="I96" s="6">
        <f t="shared" si="11"/>
        <v>241.65755000000001</v>
      </c>
      <c r="J96" s="6">
        <f t="shared" si="12"/>
        <v>178.61644999999999</v>
      </c>
      <c r="K96" s="23">
        <v>329.44</v>
      </c>
      <c r="L96" s="23">
        <v>247.22</v>
      </c>
    </row>
    <row r="97" spans="1:12" x14ac:dyDescent="0.2">
      <c r="A97" s="13">
        <v>95</v>
      </c>
      <c r="B97" s="2">
        <f t="shared" si="13"/>
        <v>292.16200000000003</v>
      </c>
      <c r="C97" s="2">
        <f t="shared" si="14"/>
        <v>249.41550000000001</v>
      </c>
      <c r="D97" s="2">
        <f t="shared" si="15"/>
        <v>43.824300000000001</v>
      </c>
      <c r="E97" s="2">
        <f t="shared" si="16"/>
        <v>37.412325000000003</v>
      </c>
      <c r="F97" s="2">
        <f t="shared" ca="1" si="17"/>
        <v>29.304991652199906</v>
      </c>
      <c r="G97" s="6">
        <f t="shared" si="9"/>
        <v>335.98630000000003</v>
      </c>
      <c r="H97" s="6">
        <f t="shared" si="10"/>
        <v>248.33770000000004</v>
      </c>
      <c r="I97" s="6">
        <f t="shared" si="11"/>
        <v>286.82782500000002</v>
      </c>
      <c r="J97" s="6">
        <f t="shared" si="12"/>
        <v>212.003175</v>
      </c>
      <c r="K97" s="23">
        <v>343.72</v>
      </c>
      <c r="L97" s="23">
        <v>293.43</v>
      </c>
    </row>
    <row r="98" spans="1:12" x14ac:dyDescent="0.2">
      <c r="A98" s="13">
        <v>96</v>
      </c>
      <c r="B98" s="2">
        <f t="shared" si="13"/>
        <v>340.00849999999997</v>
      </c>
      <c r="C98" s="2">
        <f t="shared" si="14"/>
        <v>244.78300000000002</v>
      </c>
      <c r="D98" s="2">
        <f t="shared" si="15"/>
        <v>51.001274999999993</v>
      </c>
      <c r="E98" s="2">
        <f t="shared" si="16"/>
        <v>36.717449999999999</v>
      </c>
      <c r="F98" s="2">
        <f t="shared" ca="1" si="17"/>
        <v>33.263983821879485</v>
      </c>
      <c r="G98" s="6">
        <f t="shared" si="9"/>
        <v>391.00977499999999</v>
      </c>
      <c r="H98" s="6">
        <f t="shared" si="10"/>
        <v>289.00722499999995</v>
      </c>
      <c r="I98" s="6">
        <f t="shared" si="11"/>
        <v>281.50045</v>
      </c>
      <c r="J98" s="6">
        <f t="shared" si="12"/>
        <v>208.06555000000003</v>
      </c>
      <c r="K98" s="23">
        <v>400.01</v>
      </c>
      <c r="L98" s="23">
        <v>287.98</v>
      </c>
    </row>
  </sheetData>
  <mergeCells count="6">
    <mergeCell ref="A1:A2"/>
    <mergeCell ref="B1:C1"/>
    <mergeCell ref="D1:E1"/>
    <mergeCell ref="G1:H1"/>
    <mergeCell ref="I1:J1"/>
    <mergeCell ref="F1:F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BDB2-710C-42C8-97ED-033A89175B79}">
  <dimension ref="A1:G97"/>
  <sheetViews>
    <sheetView workbookViewId="0">
      <pane ySplit="1" topLeftCell="A2" activePane="bottomLeft" state="frozen"/>
      <selection pane="bottomLeft" activeCell="B10" sqref="B10"/>
    </sheetView>
  </sheetViews>
  <sheetFormatPr defaultColWidth="8.875" defaultRowHeight="15.75" x14ac:dyDescent="0.2"/>
  <cols>
    <col min="1" max="1" width="12.75" style="13" bestFit="1" customWidth="1"/>
    <col min="2" max="2" width="17.875" style="2" bestFit="1" customWidth="1"/>
    <col min="3" max="3" width="20.875" style="13" bestFit="1" customWidth="1"/>
    <col min="4" max="4" width="15.375" style="2" bestFit="1" customWidth="1"/>
    <col min="5" max="5" width="14.75" style="2" customWidth="1"/>
    <col min="6" max="7" width="20.875" style="13" bestFit="1" customWidth="1"/>
    <col min="8" max="16384" width="8.875" style="13"/>
  </cols>
  <sheetData>
    <row r="1" spans="1:7" x14ac:dyDescent="0.2">
      <c r="A1" s="13" t="s">
        <v>20</v>
      </c>
      <c r="B1" s="13" t="s">
        <v>19</v>
      </c>
      <c r="C1" s="15" t="s">
        <v>21</v>
      </c>
      <c r="D1" s="17" t="s">
        <v>23</v>
      </c>
      <c r="E1" s="17" t="s">
        <v>22</v>
      </c>
      <c r="F1" s="15" t="s">
        <v>37</v>
      </c>
      <c r="G1" s="15" t="s">
        <v>38</v>
      </c>
    </row>
    <row r="2" spans="1:7" x14ac:dyDescent="0.2">
      <c r="A2" s="13">
        <v>1</v>
      </c>
      <c r="B2" s="2">
        <f>D2</f>
        <v>1280.32</v>
      </c>
      <c r="C2" s="2">
        <f>0.05*B2</f>
        <v>64.016000000000005</v>
      </c>
      <c r="D2" s="2">
        <v>1280.32</v>
      </c>
      <c r="E2" s="2">
        <f ca="1">50+10*(RAND()-0.5)</f>
        <v>54.937876665451881</v>
      </c>
      <c r="F2" s="6">
        <f t="shared" ref="F2:F65" si="0">B2+C2</f>
        <v>1344.336</v>
      </c>
      <c r="G2" s="6">
        <f t="shared" ref="G2:G65" si="1">B2-C2</f>
        <v>1216.3039999999999</v>
      </c>
    </row>
    <row r="3" spans="1:7" x14ac:dyDescent="0.2">
      <c r="A3" s="13">
        <v>2</v>
      </c>
      <c r="B3" s="2">
        <f t="shared" ref="B3:B66" si="2">D3</f>
        <v>1257.46</v>
      </c>
      <c r="C3" s="2">
        <f t="shared" ref="C3:C66" si="3">0.05*B3</f>
        <v>62.873000000000005</v>
      </c>
      <c r="D3" s="2">
        <v>1257.46</v>
      </c>
      <c r="E3" s="2">
        <f t="shared" ref="E3:E66" ca="1" si="4">50+10*(RAND()-0.5)</f>
        <v>51.252985098937884</v>
      </c>
      <c r="F3" s="6">
        <f t="shared" si="0"/>
        <v>1320.3330000000001</v>
      </c>
      <c r="G3" s="6">
        <f t="shared" si="1"/>
        <v>1194.587</v>
      </c>
    </row>
    <row r="4" spans="1:7" x14ac:dyDescent="0.2">
      <c r="A4" s="13">
        <v>3</v>
      </c>
      <c r="B4" s="2">
        <f t="shared" si="2"/>
        <v>1250.52</v>
      </c>
      <c r="C4" s="2">
        <f t="shared" si="3"/>
        <v>62.526000000000003</v>
      </c>
      <c r="D4" s="2">
        <v>1250.52</v>
      </c>
      <c r="E4" s="2">
        <f t="shared" ca="1" si="4"/>
        <v>46.684074994452054</v>
      </c>
      <c r="F4" s="6">
        <f t="shared" si="0"/>
        <v>1313.046</v>
      </c>
      <c r="G4" s="6">
        <f t="shared" si="1"/>
        <v>1187.9939999999999</v>
      </c>
    </row>
    <row r="5" spans="1:7" x14ac:dyDescent="0.2">
      <c r="A5" s="13">
        <v>4</v>
      </c>
      <c r="B5" s="2">
        <f t="shared" si="2"/>
        <v>1240.3</v>
      </c>
      <c r="C5" s="2">
        <f t="shared" si="3"/>
        <v>62.015000000000001</v>
      </c>
      <c r="D5" s="2">
        <v>1240.3</v>
      </c>
      <c r="E5" s="2">
        <f t="shared" ca="1" si="4"/>
        <v>48.238215636747142</v>
      </c>
      <c r="F5" s="6">
        <f t="shared" si="0"/>
        <v>1302.3150000000001</v>
      </c>
      <c r="G5" s="6">
        <f t="shared" si="1"/>
        <v>1178.2849999999999</v>
      </c>
    </row>
    <row r="6" spans="1:7" x14ac:dyDescent="0.2">
      <c r="A6" s="13">
        <v>5</v>
      </c>
      <c r="B6" s="2">
        <f t="shared" si="2"/>
        <v>1220.48</v>
      </c>
      <c r="C6" s="2">
        <f t="shared" si="3"/>
        <v>61.024000000000001</v>
      </c>
      <c r="D6" s="2">
        <v>1220.48</v>
      </c>
      <c r="E6" s="2">
        <f t="shared" ca="1" si="4"/>
        <v>52.650836807525806</v>
      </c>
      <c r="F6" s="6">
        <f t="shared" si="0"/>
        <v>1281.5039999999999</v>
      </c>
      <c r="G6" s="6">
        <f t="shared" si="1"/>
        <v>1159.4560000000001</v>
      </c>
    </row>
    <row r="7" spans="1:7" x14ac:dyDescent="0.2">
      <c r="A7" s="13">
        <v>6</v>
      </c>
      <c r="B7" s="2">
        <f t="shared" si="2"/>
        <v>1212.28</v>
      </c>
      <c r="C7" s="2">
        <f t="shared" si="3"/>
        <v>60.614000000000004</v>
      </c>
      <c r="D7" s="2">
        <v>1212.28</v>
      </c>
      <c r="E7" s="2">
        <f t="shared" ca="1" si="4"/>
        <v>53.069954899757981</v>
      </c>
      <c r="F7" s="6">
        <f t="shared" si="0"/>
        <v>1272.894</v>
      </c>
      <c r="G7" s="6">
        <f t="shared" si="1"/>
        <v>1151.6659999999999</v>
      </c>
    </row>
    <row r="8" spans="1:7" x14ac:dyDescent="0.2">
      <c r="A8" s="13">
        <v>7</v>
      </c>
      <c r="B8" s="2">
        <f t="shared" si="2"/>
        <v>1183.1300000000001</v>
      </c>
      <c r="C8" s="2">
        <f t="shared" si="3"/>
        <v>59.156500000000008</v>
      </c>
      <c r="D8" s="2">
        <v>1183.1300000000001</v>
      </c>
      <c r="E8" s="2">
        <f t="shared" ca="1" si="4"/>
        <v>48.192063588481162</v>
      </c>
      <c r="F8" s="6">
        <f t="shared" si="0"/>
        <v>1242.2865000000002</v>
      </c>
      <c r="G8" s="6">
        <f t="shared" si="1"/>
        <v>1123.9735000000001</v>
      </c>
    </row>
    <row r="9" spans="1:7" x14ac:dyDescent="0.2">
      <c r="A9" s="13">
        <v>8</v>
      </c>
      <c r="B9" s="2">
        <f t="shared" si="2"/>
        <v>1182.06</v>
      </c>
      <c r="C9" s="2">
        <f t="shared" si="3"/>
        <v>59.103000000000002</v>
      </c>
      <c r="D9" s="2">
        <v>1182.06</v>
      </c>
      <c r="E9" s="2">
        <f t="shared" ca="1" si="4"/>
        <v>50.686883811215246</v>
      </c>
      <c r="F9" s="6">
        <f t="shared" si="0"/>
        <v>1241.163</v>
      </c>
      <c r="G9" s="6">
        <f t="shared" si="1"/>
        <v>1122.9569999999999</v>
      </c>
    </row>
    <row r="10" spans="1:7" x14ac:dyDescent="0.2">
      <c r="A10" s="13">
        <v>9</v>
      </c>
      <c r="B10" s="2">
        <f t="shared" si="2"/>
        <v>1157.54</v>
      </c>
      <c r="C10" s="2">
        <f t="shared" si="3"/>
        <v>57.877000000000002</v>
      </c>
      <c r="D10" s="2">
        <v>1157.54</v>
      </c>
      <c r="E10" s="2">
        <f t="shared" ca="1" si="4"/>
        <v>50.17181364975545</v>
      </c>
      <c r="F10" s="6">
        <f t="shared" si="0"/>
        <v>1215.4169999999999</v>
      </c>
      <c r="G10" s="6">
        <f t="shared" si="1"/>
        <v>1099.663</v>
      </c>
    </row>
    <row r="11" spans="1:7" x14ac:dyDescent="0.2">
      <c r="A11" s="13">
        <v>10</v>
      </c>
      <c r="B11" s="2">
        <f t="shared" si="2"/>
        <v>1151.53</v>
      </c>
      <c r="C11" s="2">
        <f t="shared" si="3"/>
        <v>57.576500000000003</v>
      </c>
      <c r="D11" s="2">
        <v>1151.53</v>
      </c>
      <c r="E11" s="2">
        <f t="shared" ca="1" si="4"/>
        <v>45.454892516463872</v>
      </c>
      <c r="F11" s="6">
        <f t="shared" si="0"/>
        <v>1209.1064999999999</v>
      </c>
      <c r="G11" s="6">
        <f t="shared" si="1"/>
        <v>1093.9535000000001</v>
      </c>
    </row>
    <row r="12" spans="1:7" x14ac:dyDescent="0.2">
      <c r="A12" s="13">
        <v>11</v>
      </c>
      <c r="B12" s="2">
        <f t="shared" si="2"/>
        <v>1146.21</v>
      </c>
      <c r="C12" s="2">
        <f t="shared" si="3"/>
        <v>57.310500000000005</v>
      </c>
      <c r="D12" s="2">
        <v>1146.21</v>
      </c>
      <c r="E12" s="2">
        <f t="shared" ca="1" si="4"/>
        <v>49.218330572412611</v>
      </c>
      <c r="F12" s="6">
        <f t="shared" si="0"/>
        <v>1203.5205000000001</v>
      </c>
      <c r="G12" s="6">
        <f t="shared" si="1"/>
        <v>1088.8995</v>
      </c>
    </row>
    <row r="13" spans="1:7" x14ac:dyDescent="0.2">
      <c r="A13" s="13">
        <v>12</v>
      </c>
      <c r="B13" s="2">
        <f t="shared" si="2"/>
        <v>1111.6099999999999</v>
      </c>
      <c r="C13" s="2">
        <f t="shared" si="3"/>
        <v>55.580500000000001</v>
      </c>
      <c r="D13" s="2">
        <v>1111.6099999999999</v>
      </c>
      <c r="E13" s="2">
        <f t="shared" ca="1" si="4"/>
        <v>51.428602231631238</v>
      </c>
      <c r="F13" s="6">
        <f t="shared" si="0"/>
        <v>1167.1904999999999</v>
      </c>
      <c r="G13" s="6">
        <f t="shared" si="1"/>
        <v>1056.0294999999999</v>
      </c>
    </row>
    <row r="14" spans="1:7" x14ac:dyDescent="0.2">
      <c r="A14" s="13">
        <v>13</v>
      </c>
      <c r="B14" s="2">
        <f t="shared" si="2"/>
        <v>1099.0899999999999</v>
      </c>
      <c r="C14" s="2">
        <f t="shared" si="3"/>
        <v>54.954499999999996</v>
      </c>
      <c r="D14" s="2">
        <v>1099.0899999999999</v>
      </c>
      <c r="E14" s="2">
        <f t="shared" ca="1" si="4"/>
        <v>46.961565649344521</v>
      </c>
      <c r="F14" s="6">
        <f t="shared" si="0"/>
        <v>1154.0445</v>
      </c>
      <c r="G14" s="6">
        <f t="shared" si="1"/>
        <v>1044.1354999999999</v>
      </c>
    </row>
    <row r="15" spans="1:7" x14ac:dyDescent="0.2">
      <c r="A15" s="13">
        <v>14</v>
      </c>
      <c r="B15" s="2">
        <f t="shared" si="2"/>
        <v>1062.8499999999999</v>
      </c>
      <c r="C15" s="2">
        <f t="shared" si="3"/>
        <v>53.142499999999998</v>
      </c>
      <c r="D15" s="2">
        <v>1062.8499999999999</v>
      </c>
      <c r="E15" s="2">
        <f t="shared" ca="1" si="4"/>
        <v>49.599224784684935</v>
      </c>
      <c r="F15" s="6">
        <f t="shared" si="0"/>
        <v>1115.9924999999998</v>
      </c>
      <c r="G15" s="6">
        <f t="shared" si="1"/>
        <v>1009.7074999999999</v>
      </c>
    </row>
    <row r="16" spans="1:7" x14ac:dyDescent="0.2">
      <c r="A16" s="13">
        <v>15</v>
      </c>
      <c r="B16" s="2">
        <f t="shared" si="2"/>
        <v>1051.5999999999999</v>
      </c>
      <c r="C16" s="2">
        <f t="shared" si="3"/>
        <v>52.58</v>
      </c>
      <c r="D16" s="2">
        <v>1051.5999999999999</v>
      </c>
      <c r="E16" s="2">
        <f t="shared" ca="1" si="4"/>
        <v>49.03968989765827</v>
      </c>
      <c r="F16" s="6">
        <f t="shared" si="0"/>
        <v>1104.1799999999998</v>
      </c>
      <c r="G16" s="6">
        <f t="shared" si="1"/>
        <v>999.01999999999987</v>
      </c>
    </row>
    <row r="17" spans="1:7" x14ac:dyDescent="0.2">
      <c r="A17" s="13">
        <v>16</v>
      </c>
      <c r="B17" s="2">
        <f t="shared" si="2"/>
        <v>1032.32</v>
      </c>
      <c r="C17" s="2">
        <f t="shared" si="3"/>
        <v>51.616</v>
      </c>
      <c r="D17" s="2">
        <v>1032.32</v>
      </c>
      <c r="E17" s="2">
        <f t="shared" ca="1" si="4"/>
        <v>45.942898052962839</v>
      </c>
      <c r="F17" s="6">
        <f t="shared" si="0"/>
        <v>1083.9359999999999</v>
      </c>
      <c r="G17" s="6">
        <f t="shared" si="1"/>
        <v>980.70399999999995</v>
      </c>
    </row>
    <row r="18" spans="1:7" x14ac:dyDescent="0.2">
      <c r="A18" s="13">
        <v>17</v>
      </c>
      <c r="B18" s="2">
        <f t="shared" si="2"/>
        <v>1028.42</v>
      </c>
      <c r="C18" s="2">
        <f t="shared" si="3"/>
        <v>51.421000000000006</v>
      </c>
      <c r="D18" s="2">
        <v>1028.42</v>
      </c>
      <c r="E18" s="2">
        <f t="shared" ca="1" si="4"/>
        <v>53.300637890755198</v>
      </c>
      <c r="F18" s="6">
        <f t="shared" si="0"/>
        <v>1079.8410000000001</v>
      </c>
      <c r="G18" s="6">
        <f t="shared" si="1"/>
        <v>976.99900000000002</v>
      </c>
    </row>
    <row r="19" spans="1:7" x14ac:dyDescent="0.2">
      <c r="A19" s="13">
        <v>18</v>
      </c>
      <c r="B19" s="2">
        <f t="shared" si="2"/>
        <v>1029.03</v>
      </c>
      <c r="C19" s="2">
        <f t="shared" si="3"/>
        <v>51.451500000000003</v>
      </c>
      <c r="D19" s="2">
        <v>1029.03</v>
      </c>
      <c r="E19" s="2">
        <f t="shared" ca="1" si="4"/>
        <v>52.51738455723099</v>
      </c>
      <c r="F19" s="6">
        <f t="shared" si="0"/>
        <v>1080.4814999999999</v>
      </c>
      <c r="G19" s="6">
        <f t="shared" si="1"/>
        <v>977.57849999999996</v>
      </c>
    </row>
    <row r="20" spans="1:7" x14ac:dyDescent="0.2">
      <c r="A20" s="13">
        <v>19</v>
      </c>
      <c r="B20" s="2">
        <f t="shared" si="2"/>
        <v>1029.96</v>
      </c>
      <c r="C20" s="2">
        <f t="shared" si="3"/>
        <v>51.498000000000005</v>
      </c>
      <c r="D20" s="2">
        <v>1029.96</v>
      </c>
      <c r="E20" s="2">
        <f t="shared" ca="1" si="4"/>
        <v>47.34439803302746</v>
      </c>
      <c r="F20" s="6">
        <f t="shared" si="0"/>
        <v>1081.4580000000001</v>
      </c>
      <c r="G20" s="6">
        <f t="shared" si="1"/>
        <v>978.46199999999999</v>
      </c>
    </row>
    <row r="21" spans="1:7" x14ac:dyDescent="0.2">
      <c r="A21" s="13">
        <v>20</v>
      </c>
      <c r="B21" s="2">
        <f t="shared" si="2"/>
        <v>1045.93</v>
      </c>
      <c r="C21" s="2">
        <f t="shared" si="3"/>
        <v>52.296500000000009</v>
      </c>
      <c r="D21" s="2">
        <v>1045.93</v>
      </c>
      <c r="E21" s="2">
        <f t="shared" ca="1" si="4"/>
        <v>47.666369476055685</v>
      </c>
      <c r="F21" s="6">
        <f t="shared" si="0"/>
        <v>1098.2265</v>
      </c>
      <c r="G21" s="6">
        <f t="shared" si="1"/>
        <v>993.63350000000003</v>
      </c>
    </row>
    <row r="22" spans="1:7" x14ac:dyDescent="0.2">
      <c r="A22" s="13">
        <v>21</v>
      </c>
      <c r="B22" s="2">
        <f t="shared" si="2"/>
        <v>1063.47</v>
      </c>
      <c r="C22" s="2">
        <f t="shared" si="3"/>
        <v>53.173500000000004</v>
      </c>
      <c r="D22" s="2">
        <v>1063.47</v>
      </c>
      <c r="E22" s="2">
        <f t="shared" ca="1" si="4"/>
        <v>47.279412873715714</v>
      </c>
      <c r="F22" s="6">
        <f t="shared" si="0"/>
        <v>1116.6435000000001</v>
      </c>
      <c r="G22" s="6">
        <f t="shared" si="1"/>
        <v>1010.2965</v>
      </c>
    </row>
    <row r="23" spans="1:7" x14ac:dyDescent="0.2">
      <c r="A23" s="13">
        <v>22</v>
      </c>
      <c r="B23" s="2">
        <f t="shared" si="2"/>
        <v>1097.55</v>
      </c>
      <c r="C23" s="2">
        <f t="shared" si="3"/>
        <v>54.877499999999998</v>
      </c>
      <c r="D23" s="2">
        <v>1097.55</v>
      </c>
      <c r="E23" s="2">
        <f t="shared" ca="1" si="4"/>
        <v>46.521412754265739</v>
      </c>
      <c r="F23" s="6">
        <f t="shared" si="0"/>
        <v>1152.4275</v>
      </c>
      <c r="G23" s="6">
        <f t="shared" si="1"/>
        <v>1042.6724999999999</v>
      </c>
    </row>
    <row r="24" spans="1:7" x14ac:dyDescent="0.2">
      <c r="A24" s="13">
        <v>23</v>
      </c>
      <c r="B24" s="2">
        <f t="shared" si="2"/>
        <v>1104.8499999999999</v>
      </c>
      <c r="C24" s="2">
        <f t="shared" si="3"/>
        <v>55.2425</v>
      </c>
      <c r="D24" s="2">
        <v>1104.8499999999999</v>
      </c>
      <c r="E24" s="2">
        <f t="shared" ca="1" si="4"/>
        <v>53.057194311979003</v>
      </c>
      <c r="F24" s="6">
        <f t="shared" si="0"/>
        <v>1160.0925</v>
      </c>
      <c r="G24" s="6">
        <f t="shared" si="1"/>
        <v>1049.6074999999998</v>
      </c>
    </row>
    <row r="25" spans="1:7" x14ac:dyDescent="0.2">
      <c r="A25" s="13">
        <v>24</v>
      </c>
      <c r="B25" s="2">
        <f t="shared" si="2"/>
        <v>1149.94</v>
      </c>
      <c r="C25" s="2">
        <f t="shared" si="3"/>
        <v>57.497000000000007</v>
      </c>
      <c r="D25" s="2">
        <v>1149.94</v>
      </c>
      <c r="E25" s="2">
        <f t="shared" ca="1" si="4"/>
        <v>46.592527051905513</v>
      </c>
      <c r="F25" s="6">
        <f t="shared" si="0"/>
        <v>1207.4370000000001</v>
      </c>
      <c r="G25" s="6">
        <f t="shared" si="1"/>
        <v>1092.443</v>
      </c>
    </row>
    <row r="26" spans="1:7" x14ac:dyDescent="0.2">
      <c r="A26" s="13">
        <v>25</v>
      </c>
      <c r="B26" s="2">
        <f t="shared" si="2"/>
        <v>1215.54</v>
      </c>
      <c r="C26" s="2">
        <f t="shared" si="3"/>
        <v>60.777000000000001</v>
      </c>
      <c r="D26" s="2">
        <v>1215.54</v>
      </c>
      <c r="E26" s="2">
        <f t="shared" ca="1" si="4"/>
        <v>52.703314953484245</v>
      </c>
      <c r="F26" s="6">
        <f t="shared" si="0"/>
        <v>1276.317</v>
      </c>
      <c r="G26" s="6">
        <f t="shared" si="1"/>
        <v>1154.7629999999999</v>
      </c>
    </row>
    <row r="27" spans="1:7" x14ac:dyDescent="0.2">
      <c r="A27" s="13">
        <v>26</v>
      </c>
      <c r="B27" s="2">
        <f t="shared" si="2"/>
        <v>1245.06</v>
      </c>
      <c r="C27" s="2">
        <f t="shared" si="3"/>
        <v>62.253</v>
      </c>
      <c r="D27" s="2">
        <v>1245.06</v>
      </c>
      <c r="E27" s="2">
        <f t="shared" ca="1" si="4"/>
        <v>54.260127973012636</v>
      </c>
      <c r="F27" s="6">
        <f t="shared" si="0"/>
        <v>1307.3129999999999</v>
      </c>
      <c r="G27" s="6">
        <f t="shared" si="1"/>
        <v>1182.807</v>
      </c>
    </row>
    <row r="28" spans="1:7" x14ac:dyDescent="0.2">
      <c r="A28" s="13">
        <v>27</v>
      </c>
      <c r="B28" s="2">
        <f t="shared" si="2"/>
        <v>1287.71</v>
      </c>
      <c r="C28" s="2">
        <f t="shared" si="3"/>
        <v>64.385500000000008</v>
      </c>
      <c r="D28" s="2">
        <v>1287.71</v>
      </c>
      <c r="E28" s="2">
        <f t="shared" ca="1" si="4"/>
        <v>50.135400954808418</v>
      </c>
      <c r="F28" s="6">
        <f t="shared" si="0"/>
        <v>1352.0955000000001</v>
      </c>
      <c r="G28" s="6">
        <f t="shared" si="1"/>
        <v>1223.3244999999999</v>
      </c>
    </row>
    <row r="29" spans="1:7" x14ac:dyDescent="0.2">
      <c r="A29" s="13">
        <v>28</v>
      </c>
      <c r="B29" s="2">
        <f t="shared" si="2"/>
        <v>1387.04</v>
      </c>
      <c r="C29" s="2">
        <f t="shared" si="3"/>
        <v>69.352000000000004</v>
      </c>
      <c r="D29" s="2">
        <v>1387.04</v>
      </c>
      <c r="E29" s="2">
        <f t="shared" ca="1" si="4"/>
        <v>47.722617112830811</v>
      </c>
      <c r="F29" s="6">
        <f t="shared" si="0"/>
        <v>1456.3920000000001</v>
      </c>
      <c r="G29" s="6">
        <f t="shared" si="1"/>
        <v>1317.6879999999999</v>
      </c>
    </row>
    <row r="30" spans="1:7" x14ac:dyDescent="0.2">
      <c r="A30" s="13">
        <v>29</v>
      </c>
      <c r="B30" s="2">
        <f t="shared" si="2"/>
        <v>1400.61</v>
      </c>
      <c r="C30" s="2">
        <f t="shared" si="3"/>
        <v>70.030500000000004</v>
      </c>
      <c r="D30" s="2">
        <v>1400.61</v>
      </c>
      <c r="E30" s="2">
        <f t="shared" ca="1" si="4"/>
        <v>50.890270946317415</v>
      </c>
      <c r="F30" s="6">
        <f t="shared" si="0"/>
        <v>1470.6405</v>
      </c>
      <c r="G30" s="6">
        <f t="shared" si="1"/>
        <v>1330.5794999999998</v>
      </c>
    </row>
    <row r="31" spans="1:7" x14ac:dyDescent="0.2">
      <c r="A31" s="13">
        <v>30</v>
      </c>
      <c r="B31" s="2">
        <f t="shared" si="2"/>
        <v>1480.16</v>
      </c>
      <c r="C31" s="2">
        <f t="shared" si="3"/>
        <v>74.00800000000001</v>
      </c>
      <c r="D31" s="2">
        <v>1480.16</v>
      </c>
      <c r="E31" s="2">
        <f t="shared" ca="1" si="4"/>
        <v>46.097205883875183</v>
      </c>
      <c r="F31" s="6">
        <f t="shared" si="0"/>
        <v>1554.1680000000001</v>
      </c>
      <c r="G31" s="6">
        <f t="shared" si="1"/>
        <v>1406.152</v>
      </c>
    </row>
    <row r="32" spans="1:7" x14ac:dyDescent="0.2">
      <c r="A32" s="13">
        <v>31</v>
      </c>
      <c r="B32" s="2">
        <f t="shared" si="2"/>
        <v>1576.64</v>
      </c>
      <c r="C32" s="2">
        <f t="shared" si="3"/>
        <v>78.832000000000008</v>
      </c>
      <c r="D32" s="2">
        <v>1576.64</v>
      </c>
      <c r="E32" s="2">
        <f t="shared" ca="1" si="4"/>
        <v>45.230891479737281</v>
      </c>
      <c r="F32" s="6">
        <f t="shared" si="0"/>
        <v>1655.4720000000002</v>
      </c>
      <c r="G32" s="6">
        <f t="shared" si="1"/>
        <v>1497.808</v>
      </c>
    </row>
    <row r="33" spans="1:7" x14ac:dyDescent="0.2">
      <c r="A33" s="13">
        <v>32</v>
      </c>
      <c r="B33" s="2">
        <f t="shared" si="2"/>
        <v>1681.8</v>
      </c>
      <c r="C33" s="2">
        <f t="shared" si="3"/>
        <v>84.09</v>
      </c>
      <c r="D33" s="2">
        <v>1681.8</v>
      </c>
      <c r="E33" s="2">
        <f t="shared" ca="1" si="4"/>
        <v>53.233531506866107</v>
      </c>
      <c r="F33" s="6">
        <f t="shared" si="0"/>
        <v>1765.8899999999999</v>
      </c>
      <c r="G33" s="6">
        <f t="shared" si="1"/>
        <v>1597.71</v>
      </c>
    </row>
    <row r="34" spans="1:7" x14ac:dyDescent="0.2">
      <c r="A34" s="13">
        <v>33</v>
      </c>
      <c r="B34" s="2">
        <f t="shared" si="2"/>
        <v>1796.95</v>
      </c>
      <c r="C34" s="2">
        <f t="shared" si="3"/>
        <v>89.847500000000011</v>
      </c>
      <c r="D34" s="2">
        <v>1796.95</v>
      </c>
      <c r="E34" s="2">
        <f t="shared" ca="1" si="4"/>
        <v>52.440019263760874</v>
      </c>
      <c r="F34" s="6">
        <f t="shared" si="0"/>
        <v>1886.7975000000001</v>
      </c>
      <c r="G34" s="6">
        <f t="shared" si="1"/>
        <v>1707.1025</v>
      </c>
    </row>
    <row r="35" spans="1:7" x14ac:dyDescent="0.2">
      <c r="A35" s="13">
        <v>34</v>
      </c>
      <c r="B35" s="2">
        <f t="shared" si="2"/>
        <v>1936.65</v>
      </c>
      <c r="C35" s="2">
        <f t="shared" si="3"/>
        <v>96.83250000000001</v>
      </c>
      <c r="D35" s="2">
        <v>1936.65</v>
      </c>
      <c r="E35" s="2">
        <f t="shared" ca="1" si="4"/>
        <v>53.88482840039795</v>
      </c>
      <c r="F35" s="6">
        <f t="shared" si="0"/>
        <v>2033.4825000000001</v>
      </c>
      <c r="G35" s="6">
        <f t="shared" si="1"/>
        <v>1839.8175000000001</v>
      </c>
    </row>
    <row r="36" spans="1:7" x14ac:dyDescent="0.2">
      <c r="A36" s="13">
        <v>35</v>
      </c>
      <c r="B36" s="2">
        <f t="shared" si="2"/>
        <v>1992.1</v>
      </c>
      <c r="C36" s="2">
        <f t="shared" si="3"/>
        <v>99.605000000000004</v>
      </c>
      <c r="D36" s="2">
        <v>1992.1</v>
      </c>
      <c r="E36" s="2">
        <f t="shared" ca="1" si="4"/>
        <v>54.342629284115702</v>
      </c>
      <c r="F36" s="6">
        <f t="shared" si="0"/>
        <v>2091.7049999999999</v>
      </c>
      <c r="G36" s="6">
        <f t="shared" si="1"/>
        <v>1892.4949999999999</v>
      </c>
    </row>
    <row r="37" spans="1:7" x14ac:dyDescent="0.2">
      <c r="A37" s="13">
        <v>36</v>
      </c>
      <c r="B37" s="2">
        <f t="shared" si="2"/>
        <v>2020.92</v>
      </c>
      <c r="C37" s="2">
        <f t="shared" si="3"/>
        <v>101.04600000000001</v>
      </c>
      <c r="D37" s="2">
        <v>2020.92</v>
      </c>
      <c r="E37" s="2">
        <f t="shared" ca="1" si="4"/>
        <v>48.513653924051134</v>
      </c>
      <c r="F37" s="6">
        <f t="shared" si="0"/>
        <v>2121.9659999999999</v>
      </c>
      <c r="G37" s="6">
        <f t="shared" si="1"/>
        <v>1919.874</v>
      </c>
    </row>
    <row r="38" spans="1:7" x14ac:dyDescent="0.2">
      <c r="A38" s="13">
        <v>37</v>
      </c>
      <c r="B38" s="2">
        <f t="shared" si="2"/>
        <v>2075.4899999999998</v>
      </c>
      <c r="C38" s="2">
        <f t="shared" si="3"/>
        <v>103.77449999999999</v>
      </c>
      <c r="D38" s="2">
        <v>2075.4899999999998</v>
      </c>
      <c r="E38" s="2">
        <f t="shared" ca="1" si="4"/>
        <v>50.089761232191634</v>
      </c>
      <c r="F38" s="6">
        <f t="shared" si="0"/>
        <v>2179.2644999999998</v>
      </c>
      <c r="G38" s="6">
        <f t="shared" si="1"/>
        <v>1971.7154999999998</v>
      </c>
    </row>
    <row r="39" spans="1:7" x14ac:dyDescent="0.2">
      <c r="A39" s="13">
        <v>38</v>
      </c>
      <c r="B39" s="2">
        <f t="shared" si="2"/>
        <v>2128.6799999999998</v>
      </c>
      <c r="C39" s="2">
        <f t="shared" si="3"/>
        <v>106.434</v>
      </c>
      <c r="D39" s="2">
        <v>2128.6799999999998</v>
      </c>
      <c r="E39" s="2">
        <f t="shared" ca="1" si="4"/>
        <v>50.537318901580086</v>
      </c>
      <c r="F39" s="6">
        <f t="shared" si="0"/>
        <v>2235.114</v>
      </c>
      <c r="G39" s="6">
        <f t="shared" si="1"/>
        <v>2022.2459999999999</v>
      </c>
    </row>
    <row r="40" spans="1:7" x14ac:dyDescent="0.2">
      <c r="A40" s="13">
        <v>39</v>
      </c>
      <c r="B40" s="2">
        <f t="shared" si="2"/>
        <v>2169.1999999999998</v>
      </c>
      <c r="C40" s="2">
        <f t="shared" si="3"/>
        <v>108.46</v>
      </c>
      <c r="D40" s="2">
        <v>2169.1999999999998</v>
      </c>
      <c r="E40" s="2">
        <f t="shared" ca="1" si="4"/>
        <v>50.142745893713915</v>
      </c>
      <c r="F40" s="6">
        <f t="shared" si="0"/>
        <v>2277.66</v>
      </c>
      <c r="G40" s="6">
        <f t="shared" si="1"/>
        <v>2060.7399999999998</v>
      </c>
    </row>
    <row r="41" spans="1:7" x14ac:dyDescent="0.2">
      <c r="A41" s="13">
        <v>40</v>
      </c>
      <c r="B41" s="2">
        <f t="shared" si="2"/>
        <v>2163.4</v>
      </c>
      <c r="C41" s="2">
        <f t="shared" si="3"/>
        <v>108.17000000000002</v>
      </c>
      <c r="D41" s="2">
        <v>2163.4</v>
      </c>
      <c r="E41" s="2">
        <f t="shared" ca="1" si="4"/>
        <v>54.135808644568243</v>
      </c>
      <c r="F41" s="6">
        <f t="shared" si="0"/>
        <v>2271.5700000000002</v>
      </c>
      <c r="G41" s="6">
        <f t="shared" si="1"/>
        <v>2055.23</v>
      </c>
    </row>
    <row r="42" spans="1:7" x14ac:dyDescent="0.2">
      <c r="A42" s="13">
        <v>41</v>
      </c>
      <c r="B42" s="2">
        <f t="shared" si="2"/>
        <v>2160.64</v>
      </c>
      <c r="C42" s="2">
        <f t="shared" si="3"/>
        <v>108.032</v>
      </c>
      <c r="D42" s="2">
        <v>2160.64</v>
      </c>
      <c r="E42" s="2">
        <f t="shared" ca="1" si="4"/>
        <v>52.473497536871662</v>
      </c>
      <c r="F42" s="6">
        <f t="shared" si="0"/>
        <v>2268.672</v>
      </c>
      <c r="G42" s="6">
        <f t="shared" si="1"/>
        <v>2052.6079999999997</v>
      </c>
    </row>
    <row r="43" spans="1:7" x14ac:dyDescent="0.2">
      <c r="A43" s="13">
        <v>42</v>
      </c>
      <c r="B43" s="2">
        <f t="shared" si="2"/>
        <v>2155.6799999999998</v>
      </c>
      <c r="C43" s="2">
        <f t="shared" si="3"/>
        <v>107.78399999999999</v>
      </c>
      <c r="D43" s="2">
        <v>2155.6799999999998</v>
      </c>
      <c r="E43" s="2">
        <f t="shared" ca="1" si="4"/>
        <v>50.594140886125047</v>
      </c>
      <c r="F43" s="6">
        <f t="shared" si="0"/>
        <v>2263.4639999999999</v>
      </c>
      <c r="G43" s="6">
        <f t="shared" si="1"/>
        <v>2047.8959999999997</v>
      </c>
    </row>
    <row r="44" spans="1:7" x14ac:dyDescent="0.2">
      <c r="A44" s="13">
        <v>43</v>
      </c>
      <c r="B44" s="2">
        <f t="shared" si="2"/>
        <v>2161.73</v>
      </c>
      <c r="C44" s="2">
        <f t="shared" si="3"/>
        <v>108.0865</v>
      </c>
      <c r="D44" s="2">
        <v>2161.73</v>
      </c>
      <c r="E44" s="2">
        <f t="shared" ca="1" si="4"/>
        <v>52.223351847589193</v>
      </c>
      <c r="F44" s="6">
        <f t="shared" si="0"/>
        <v>2269.8164999999999</v>
      </c>
      <c r="G44" s="6">
        <f t="shared" si="1"/>
        <v>2053.6435000000001</v>
      </c>
    </row>
    <row r="45" spans="1:7" x14ac:dyDescent="0.2">
      <c r="A45" s="13">
        <v>44</v>
      </c>
      <c r="B45" s="2">
        <f t="shared" si="2"/>
        <v>2147.5100000000002</v>
      </c>
      <c r="C45" s="2">
        <f t="shared" si="3"/>
        <v>107.37550000000002</v>
      </c>
      <c r="D45" s="2">
        <v>2147.5100000000002</v>
      </c>
      <c r="E45" s="2">
        <f t="shared" ca="1" si="4"/>
        <v>46.325795885964411</v>
      </c>
      <c r="F45" s="6">
        <f t="shared" si="0"/>
        <v>2254.8855000000003</v>
      </c>
      <c r="G45" s="6">
        <f t="shared" si="1"/>
        <v>2040.1345000000001</v>
      </c>
    </row>
    <row r="46" spans="1:7" x14ac:dyDescent="0.2">
      <c r="A46" s="13">
        <v>45</v>
      </c>
      <c r="B46" s="2">
        <f t="shared" si="2"/>
        <v>2115.8000000000002</v>
      </c>
      <c r="C46" s="2">
        <f t="shared" si="3"/>
        <v>105.79000000000002</v>
      </c>
      <c r="D46" s="2">
        <v>2115.8000000000002</v>
      </c>
      <c r="E46" s="2">
        <f t="shared" ca="1" si="4"/>
        <v>51.349332762434798</v>
      </c>
      <c r="F46" s="6">
        <f t="shared" si="0"/>
        <v>2221.59</v>
      </c>
      <c r="G46" s="6">
        <f t="shared" si="1"/>
        <v>2010.0100000000002</v>
      </c>
    </row>
    <row r="47" spans="1:7" x14ac:dyDescent="0.2">
      <c r="A47" s="13">
        <v>46</v>
      </c>
      <c r="B47" s="2">
        <f t="shared" si="2"/>
        <v>2087.61</v>
      </c>
      <c r="C47" s="2">
        <f t="shared" si="3"/>
        <v>104.38050000000001</v>
      </c>
      <c r="D47" s="2">
        <v>2087.61</v>
      </c>
      <c r="E47" s="2">
        <f t="shared" ca="1" si="4"/>
        <v>49.516818520741481</v>
      </c>
      <c r="F47" s="6">
        <f t="shared" si="0"/>
        <v>2191.9905000000003</v>
      </c>
      <c r="G47" s="6">
        <f t="shared" si="1"/>
        <v>1983.2295000000001</v>
      </c>
    </row>
    <row r="48" spans="1:7" x14ac:dyDescent="0.2">
      <c r="A48" s="13">
        <v>47</v>
      </c>
      <c r="B48" s="2">
        <f t="shared" si="2"/>
        <v>2043.22</v>
      </c>
      <c r="C48" s="2">
        <f t="shared" si="3"/>
        <v>102.161</v>
      </c>
      <c r="D48" s="2">
        <v>2043.22</v>
      </c>
      <c r="E48" s="2">
        <f t="shared" ca="1" si="4"/>
        <v>54.756723026149544</v>
      </c>
      <c r="F48" s="6">
        <f t="shared" si="0"/>
        <v>2145.3809999999999</v>
      </c>
      <c r="G48" s="6">
        <f t="shared" si="1"/>
        <v>1941.059</v>
      </c>
    </row>
    <row r="49" spans="1:7" x14ac:dyDescent="0.2">
      <c r="A49" s="13">
        <v>48</v>
      </c>
      <c r="B49" s="2">
        <f t="shared" si="2"/>
        <v>2022.12</v>
      </c>
      <c r="C49" s="2">
        <f t="shared" si="3"/>
        <v>101.10599999999999</v>
      </c>
      <c r="D49" s="2">
        <v>2022.12</v>
      </c>
      <c r="E49" s="2">
        <f t="shared" ca="1" si="4"/>
        <v>49.466736045501321</v>
      </c>
      <c r="F49" s="6">
        <f t="shared" si="0"/>
        <v>2123.2259999999997</v>
      </c>
      <c r="G49" s="6">
        <f t="shared" si="1"/>
        <v>1921.0139999999999</v>
      </c>
    </row>
    <row r="50" spans="1:7" x14ac:dyDescent="0.2">
      <c r="A50" s="13">
        <v>49</v>
      </c>
      <c r="B50" s="2">
        <f t="shared" si="2"/>
        <v>2016.7</v>
      </c>
      <c r="C50" s="2">
        <f t="shared" si="3"/>
        <v>100.83500000000001</v>
      </c>
      <c r="D50" s="2">
        <v>2016.7</v>
      </c>
      <c r="E50" s="2">
        <f t="shared" ca="1" si="4"/>
        <v>52.450602874328553</v>
      </c>
      <c r="F50" s="6">
        <f t="shared" si="0"/>
        <v>2117.5349999999999</v>
      </c>
      <c r="G50" s="6">
        <f t="shared" si="1"/>
        <v>1915.865</v>
      </c>
    </row>
    <row r="51" spans="1:7" x14ac:dyDescent="0.2">
      <c r="A51" s="13">
        <v>50</v>
      </c>
      <c r="B51" s="2">
        <f t="shared" si="2"/>
        <v>1982</v>
      </c>
      <c r="C51" s="2">
        <f t="shared" si="3"/>
        <v>99.100000000000009</v>
      </c>
      <c r="D51" s="2">
        <v>1982</v>
      </c>
      <c r="E51" s="2">
        <f t="shared" ca="1" si="4"/>
        <v>51.404204225948128</v>
      </c>
      <c r="F51" s="6">
        <f t="shared" si="0"/>
        <v>2081.1</v>
      </c>
      <c r="G51" s="6">
        <f t="shared" si="1"/>
        <v>1882.9</v>
      </c>
    </row>
    <row r="52" spans="1:7" x14ac:dyDescent="0.2">
      <c r="A52" s="13">
        <v>51</v>
      </c>
      <c r="B52" s="2">
        <f t="shared" si="2"/>
        <v>1959.7</v>
      </c>
      <c r="C52" s="2">
        <f t="shared" si="3"/>
        <v>97.985000000000014</v>
      </c>
      <c r="D52" s="2">
        <v>1959.7</v>
      </c>
      <c r="E52" s="2">
        <f t="shared" ca="1" si="4"/>
        <v>47.409438729767935</v>
      </c>
      <c r="F52" s="6">
        <f t="shared" si="0"/>
        <v>2057.6849999999999</v>
      </c>
      <c r="G52" s="6">
        <f t="shared" si="1"/>
        <v>1861.7150000000001</v>
      </c>
    </row>
    <row r="53" spans="1:7" x14ac:dyDescent="0.2">
      <c r="A53" s="13">
        <v>52</v>
      </c>
      <c r="B53" s="2">
        <f t="shared" si="2"/>
        <v>1946.09</v>
      </c>
      <c r="C53" s="2">
        <f t="shared" si="3"/>
        <v>97.304500000000004</v>
      </c>
      <c r="D53" s="2">
        <v>1946.09</v>
      </c>
      <c r="E53" s="2">
        <f t="shared" ca="1" si="4"/>
        <v>51.263145322300318</v>
      </c>
      <c r="F53" s="6">
        <f t="shared" si="0"/>
        <v>2043.3944999999999</v>
      </c>
      <c r="G53" s="6">
        <f t="shared" si="1"/>
        <v>1848.7855</v>
      </c>
    </row>
    <row r="54" spans="1:7" x14ac:dyDescent="0.2">
      <c r="A54" s="13">
        <v>53</v>
      </c>
      <c r="B54" s="2">
        <f t="shared" si="2"/>
        <v>1951.53</v>
      </c>
      <c r="C54" s="2">
        <f t="shared" si="3"/>
        <v>97.57650000000001</v>
      </c>
      <c r="D54" s="2">
        <v>1951.53</v>
      </c>
      <c r="E54" s="2">
        <f t="shared" ca="1" si="4"/>
        <v>45.677438415511006</v>
      </c>
      <c r="F54" s="6">
        <f t="shared" si="0"/>
        <v>2049.1064999999999</v>
      </c>
      <c r="G54" s="6">
        <f t="shared" si="1"/>
        <v>1853.9535000000001</v>
      </c>
    </row>
    <row r="55" spans="1:7" x14ac:dyDescent="0.2">
      <c r="A55" s="13">
        <v>54</v>
      </c>
      <c r="B55" s="2">
        <f t="shared" si="2"/>
        <v>1948.67</v>
      </c>
      <c r="C55" s="2">
        <f t="shared" si="3"/>
        <v>97.433500000000009</v>
      </c>
      <c r="D55" s="2">
        <v>1948.67</v>
      </c>
      <c r="E55" s="2">
        <f t="shared" ca="1" si="4"/>
        <v>46.468109760134176</v>
      </c>
      <c r="F55" s="6">
        <f t="shared" si="0"/>
        <v>2046.1035000000002</v>
      </c>
      <c r="G55" s="6">
        <f t="shared" si="1"/>
        <v>1851.2365</v>
      </c>
    </row>
    <row r="56" spans="1:7" x14ac:dyDescent="0.2">
      <c r="A56" s="13">
        <v>55</v>
      </c>
      <c r="B56" s="2">
        <f t="shared" si="2"/>
        <v>1924.19</v>
      </c>
      <c r="C56" s="2">
        <f t="shared" si="3"/>
        <v>96.209500000000006</v>
      </c>
      <c r="D56" s="2">
        <v>1924.19</v>
      </c>
      <c r="E56" s="2">
        <f t="shared" ca="1" si="4"/>
        <v>54.371575201328383</v>
      </c>
      <c r="F56" s="6">
        <f t="shared" si="0"/>
        <v>2020.3995</v>
      </c>
      <c r="G56" s="6">
        <f t="shared" si="1"/>
        <v>1827.9805000000001</v>
      </c>
    </row>
    <row r="57" spans="1:7" x14ac:dyDescent="0.2">
      <c r="A57" s="13">
        <v>56</v>
      </c>
      <c r="B57" s="2">
        <f t="shared" si="2"/>
        <v>1919.36</v>
      </c>
      <c r="C57" s="2">
        <f t="shared" si="3"/>
        <v>95.968000000000004</v>
      </c>
      <c r="D57" s="2">
        <v>1919.36</v>
      </c>
      <c r="E57" s="2">
        <f t="shared" ca="1" si="4"/>
        <v>50.412136423207627</v>
      </c>
      <c r="F57" s="6">
        <f t="shared" si="0"/>
        <v>2015.328</v>
      </c>
      <c r="G57" s="6">
        <f t="shared" si="1"/>
        <v>1823.3919999999998</v>
      </c>
    </row>
    <row r="58" spans="1:7" x14ac:dyDescent="0.2">
      <c r="A58" s="13">
        <v>57</v>
      </c>
      <c r="B58" s="2">
        <f t="shared" si="2"/>
        <v>1902.31</v>
      </c>
      <c r="C58" s="2">
        <f t="shared" si="3"/>
        <v>95.115499999999997</v>
      </c>
      <c r="D58" s="2">
        <v>1902.31</v>
      </c>
      <c r="E58" s="2">
        <f t="shared" ca="1" si="4"/>
        <v>45.212971728694249</v>
      </c>
      <c r="F58" s="6">
        <f t="shared" si="0"/>
        <v>1997.4254999999998</v>
      </c>
      <c r="G58" s="6">
        <f t="shared" si="1"/>
        <v>1807.1945000000001</v>
      </c>
    </row>
    <row r="59" spans="1:7" x14ac:dyDescent="0.2">
      <c r="A59" s="13">
        <v>58</v>
      </c>
      <c r="B59" s="2">
        <f t="shared" si="2"/>
        <v>1885.54</v>
      </c>
      <c r="C59" s="2">
        <f t="shared" si="3"/>
        <v>94.277000000000001</v>
      </c>
      <c r="D59" s="2">
        <v>1885.54</v>
      </c>
      <c r="E59" s="2">
        <f t="shared" ca="1" si="4"/>
        <v>53.936655655995992</v>
      </c>
      <c r="F59" s="6">
        <f t="shared" si="0"/>
        <v>1979.817</v>
      </c>
      <c r="G59" s="6">
        <f t="shared" si="1"/>
        <v>1791.2629999999999</v>
      </c>
    </row>
    <row r="60" spans="1:7" x14ac:dyDescent="0.2">
      <c r="A60" s="13">
        <v>59</v>
      </c>
      <c r="B60" s="2">
        <f t="shared" si="2"/>
        <v>1868.31</v>
      </c>
      <c r="C60" s="2">
        <f t="shared" si="3"/>
        <v>93.415500000000009</v>
      </c>
      <c r="D60" s="2">
        <v>1868.31</v>
      </c>
      <c r="E60" s="2">
        <f t="shared" ca="1" si="4"/>
        <v>54.773907461072255</v>
      </c>
      <c r="F60" s="6">
        <f t="shared" si="0"/>
        <v>1961.7255</v>
      </c>
      <c r="G60" s="6">
        <f t="shared" si="1"/>
        <v>1774.8944999999999</v>
      </c>
    </row>
    <row r="61" spans="1:7" x14ac:dyDescent="0.2">
      <c r="A61" s="13">
        <v>60</v>
      </c>
      <c r="B61" s="2">
        <f t="shared" si="2"/>
        <v>1866.81</v>
      </c>
      <c r="C61" s="2">
        <f t="shared" si="3"/>
        <v>93.340500000000006</v>
      </c>
      <c r="D61" s="2">
        <v>1866.81</v>
      </c>
      <c r="E61" s="2">
        <f t="shared" ca="1" si="4"/>
        <v>50.584967424635586</v>
      </c>
      <c r="F61" s="6">
        <f t="shared" si="0"/>
        <v>1960.1505</v>
      </c>
      <c r="G61" s="6">
        <f t="shared" si="1"/>
        <v>1773.4694999999999</v>
      </c>
    </row>
    <row r="62" spans="1:7" x14ac:dyDescent="0.2">
      <c r="A62" s="13">
        <v>61</v>
      </c>
      <c r="B62" s="2">
        <f t="shared" si="2"/>
        <v>1847.52</v>
      </c>
      <c r="C62" s="2">
        <f t="shared" si="3"/>
        <v>92.376000000000005</v>
      </c>
      <c r="D62" s="2">
        <v>1847.52</v>
      </c>
      <c r="E62" s="2">
        <f t="shared" ca="1" si="4"/>
        <v>54.504832387519279</v>
      </c>
      <c r="F62" s="6">
        <f t="shared" si="0"/>
        <v>1939.896</v>
      </c>
      <c r="G62" s="6">
        <f t="shared" si="1"/>
        <v>1755.144</v>
      </c>
    </row>
    <row r="63" spans="1:7" x14ac:dyDescent="0.2">
      <c r="A63" s="13">
        <v>62</v>
      </c>
      <c r="B63" s="2">
        <f t="shared" si="2"/>
        <v>1842.16</v>
      </c>
      <c r="C63" s="2">
        <f t="shared" si="3"/>
        <v>92.108000000000004</v>
      </c>
      <c r="D63" s="2">
        <v>1842.16</v>
      </c>
      <c r="E63" s="2">
        <f t="shared" ca="1" si="4"/>
        <v>52.429420190509227</v>
      </c>
      <c r="F63" s="6">
        <f t="shared" si="0"/>
        <v>1934.268</v>
      </c>
      <c r="G63" s="6">
        <f t="shared" si="1"/>
        <v>1750.0520000000001</v>
      </c>
    </row>
    <row r="64" spans="1:7" x14ac:dyDescent="0.2">
      <c r="A64" s="13">
        <v>63</v>
      </c>
      <c r="B64" s="2">
        <f t="shared" si="2"/>
        <v>1831.41</v>
      </c>
      <c r="C64" s="2">
        <f t="shared" si="3"/>
        <v>91.57050000000001</v>
      </c>
      <c r="D64" s="2">
        <v>1831.41</v>
      </c>
      <c r="E64" s="2">
        <f t="shared" ca="1" si="4"/>
        <v>47.800577785398779</v>
      </c>
      <c r="F64" s="6">
        <f t="shared" si="0"/>
        <v>1922.9805000000001</v>
      </c>
      <c r="G64" s="6">
        <f t="shared" si="1"/>
        <v>1739.8395</v>
      </c>
    </row>
    <row r="65" spans="1:7" x14ac:dyDescent="0.2">
      <c r="A65" s="13">
        <v>64</v>
      </c>
      <c r="B65" s="2">
        <f t="shared" si="2"/>
        <v>1867.04</v>
      </c>
      <c r="C65" s="2">
        <f t="shared" si="3"/>
        <v>93.352000000000004</v>
      </c>
      <c r="D65" s="2">
        <v>1867.04</v>
      </c>
      <c r="E65" s="2">
        <f t="shared" ca="1" si="4"/>
        <v>53.285579323849632</v>
      </c>
      <c r="F65" s="6">
        <f t="shared" si="0"/>
        <v>1960.3920000000001</v>
      </c>
      <c r="G65" s="6">
        <f t="shared" si="1"/>
        <v>1773.6879999999999</v>
      </c>
    </row>
    <row r="66" spans="1:7" x14ac:dyDescent="0.2">
      <c r="A66" s="13">
        <v>65</v>
      </c>
      <c r="B66" s="2">
        <f t="shared" si="2"/>
        <v>1890.49</v>
      </c>
      <c r="C66" s="2">
        <f t="shared" si="3"/>
        <v>94.524500000000003</v>
      </c>
      <c r="D66" s="2">
        <v>1890.49</v>
      </c>
      <c r="E66" s="2">
        <f t="shared" ca="1" si="4"/>
        <v>50.736497484071485</v>
      </c>
      <c r="F66" s="6">
        <f t="shared" ref="F66:F97" si="5">B66+C66</f>
        <v>1985.0145</v>
      </c>
      <c r="G66" s="6">
        <f t="shared" ref="G66:G97" si="6">B66-C66</f>
        <v>1795.9655</v>
      </c>
    </row>
    <row r="67" spans="1:7" x14ac:dyDescent="0.2">
      <c r="A67" s="13">
        <v>66</v>
      </c>
      <c r="B67" s="2">
        <f t="shared" ref="B67:B97" si="7">D67</f>
        <v>1948.5</v>
      </c>
      <c r="C67" s="2">
        <f t="shared" ref="C67:C97" si="8">0.05*B67</f>
        <v>97.425000000000011</v>
      </c>
      <c r="D67" s="2">
        <v>1948.5</v>
      </c>
      <c r="E67" s="2">
        <f t="shared" ref="E67:E97" ca="1" si="9">50+10*(RAND()-0.5)</f>
        <v>54.47823082492102</v>
      </c>
      <c r="F67" s="6">
        <f t="shared" si="5"/>
        <v>2045.925</v>
      </c>
      <c r="G67" s="6">
        <f t="shared" si="6"/>
        <v>1851.075</v>
      </c>
    </row>
    <row r="68" spans="1:7" x14ac:dyDescent="0.2">
      <c r="A68" s="13">
        <v>67</v>
      </c>
      <c r="B68" s="2">
        <f t="shared" si="7"/>
        <v>1975.2</v>
      </c>
      <c r="C68" s="2">
        <f t="shared" si="8"/>
        <v>98.76</v>
      </c>
      <c r="D68" s="2">
        <v>1975.2</v>
      </c>
      <c r="E68" s="2">
        <f t="shared" ca="1" si="9"/>
        <v>45.191234223942175</v>
      </c>
      <c r="F68" s="6">
        <f t="shared" si="5"/>
        <v>2073.96</v>
      </c>
      <c r="G68" s="6">
        <f t="shared" si="6"/>
        <v>1876.44</v>
      </c>
    </row>
    <row r="69" spans="1:7" x14ac:dyDescent="0.2">
      <c r="A69" s="13">
        <v>68</v>
      </c>
      <c r="B69" s="2">
        <f t="shared" si="7"/>
        <v>1997.92</v>
      </c>
      <c r="C69" s="2">
        <f t="shared" si="8"/>
        <v>99.896000000000015</v>
      </c>
      <c r="D69" s="2">
        <v>1997.92</v>
      </c>
      <c r="E69" s="2">
        <f t="shared" ca="1" si="9"/>
        <v>46.659440310035883</v>
      </c>
      <c r="F69" s="6">
        <f t="shared" si="5"/>
        <v>2097.8160000000003</v>
      </c>
      <c r="G69" s="6">
        <f t="shared" si="6"/>
        <v>1898.0240000000001</v>
      </c>
    </row>
    <row r="70" spans="1:7" x14ac:dyDescent="0.2">
      <c r="A70" s="13">
        <v>69</v>
      </c>
      <c r="B70" s="2">
        <f t="shared" si="7"/>
        <v>2036.64</v>
      </c>
      <c r="C70" s="2">
        <f t="shared" si="8"/>
        <v>101.83200000000001</v>
      </c>
      <c r="D70" s="2">
        <v>2036.64</v>
      </c>
      <c r="E70" s="2">
        <f t="shared" ca="1" si="9"/>
        <v>52.524893488583587</v>
      </c>
      <c r="F70" s="6">
        <f t="shared" si="5"/>
        <v>2138.4720000000002</v>
      </c>
      <c r="G70" s="6">
        <f t="shared" si="6"/>
        <v>1934.808</v>
      </c>
    </row>
    <row r="71" spans="1:7" x14ac:dyDescent="0.2">
      <c r="A71" s="13">
        <v>70</v>
      </c>
      <c r="B71" s="2">
        <f t="shared" si="7"/>
        <v>2062.6</v>
      </c>
      <c r="C71" s="2">
        <f t="shared" si="8"/>
        <v>103.13</v>
      </c>
      <c r="D71" s="2">
        <v>2062.6</v>
      </c>
      <c r="E71" s="2">
        <f t="shared" ca="1" si="9"/>
        <v>48.572654046683823</v>
      </c>
      <c r="F71" s="6">
        <f t="shared" si="5"/>
        <v>2165.73</v>
      </c>
      <c r="G71" s="6">
        <f t="shared" si="6"/>
        <v>1959.4699999999998</v>
      </c>
    </row>
    <row r="72" spans="1:7" x14ac:dyDescent="0.2">
      <c r="A72" s="13">
        <v>71</v>
      </c>
      <c r="B72" s="2">
        <f t="shared" si="7"/>
        <v>2097.54</v>
      </c>
      <c r="C72" s="2">
        <f t="shared" si="8"/>
        <v>104.87700000000001</v>
      </c>
      <c r="D72" s="2">
        <v>2097.54</v>
      </c>
      <c r="E72" s="2">
        <f t="shared" ca="1" si="9"/>
        <v>54.509834088364975</v>
      </c>
      <c r="F72" s="6">
        <f t="shared" si="5"/>
        <v>2202.4169999999999</v>
      </c>
      <c r="G72" s="6">
        <f t="shared" si="6"/>
        <v>1992.663</v>
      </c>
    </row>
    <row r="73" spans="1:7" x14ac:dyDescent="0.2">
      <c r="A73" s="13">
        <v>72</v>
      </c>
      <c r="B73" s="2">
        <f t="shared" si="7"/>
        <v>2160.2199999999998</v>
      </c>
      <c r="C73" s="2">
        <f t="shared" si="8"/>
        <v>108.011</v>
      </c>
      <c r="D73" s="2">
        <v>2160.2199999999998</v>
      </c>
      <c r="E73" s="2">
        <f t="shared" ca="1" si="9"/>
        <v>51.402212410133373</v>
      </c>
      <c r="F73" s="6">
        <f t="shared" si="5"/>
        <v>2268.2309999999998</v>
      </c>
      <c r="G73" s="6">
        <f t="shared" si="6"/>
        <v>2052.2089999999998</v>
      </c>
    </row>
    <row r="74" spans="1:7" x14ac:dyDescent="0.2">
      <c r="A74" s="13">
        <v>73</v>
      </c>
      <c r="B74" s="2">
        <f t="shared" si="7"/>
        <v>2215.6999999999998</v>
      </c>
      <c r="C74" s="2">
        <f t="shared" si="8"/>
        <v>110.785</v>
      </c>
      <c r="D74" s="2">
        <v>2215.6999999999998</v>
      </c>
      <c r="E74" s="2">
        <f t="shared" ca="1" si="9"/>
        <v>53.500536744454358</v>
      </c>
      <c r="F74" s="6">
        <f t="shared" si="5"/>
        <v>2326.4849999999997</v>
      </c>
      <c r="G74" s="6">
        <f t="shared" si="6"/>
        <v>2104.915</v>
      </c>
    </row>
    <row r="75" spans="1:7" x14ac:dyDescent="0.2">
      <c r="A75" s="13">
        <v>74</v>
      </c>
      <c r="B75" s="2">
        <f t="shared" si="7"/>
        <v>2300.71</v>
      </c>
      <c r="C75" s="2">
        <f t="shared" si="8"/>
        <v>115.03550000000001</v>
      </c>
      <c r="D75" s="2">
        <v>2300.71</v>
      </c>
      <c r="E75" s="2">
        <f t="shared" ca="1" si="9"/>
        <v>45.21895413316674</v>
      </c>
      <c r="F75" s="6">
        <f t="shared" si="5"/>
        <v>2415.7455</v>
      </c>
      <c r="G75" s="6">
        <f t="shared" si="6"/>
        <v>2185.6745000000001</v>
      </c>
    </row>
    <row r="76" spans="1:7" x14ac:dyDescent="0.2">
      <c r="A76" s="13">
        <v>75</v>
      </c>
      <c r="B76" s="2">
        <f t="shared" si="7"/>
        <v>2347.59</v>
      </c>
      <c r="C76" s="2">
        <f t="shared" si="8"/>
        <v>117.37950000000001</v>
      </c>
      <c r="D76" s="2">
        <v>2347.59</v>
      </c>
      <c r="E76" s="2">
        <f t="shared" ca="1" si="9"/>
        <v>49.929854560553586</v>
      </c>
      <c r="F76" s="6">
        <f t="shared" si="5"/>
        <v>2464.9695000000002</v>
      </c>
      <c r="G76" s="6">
        <f t="shared" si="6"/>
        <v>2230.2105000000001</v>
      </c>
    </row>
    <row r="77" spans="1:7" x14ac:dyDescent="0.2">
      <c r="A77" s="13">
        <v>76</v>
      </c>
      <c r="B77" s="2">
        <f t="shared" si="7"/>
        <v>2354</v>
      </c>
      <c r="C77" s="2">
        <f t="shared" si="8"/>
        <v>117.7</v>
      </c>
      <c r="D77" s="2">
        <v>2354</v>
      </c>
      <c r="E77" s="2">
        <f t="shared" ca="1" si="9"/>
        <v>53.793055751819388</v>
      </c>
      <c r="F77" s="6">
        <f t="shared" si="5"/>
        <v>2471.6999999999998</v>
      </c>
      <c r="G77" s="6">
        <f t="shared" si="6"/>
        <v>2236.3000000000002</v>
      </c>
    </row>
    <row r="78" spans="1:7" x14ac:dyDescent="0.2">
      <c r="A78" s="13">
        <v>77</v>
      </c>
      <c r="B78" s="2">
        <f t="shared" si="7"/>
        <v>2376.52</v>
      </c>
      <c r="C78" s="2">
        <f t="shared" si="8"/>
        <v>118.82600000000001</v>
      </c>
      <c r="D78" s="2">
        <v>2376.52</v>
      </c>
      <c r="E78" s="2">
        <f t="shared" ca="1" si="9"/>
        <v>52.050086779234618</v>
      </c>
      <c r="F78" s="6">
        <f t="shared" si="5"/>
        <v>2495.346</v>
      </c>
      <c r="G78" s="6">
        <f t="shared" si="6"/>
        <v>2257.694</v>
      </c>
    </row>
    <row r="79" spans="1:7" x14ac:dyDescent="0.2">
      <c r="A79" s="13">
        <v>78</v>
      </c>
      <c r="B79" s="2">
        <f t="shared" si="7"/>
        <v>2373.29</v>
      </c>
      <c r="C79" s="2">
        <f t="shared" si="8"/>
        <v>118.6645</v>
      </c>
      <c r="D79" s="2">
        <v>2373.29</v>
      </c>
      <c r="E79" s="2">
        <f t="shared" ca="1" si="9"/>
        <v>53.248279763961584</v>
      </c>
      <c r="F79" s="6">
        <f t="shared" si="5"/>
        <v>2491.9544999999998</v>
      </c>
      <c r="G79" s="6">
        <f t="shared" si="6"/>
        <v>2254.6255000000001</v>
      </c>
    </row>
    <row r="80" spans="1:7" x14ac:dyDescent="0.2">
      <c r="A80" s="13">
        <v>79</v>
      </c>
      <c r="B80" s="2">
        <f t="shared" si="7"/>
        <v>2368.5100000000002</v>
      </c>
      <c r="C80" s="2">
        <f t="shared" si="8"/>
        <v>118.42550000000001</v>
      </c>
      <c r="D80" s="2">
        <v>2368.5100000000002</v>
      </c>
      <c r="E80" s="2">
        <f t="shared" ca="1" si="9"/>
        <v>49.523474610495754</v>
      </c>
      <c r="F80" s="6">
        <f t="shared" si="5"/>
        <v>2486.9355</v>
      </c>
      <c r="G80" s="6">
        <f t="shared" si="6"/>
        <v>2250.0845000000004</v>
      </c>
    </row>
    <row r="81" spans="1:7" x14ac:dyDescent="0.2">
      <c r="A81" s="13">
        <v>80</v>
      </c>
      <c r="B81" s="2">
        <f t="shared" si="7"/>
        <v>2317.9899999999998</v>
      </c>
      <c r="C81" s="2">
        <f t="shared" si="8"/>
        <v>115.89949999999999</v>
      </c>
      <c r="D81" s="2">
        <v>2317.9899999999998</v>
      </c>
      <c r="E81" s="2">
        <f t="shared" ca="1" si="9"/>
        <v>45.085853018471532</v>
      </c>
      <c r="F81" s="6">
        <f t="shared" si="5"/>
        <v>2433.8894999999998</v>
      </c>
      <c r="G81" s="6">
        <f t="shared" si="6"/>
        <v>2202.0904999999998</v>
      </c>
    </row>
    <row r="82" spans="1:7" x14ac:dyDescent="0.2">
      <c r="A82" s="13">
        <v>81</v>
      </c>
      <c r="B82" s="2">
        <f t="shared" si="7"/>
        <v>2256.63</v>
      </c>
      <c r="C82" s="2">
        <f t="shared" si="8"/>
        <v>112.83150000000001</v>
      </c>
      <c r="D82" s="2">
        <v>2256.63</v>
      </c>
      <c r="E82" s="2">
        <f t="shared" ca="1" si="9"/>
        <v>48.212816214614278</v>
      </c>
      <c r="F82" s="6">
        <f t="shared" si="5"/>
        <v>2369.4615000000003</v>
      </c>
      <c r="G82" s="6">
        <f t="shared" si="6"/>
        <v>2143.7984999999999</v>
      </c>
    </row>
    <row r="83" spans="1:7" x14ac:dyDescent="0.2">
      <c r="A83" s="13">
        <v>82</v>
      </c>
      <c r="B83" s="2">
        <f t="shared" si="7"/>
        <v>2179.23</v>
      </c>
      <c r="C83" s="2">
        <f t="shared" si="8"/>
        <v>108.9615</v>
      </c>
      <c r="D83" s="2">
        <v>2179.23</v>
      </c>
      <c r="E83" s="2">
        <f t="shared" ca="1" si="9"/>
        <v>51.392113057739131</v>
      </c>
      <c r="F83" s="6">
        <f t="shared" si="5"/>
        <v>2288.1914999999999</v>
      </c>
      <c r="G83" s="6">
        <f t="shared" si="6"/>
        <v>2070.2685000000001</v>
      </c>
    </row>
    <row r="84" spans="1:7" x14ac:dyDescent="0.2">
      <c r="A84" s="13">
        <v>83</v>
      </c>
      <c r="B84" s="2">
        <f t="shared" si="7"/>
        <v>2119.98</v>
      </c>
      <c r="C84" s="2">
        <f t="shared" si="8"/>
        <v>105.99900000000001</v>
      </c>
      <c r="D84" s="2">
        <v>2119.98</v>
      </c>
      <c r="E84" s="2">
        <f t="shared" ca="1" si="9"/>
        <v>53.360668372165364</v>
      </c>
      <c r="F84" s="6">
        <f t="shared" si="5"/>
        <v>2225.9789999999998</v>
      </c>
      <c r="G84" s="6">
        <f t="shared" si="6"/>
        <v>2013.981</v>
      </c>
    </row>
    <row r="85" spans="1:7" x14ac:dyDescent="0.2">
      <c r="A85" s="13">
        <v>84</v>
      </c>
      <c r="B85" s="2">
        <f t="shared" si="7"/>
        <v>2078.96</v>
      </c>
      <c r="C85" s="2">
        <f t="shared" si="8"/>
        <v>103.94800000000001</v>
      </c>
      <c r="D85" s="2">
        <v>2078.96</v>
      </c>
      <c r="E85" s="2">
        <f t="shared" ca="1" si="9"/>
        <v>53.380008706556438</v>
      </c>
      <c r="F85" s="6">
        <f t="shared" si="5"/>
        <v>2182.9079999999999</v>
      </c>
      <c r="G85" s="6">
        <f t="shared" si="6"/>
        <v>1975.0119999999999</v>
      </c>
    </row>
    <row r="86" spans="1:7" x14ac:dyDescent="0.2">
      <c r="A86" s="13">
        <v>85</v>
      </c>
      <c r="B86" s="2">
        <f t="shared" si="7"/>
        <v>2037.73</v>
      </c>
      <c r="C86" s="2">
        <f t="shared" si="8"/>
        <v>101.88650000000001</v>
      </c>
      <c r="D86" s="2">
        <v>2037.73</v>
      </c>
      <c r="E86" s="2">
        <f t="shared" ca="1" si="9"/>
        <v>45.62274730941084</v>
      </c>
      <c r="F86" s="6">
        <f t="shared" si="5"/>
        <v>2139.6165000000001</v>
      </c>
      <c r="G86" s="6">
        <f t="shared" si="6"/>
        <v>1935.8434999999999</v>
      </c>
    </row>
    <row r="87" spans="1:7" x14ac:dyDescent="0.2">
      <c r="A87" s="13">
        <v>86</v>
      </c>
      <c r="B87" s="2">
        <f t="shared" si="7"/>
        <v>2015</v>
      </c>
      <c r="C87" s="2">
        <f t="shared" si="8"/>
        <v>100.75</v>
      </c>
      <c r="D87" s="2">
        <v>2015</v>
      </c>
      <c r="E87" s="2">
        <f t="shared" ca="1" si="9"/>
        <v>52.645385866028455</v>
      </c>
      <c r="F87" s="6">
        <f t="shared" si="5"/>
        <v>2115.75</v>
      </c>
      <c r="G87" s="6">
        <f t="shared" si="6"/>
        <v>1914.25</v>
      </c>
    </row>
    <row r="88" spans="1:7" x14ac:dyDescent="0.2">
      <c r="A88" s="13">
        <v>87</v>
      </c>
      <c r="B88" s="2">
        <f t="shared" si="7"/>
        <v>1966.84</v>
      </c>
      <c r="C88" s="2">
        <f t="shared" si="8"/>
        <v>98.341999999999999</v>
      </c>
      <c r="D88" s="2">
        <v>1966.84</v>
      </c>
      <c r="E88" s="2">
        <f t="shared" ca="1" si="9"/>
        <v>52.467026843225902</v>
      </c>
      <c r="F88" s="6">
        <f t="shared" si="5"/>
        <v>2065.1819999999998</v>
      </c>
      <c r="G88" s="6">
        <f t="shared" si="6"/>
        <v>1868.4979999999998</v>
      </c>
    </row>
    <row r="89" spans="1:7" x14ac:dyDescent="0.2">
      <c r="A89" s="13">
        <v>88</v>
      </c>
      <c r="B89" s="2">
        <f t="shared" si="7"/>
        <v>1930.78</v>
      </c>
      <c r="C89" s="2">
        <f t="shared" si="8"/>
        <v>96.539000000000001</v>
      </c>
      <c r="D89" s="2">
        <v>1930.78</v>
      </c>
      <c r="E89" s="2">
        <f t="shared" ca="1" si="9"/>
        <v>51.303981688777768</v>
      </c>
      <c r="F89" s="6">
        <f t="shared" si="5"/>
        <v>2027.319</v>
      </c>
      <c r="G89" s="6">
        <f t="shared" si="6"/>
        <v>1834.241</v>
      </c>
    </row>
    <row r="90" spans="1:7" x14ac:dyDescent="0.2">
      <c r="A90" s="13">
        <v>89</v>
      </c>
      <c r="B90" s="2">
        <f t="shared" si="7"/>
        <v>1831.33</v>
      </c>
      <c r="C90" s="2">
        <f t="shared" si="8"/>
        <v>91.566500000000005</v>
      </c>
      <c r="D90" s="2">
        <v>1831.33</v>
      </c>
      <c r="E90" s="2">
        <f t="shared" ca="1" si="9"/>
        <v>48.205602551414152</v>
      </c>
      <c r="F90" s="6">
        <f t="shared" si="5"/>
        <v>1922.8964999999998</v>
      </c>
      <c r="G90" s="6">
        <f t="shared" si="6"/>
        <v>1739.7635</v>
      </c>
    </row>
    <row r="91" spans="1:7" x14ac:dyDescent="0.2">
      <c r="A91" s="13">
        <v>90</v>
      </c>
      <c r="B91" s="2">
        <f t="shared" si="7"/>
        <v>1758.17</v>
      </c>
      <c r="C91" s="2">
        <f t="shared" si="8"/>
        <v>87.908500000000004</v>
      </c>
      <c r="D91" s="2">
        <v>1758.17</v>
      </c>
      <c r="E91" s="2">
        <f t="shared" ca="1" si="9"/>
        <v>52.542769429854545</v>
      </c>
      <c r="F91" s="6">
        <f t="shared" si="5"/>
        <v>1846.0785000000001</v>
      </c>
      <c r="G91" s="6">
        <f t="shared" si="6"/>
        <v>1670.2615000000001</v>
      </c>
    </row>
    <row r="92" spans="1:7" x14ac:dyDescent="0.2">
      <c r="A92" s="13">
        <v>91</v>
      </c>
      <c r="B92" s="2">
        <f t="shared" si="7"/>
        <v>1692.63</v>
      </c>
      <c r="C92" s="2">
        <f t="shared" si="8"/>
        <v>84.631500000000017</v>
      </c>
      <c r="D92" s="2">
        <v>1692.63</v>
      </c>
      <c r="E92" s="2">
        <f t="shared" ca="1" si="9"/>
        <v>49.067995636012327</v>
      </c>
      <c r="F92" s="6">
        <f t="shared" si="5"/>
        <v>1777.2615000000001</v>
      </c>
      <c r="G92" s="6">
        <f t="shared" si="6"/>
        <v>1607.9985000000001</v>
      </c>
    </row>
    <row r="93" spans="1:7" x14ac:dyDescent="0.2">
      <c r="A93" s="13">
        <v>92</v>
      </c>
      <c r="B93" s="2">
        <f t="shared" si="7"/>
        <v>1635.25</v>
      </c>
      <c r="C93" s="2">
        <f t="shared" si="8"/>
        <v>81.762500000000003</v>
      </c>
      <c r="D93" s="2">
        <v>1635.25</v>
      </c>
      <c r="E93" s="2">
        <f t="shared" ca="1" si="9"/>
        <v>53.60603025832863</v>
      </c>
      <c r="F93" s="6">
        <f t="shared" si="5"/>
        <v>1717.0125</v>
      </c>
      <c r="G93" s="6">
        <f t="shared" si="6"/>
        <v>1553.4875</v>
      </c>
    </row>
    <row r="94" spans="1:7" x14ac:dyDescent="0.2">
      <c r="A94" s="13">
        <v>93</v>
      </c>
      <c r="B94" s="2">
        <f t="shared" si="7"/>
        <v>1580.7</v>
      </c>
      <c r="C94" s="2">
        <f t="shared" si="8"/>
        <v>79.035000000000011</v>
      </c>
      <c r="D94" s="2">
        <v>1580.7</v>
      </c>
      <c r="E94" s="2">
        <f t="shared" ca="1" si="9"/>
        <v>45.515132803492591</v>
      </c>
      <c r="F94" s="6">
        <f t="shared" si="5"/>
        <v>1659.7350000000001</v>
      </c>
      <c r="G94" s="6">
        <f t="shared" si="6"/>
        <v>1501.665</v>
      </c>
    </row>
    <row r="95" spans="1:7" x14ac:dyDescent="0.2">
      <c r="A95" s="13">
        <v>94</v>
      </c>
      <c r="B95" s="2">
        <f t="shared" si="7"/>
        <v>1503.74</v>
      </c>
      <c r="C95" s="2">
        <f t="shared" si="8"/>
        <v>75.186999999999998</v>
      </c>
      <c r="D95" s="2">
        <v>1503.74</v>
      </c>
      <c r="E95" s="2">
        <f t="shared" ca="1" si="9"/>
        <v>48.236351530714522</v>
      </c>
      <c r="F95" s="6">
        <f t="shared" si="5"/>
        <v>1578.9269999999999</v>
      </c>
      <c r="G95" s="6">
        <f t="shared" si="6"/>
        <v>1428.5530000000001</v>
      </c>
    </row>
    <row r="96" spans="1:7" x14ac:dyDescent="0.2">
      <c r="A96" s="13">
        <v>95</v>
      </c>
      <c r="B96" s="2">
        <f t="shared" si="7"/>
        <v>1442.25</v>
      </c>
      <c r="C96" s="2">
        <f t="shared" si="8"/>
        <v>72.112499999999997</v>
      </c>
      <c r="D96" s="2">
        <v>1442.25</v>
      </c>
      <c r="E96" s="2">
        <f t="shared" ca="1" si="9"/>
        <v>48.770140351935879</v>
      </c>
      <c r="F96" s="6">
        <f t="shared" si="5"/>
        <v>1514.3625</v>
      </c>
      <c r="G96" s="6">
        <f t="shared" si="6"/>
        <v>1370.1375</v>
      </c>
    </row>
    <row r="97" spans="1:7" x14ac:dyDescent="0.2">
      <c r="A97" s="13">
        <v>96</v>
      </c>
      <c r="B97" s="2">
        <f t="shared" si="7"/>
        <v>1402.83</v>
      </c>
      <c r="C97" s="2">
        <f t="shared" si="8"/>
        <v>70.141499999999994</v>
      </c>
      <c r="D97" s="2">
        <v>1402.83</v>
      </c>
      <c r="E97" s="2">
        <f t="shared" ca="1" si="9"/>
        <v>50.01897171807169</v>
      </c>
      <c r="F97" s="6">
        <f t="shared" si="5"/>
        <v>1472.9714999999999</v>
      </c>
      <c r="G97" s="6">
        <f t="shared" si="6"/>
        <v>1332.6885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7C4E-2721-49A9-8F2D-2958AD4E897C}">
  <dimension ref="A1:M47"/>
  <sheetViews>
    <sheetView topLeftCell="C1" workbookViewId="0">
      <pane ySplit="1" topLeftCell="A2" activePane="bottomLeft" state="frozen"/>
      <selection pane="bottomLeft" activeCell="E4" sqref="E4"/>
    </sheetView>
  </sheetViews>
  <sheetFormatPr defaultColWidth="8.875" defaultRowHeight="15.75" x14ac:dyDescent="0.2"/>
  <cols>
    <col min="1" max="1" width="10.5" style="13" bestFit="1" customWidth="1"/>
    <col min="2" max="3" width="8.875" style="13"/>
    <col min="4" max="5" width="15.25" style="13" bestFit="1" customWidth="1"/>
    <col min="6" max="6" width="15.25" style="13" customWidth="1"/>
    <col min="7" max="7" width="17.75" style="13" bestFit="1" customWidth="1"/>
    <col min="8" max="8" width="8.625" style="13" customWidth="1"/>
    <col min="9" max="9" width="11.875" style="13" customWidth="1"/>
    <col min="10" max="11" width="18.125" style="13" bestFit="1" customWidth="1"/>
    <col min="12" max="12" width="14.375" style="13" bestFit="1" customWidth="1"/>
    <col min="13" max="13" width="59.25" style="13" bestFit="1" customWidth="1"/>
    <col min="14" max="16384" width="8.875" style="13"/>
  </cols>
  <sheetData>
    <row r="1" spans="1:13" x14ac:dyDescent="0.2">
      <c r="A1" s="13" t="s">
        <v>24</v>
      </c>
      <c r="B1" s="13" t="s">
        <v>25</v>
      </c>
      <c r="C1" s="13" t="s">
        <v>26</v>
      </c>
      <c r="D1" s="13" t="s">
        <v>49</v>
      </c>
      <c r="E1" s="13" t="s">
        <v>85</v>
      </c>
      <c r="F1" s="13" t="s">
        <v>44</v>
      </c>
      <c r="G1" s="13" t="s">
        <v>45</v>
      </c>
    </row>
    <row r="2" spans="1:13" x14ac:dyDescent="0.2">
      <c r="A2" s="13">
        <v>1</v>
      </c>
      <c r="B2" s="13">
        <v>1</v>
      </c>
      <c r="C2" s="13">
        <v>2</v>
      </c>
      <c r="D2" s="4">
        <f>F2*0.304</f>
        <v>20.903868698174296</v>
      </c>
      <c r="E2" s="4">
        <f>0.04*F2</f>
        <v>2.7505090392334601</v>
      </c>
      <c r="F2" s="2">
        <v>68.762725980836507</v>
      </c>
      <c r="G2" s="13">
        <f ca="1">80+40*(RAND()-0.5)</f>
        <v>87.820922690359779</v>
      </c>
      <c r="I2" s="13" t="s">
        <v>39</v>
      </c>
      <c r="J2" s="13" t="s">
        <v>40</v>
      </c>
      <c r="K2" s="13" t="s">
        <v>41</v>
      </c>
      <c r="L2" s="13" t="s">
        <v>46</v>
      </c>
      <c r="M2" s="13" t="s">
        <v>47</v>
      </c>
    </row>
    <row r="3" spans="1:13" x14ac:dyDescent="0.2">
      <c r="A3" s="13">
        <v>2</v>
      </c>
      <c r="B3" s="13">
        <v>1</v>
      </c>
      <c r="C3" s="13">
        <v>39</v>
      </c>
      <c r="D3" s="4">
        <f t="shared" ref="D3:D47" si="0">F3*0.304</f>
        <v>20.706006912798646</v>
      </c>
      <c r="E3" s="4">
        <f t="shared" ref="E3:E47" si="1">0.04*F3</f>
        <v>2.7244745937892958</v>
      </c>
      <c r="F3" s="2">
        <v>68.111864844732395</v>
      </c>
      <c r="G3" s="13">
        <f t="shared" ref="G3:G47" ca="1" si="2">80+40*(RAND()-0.5)</f>
        <v>97.904913688238537</v>
      </c>
      <c r="I3" s="25" t="s">
        <v>43</v>
      </c>
      <c r="J3" s="13">
        <v>0.05</v>
      </c>
      <c r="K3" s="13">
        <v>0.41699999999999998</v>
      </c>
      <c r="L3" s="13">
        <v>330</v>
      </c>
      <c r="M3" s="13" t="s">
        <v>48</v>
      </c>
    </row>
    <row r="4" spans="1:13" x14ac:dyDescent="0.2">
      <c r="A4" s="13">
        <v>3</v>
      </c>
      <c r="B4" s="13">
        <v>2</v>
      </c>
      <c r="C4" s="13">
        <v>3</v>
      </c>
      <c r="D4" s="4">
        <f t="shared" si="0"/>
        <v>28.271482633953681</v>
      </c>
      <c r="E4" s="4">
        <f t="shared" si="1"/>
        <v>3.7199319255202217</v>
      </c>
      <c r="F4" s="2">
        <v>92.998298138005538</v>
      </c>
      <c r="G4" s="13">
        <f t="shared" ca="1" si="2"/>
        <v>69.718901228894822</v>
      </c>
      <c r="I4" s="25"/>
      <c r="J4" s="13">
        <v>5.2499999999999998E-2</v>
      </c>
      <c r="K4" s="13">
        <v>0.32</v>
      </c>
      <c r="L4" s="13">
        <v>330</v>
      </c>
      <c r="M4" s="13" t="s">
        <v>48</v>
      </c>
    </row>
    <row r="5" spans="1:13" x14ac:dyDescent="0.2">
      <c r="A5" s="13">
        <v>4</v>
      </c>
      <c r="B5" s="13">
        <v>2</v>
      </c>
      <c r="C5" s="13">
        <v>25</v>
      </c>
      <c r="D5" s="4">
        <f t="shared" si="0"/>
        <v>28.153897619232492</v>
      </c>
      <c r="E5" s="4">
        <f t="shared" si="1"/>
        <v>3.7044602130569069</v>
      </c>
      <c r="F5" s="2">
        <v>92.611505326422673</v>
      </c>
      <c r="G5" s="13">
        <f t="shared" ca="1" si="2"/>
        <v>87.974612435823502</v>
      </c>
      <c r="I5" s="25"/>
      <c r="J5" s="13">
        <v>5.2499999999999998E-2</v>
      </c>
      <c r="K5" s="13">
        <v>0.316</v>
      </c>
      <c r="L5" s="13">
        <v>330</v>
      </c>
      <c r="M5" s="13" t="s">
        <v>48</v>
      </c>
    </row>
    <row r="6" spans="1:13" x14ac:dyDescent="0.2">
      <c r="A6" s="13">
        <v>5</v>
      </c>
      <c r="B6" s="13">
        <v>2</v>
      </c>
      <c r="C6" s="13">
        <v>30</v>
      </c>
      <c r="D6" s="4">
        <f t="shared" si="0"/>
        <v>19.398692609716861</v>
      </c>
      <c r="E6" s="4">
        <f t="shared" si="1"/>
        <v>2.5524595539101131</v>
      </c>
      <c r="F6" s="2">
        <v>63.811488847752827</v>
      </c>
      <c r="G6" s="13">
        <f t="shared" ca="1" si="2"/>
        <v>96.008763429252497</v>
      </c>
      <c r="I6" s="25"/>
      <c r="J6" s="13">
        <v>7.8750000000000001E-2</v>
      </c>
      <c r="K6" s="13">
        <v>0.40500000000000003</v>
      </c>
      <c r="L6" s="13">
        <v>220</v>
      </c>
      <c r="M6" s="13" t="s">
        <v>48</v>
      </c>
    </row>
    <row r="7" spans="1:13" x14ac:dyDescent="0.2">
      <c r="A7" s="13">
        <v>6</v>
      </c>
      <c r="B7" s="13">
        <v>3</v>
      </c>
      <c r="C7" s="13">
        <v>4</v>
      </c>
      <c r="D7" s="4">
        <f t="shared" si="0"/>
        <v>29.75920476481803</v>
      </c>
      <c r="E7" s="4">
        <f t="shared" si="1"/>
        <v>3.9156848374760571</v>
      </c>
      <c r="F7" s="2">
        <v>97.892120936901421</v>
      </c>
      <c r="G7" s="13">
        <f t="shared" ca="1" si="2"/>
        <v>63.598752964229774</v>
      </c>
      <c r="I7" s="25"/>
      <c r="J7" s="8">
        <v>0.04</v>
      </c>
      <c r="K7" s="8">
        <v>0.30399999999999999</v>
      </c>
      <c r="L7" s="13">
        <v>220</v>
      </c>
      <c r="M7" s="13" t="s">
        <v>42</v>
      </c>
    </row>
    <row r="8" spans="1:13" x14ac:dyDescent="0.2">
      <c r="A8" s="13">
        <v>7</v>
      </c>
      <c r="B8" s="13">
        <v>3</v>
      </c>
      <c r="C8" s="13">
        <v>18</v>
      </c>
      <c r="D8" s="4">
        <f t="shared" si="0"/>
        <v>30.058881139331543</v>
      </c>
      <c r="E8" s="4">
        <f t="shared" si="1"/>
        <v>3.9551159393857298</v>
      </c>
      <c r="F8" s="2">
        <v>98.877898484643239</v>
      </c>
      <c r="G8" s="13">
        <f t="shared" ca="1" si="2"/>
        <v>85.809338280233703</v>
      </c>
      <c r="I8" s="25"/>
      <c r="J8" s="13">
        <v>1.2500000000000001E-2</v>
      </c>
      <c r="K8" s="13">
        <v>0.26350000000000001</v>
      </c>
      <c r="L8" s="13">
        <v>500</v>
      </c>
      <c r="M8" s="13" t="s">
        <v>42</v>
      </c>
    </row>
    <row r="9" spans="1:13" x14ac:dyDescent="0.2">
      <c r="A9" s="13">
        <v>8</v>
      </c>
      <c r="B9" s="13">
        <v>4</v>
      </c>
      <c r="C9" s="13">
        <v>5</v>
      </c>
      <c r="D9" s="4">
        <f t="shared" si="0"/>
        <v>22.708041107943281</v>
      </c>
      <c r="E9" s="4">
        <f t="shared" si="1"/>
        <v>2.9879001457820107</v>
      </c>
      <c r="F9" s="2">
        <v>74.697503644550267</v>
      </c>
      <c r="G9" s="13">
        <f t="shared" ca="1" si="2"/>
        <v>74.189308461654392</v>
      </c>
      <c r="I9" s="25"/>
      <c r="J9" s="13">
        <v>1.333E-2</v>
      </c>
      <c r="K9" s="13">
        <v>0.20220399999999999</v>
      </c>
      <c r="L9" s="13">
        <v>500</v>
      </c>
      <c r="M9" s="13" t="s">
        <v>42</v>
      </c>
    </row>
    <row r="10" spans="1:13" x14ac:dyDescent="0.2">
      <c r="A10" s="13">
        <v>9</v>
      </c>
      <c r="B10" s="13">
        <v>4</v>
      </c>
      <c r="C10" s="13">
        <v>14</v>
      </c>
      <c r="D10" s="4">
        <f t="shared" si="0"/>
        <v>19.755946465064575</v>
      </c>
      <c r="E10" s="4">
        <f t="shared" si="1"/>
        <v>2.5994666401400757</v>
      </c>
      <c r="F10" s="2">
        <v>64.986666003501895</v>
      </c>
      <c r="G10" s="13">
        <f t="shared" ca="1" si="2"/>
        <v>90.852806290623704</v>
      </c>
      <c r="I10" s="25"/>
      <c r="J10" s="13">
        <v>1.78E-2</v>
      </c>
      <c r="K10" s="13">
        <v>0.31390000000000001</v>
      </c>
      <c r="L10" s="13">
        <v>500</v>
      </c>
      <c r="M10" s="13" t="s">
        <v>42</v>
      </c>
    </row>
    <row r="11" spans="1:13" x14ac:dyDescent="0.2">
      <c r="A11" s="13">
        <v>10</v>
      </c>
      <c r="B11" s="13">
        <v>5</v>
      </c>
      <c r="C11" s="13">
        <v>6</v>
      </c>
      <c r="D11" s="4">
        <f t="shared" si="0"/>
        <v>19.573324095588564</v>
      </c>
      <c r="E11" s="4">
        <f t="shared" si="1"/>
        <v>2.5754373809984954</v>
      </c>
      <c r="F11" s="2">
        <v>64.38593452496238</v>
      </c>
      <c r="G11" s="13">
        <f t="shared" ca="1" si="2"/>
        <v>92.149801877149713</v>
      </c>
      <c r="I11" s="25"/>
      <c r="J11" s="13">
        <v>7.4000000000000003E-3</v>
      </c>
      <c r="K11" s="13">
        <v>0.2651</v>
      </c>
      <c r="L11" s="13">
        <v>1000</v>
      </c>
      <c r="M11" s="13" t="s">
        <v>42</v>
      </c>
    </row>
    <row r="12" spans="1:13" x14ac:dyDescent="0.2">
      <c r="A12" s="13">
        <v>11</v>
      </c>
      <c r="B12" s="13">
        <v>5</v>
      </c>
      <c r="C12" s="13">
        <v>8</v>
      </c>
      <c r="D12" s="4">
        <f t="shared" si="0"/>
        <v>26.11875959065436</v>
      </c>
      <c r="E12" s="4">
        <f t="shared" si="1"/>
        <v>3.4366788935071528</v>
      </c>
      <c r="F12" s="2">
        <v>85.916972337678814</v>
      </c>
      <c r="G12" s="13">
        <f t="shared" ca="1" si="2"/>
        <v>88.883662787471181</v>
      </c>
    </row>
    <row r="13" spans="1:13" x14ac:dyDescent="0.2">
      <c r="A13" s="13">
        <v>12</v>
      </c>
      <c r="B13" s="13">
        <v>6</v>
      </c>
      <c r="C13" s="13">
        <v>7</v>
      </c>
      <c r="D13" s="4">
        <f t="shared" si="0"/>
        <v>24.642694509021403</v>
      </c>
      <c r="E13" s="4">
        <f t="shared" si="1"/>
        <v>3.2424598038186061</v>
      </c>
      <c r="F13" s="2">
        <v>81.061495095465148</v>
      </c>
      <c r="G13" s="13">
        <f t="shared" ca="1" si="2"/>
        <v>62.735637971625295</v>
      </c>
    </row>
    <row r="14" spans="1:13" x14ac:dyDescent="0.2">
      <c r="A14" s="13">
        <v>13</v>
      </c>
      <c r="B14" s="13">
        <v>6</v>
      </c>
      <c r="C14" s="13">
        <v>11</v>
      </c>
      <c r="D14" s="4">
        <f t="shared" si="0"/>
        <v>21.05686297804386</v>
      </c>
      <c r="E14" s="4">
        <f t="shared" si="1"/>
        <v>2.770639865532087</v>
      </c>
      <c r="F14" s="2">
        <v>69.26599663830217</v>
      </c>
      <c r="G14" s="13">
        <f t="shared" ca="1" si="2"/>
        <v>60.822908288595322</v>
      </c>
      <c r="K14" s="7"/>
    </row>
    <row r="15" spans="1:13" x14ac:dyDescent="0.2">
      <c r="A15" s="13">
        <v>14</v>
      </c>
      <c r="B15" s="13">
        <v>6</v>
      </c>
      <c r="C15" s="13">
        <v>31</v>
      </c>
      <c r="D15" s="4">
        <f t="shared" si="0"/>
        <v>29.512615144937154</v>
      </c>
      <c r="E15" s="4">
        <f t="shared" si="1"/>
        <v>3.8832388348601516</v>
      </c>
      <c r="F15" s="2">
        <v>97.080970871503794</v>
      </c>
      <c r="G15" s="13">
        <f t="shared" ca="1" si="2"/>
        <v>77.069796344714973</v>
      </c>
    </row>
    <row r="16" spans="1:13" x14ac:dyDescent="0.2">
      <c r="A16" s="13">
        <v>15</v>
      </c>
      <c r="B16" s="13">
        <v>7</v>
      </c>
      <c r="C16" s="13">
        <v>8</v>
      </c>
      <c r="D16" s="4">
        <f t="shared" si="0"/>
        <v>21.317800244753652</v>
      </c>
      <c r="E16" s="4">
        <f t="shared" si="1"/>
        <v>2.8049737164149544</v>
      </c>
      <c r="F16" s="2">
        <v>70.124342910373855</v>
      </c>
      <c r="G16" s="13">
        <f t="shared" ca="1" si="2"/>
        <v>60.854498234887217</v>
      </c>
    </row>
    <row r="17" spans="1:7" x14ac:dyDescent="0.2">
      <c r="A17" s="13">
        <v>16</v>
      </c>
      <c r="B17" s="13">
        <v>8</v>
      </c>
      <c r="C17" s="13">
        <v>9</v>
      </c>
      <c r="D17" s="4">
        <f t="shared" si="0"/>
        <v>18.905068903987882</v>
      </c>
      <c r="E17" s="4">
        <f t="shared" si="1"/>
        <v>2.4875090663141952</v>
      </c>
      <c r="F17" s="2">
        <v>62.187726657854874</v>
      </c>
      <c r="G17" s="13">
        <f t="shared" ca="1" si="2"/>
        <v>84.319150187659247</v>
      </c>
    </row>
    <row r="18" spans="1:7" x14ac:dyDescent="0.2">
      <c r="A18" s="13">
        <v>17</v>
      </c>
      <c r="B18" s="13">
        <v>9</v>
      </c>
      <c r="C18" s="13">
        <v>39</v>
      </c>
      <c r="D18" s="4">
        <f t="shared" si="0"/>
        <v>19.263084568806057</v>
      </c>
      <c r="E18" s="4">
        <f t="shared" si="1"/>
        <v>2.534616390632376</v>
      </c>
      <c r="F18" s="2">
        <v>63.365409765809403</v>
      </c>
      <c r="G18" s="13">
        <f t="shared" ca="1" si="2"/>
        <v>80.435317423238217</v>
      </c>
    </row>
    <row r="19" spans="1:7" x14ac:dyDescent="0.2">
      <c r="A19" s="13">
        <v>18</v>
      </c>
      <c r="B19" s="13">
        <v>10</v>
      </c>
      <c r="C19" s="13">
        <v>11</v>
      </c>
      <c r="D19" s="4">
        <f t="shared" si="0"/>
        <v>19.722838369603892</v>
      </c>
      <c r="E19" s="4">
        <f t="shared" si="1"/>
        <v>2.5951103117899859</v>
      </c>
      <c r="F19" s="2">
        <v>64.877757794749641</v>
      </c>
      <c r="G19" s="13">
        <f t="shared" ca="1" si="2"/>
        <v>97.240460035030821</v>
      </c>
    </row>
    <row r="20" spans="1:7" x14ac:dyDescent="0.2">
      <c r="A20" s="13">
        <v>19</v>
      </c>
      <c r="B20" s="13">
        <v>10</v>
      </c>
      <c r="C20" s="13">
        <v>13</v>
      </c>
      <c r="D20" s="4">
        <f t="shared" si="0"/>
        <v>22.886644810500997</v>
      </c>
      <c r="E20" s="4">
        <f t="shared" si="1"/>
        <v>3.0114006329606577</v>
      </c>
      <c r="F20" s="2">
        <v>75.28501582401644</v>
      </c>
      <c r="G20" s="13">
        <f t="shared" ca="1" si="2"/>
        <v>75.429633027912899</v>
      </c>
    </row>
    <row r="21" spans="1:7" x14ac:dyDescent="0.2">
      <c r="A21" s="13">
        <v>20</v>
      </c>
      <c r="B21" s="13">
        <v>10</v>
      </c>
      <c r="C21" s="13">
        <v>32</v>
      </c>
      <c r="D21" s="4">
        <f t="shared" si="0"/>
        <v>24.760724312113236</v>
      </c>
      <c r="E21" s="4">
        <f t="shared" si="1"/>
        <v>3.2579900410675311</v>
      </c>
      <c r="F21" s="2">
        <v>81.449751026688276</v>
      </c>
      <c r="G21" s="13">
        <f t="shared" ca="1" si="2"/>
        <v>91.614492807650635</v>
      </c>
    </row>
    <row r="22" spans="1:7" x14ac:dyDescent="0.2">
      <c r="A22" s="13">
        <v>21</v>
      </c>
      <c r="B22" s="13">
        <v>11</v>
      </c>
      <c r="C22" s="13">
        <v>12</v>
      </c>
      <c r="D22" s="4">
        <f t="shared" si="0"/>
        <v>25.517103003234109</v>
      </c>
      <c r="E22" s="4">
        <f t="shared" si="1"/>
        <v>3.3575135530571196</v>
      </c>
      <c r="F22" s="2">
        <v>83.937838826427992</v>
      </c>
      <c r="G22" s="13">
        <f t="shared" ca="1" si="2"/>
        <v>92.490864137672673</v>
      </c>
    </row>
    <row r="23" spans="1:7" x14ac:dyDescent="0.2">
      <c r="A23" s="13">
        <v>22</v>
      </c>
      <c r="B23" s="13">
        <v>12</v>
      </c>
      <c r="C23" s="13">
        <v>13</v>
      </c>
      <c r="D23" s="4">
        <f t="shared" si="0"/>
        <v>27.154050226685811</v>
      </c>
      <c r="E23" s="4">
        <f t="shared" si="1"/>
        <v>3.5729013456165539</v>
      </c>
      <c r="F23" s="2">
        <v>89.322533640413852</v>
      </c>
      <c r="G23" s="13">
        <f t="shared" ca="1" si="2"/>
        <v>87.387668153882061</v>
      </c>
    </row>
    <row r="24" spans="1:7" x14ac:dyDescent="0.2">
      <c r="A24" s="13">
        <v>23</v>
      </c>
      <c r="B24" s="13">
        <v>13</v>
      </c>
      <c r="C24" s="13">
        <v>14</v>
      </c>
      <c r="D24" s="4">
        <f t="shared" si="0"/>
        <v>21.041387238842429</v>
      </c>
      <c r="E24" s="4">
        <f t="shared" si="1"/>
        <v>2.7686035840582144</v>
      </c>
      <c r="F24" s="2">
        <v>69.215089601455361</v>
      </c>
      <c r="G24" s="13">
        <f t="shared" ca="1" si="2"/>
        <v>84.981048929118444</v>
      </c>
    </row>
    <row r="25" spans="1:7" x14ac:dyDescent="0.2">
      <c r="A25" s="13">
        <v>24</v>
      </c>
      <c r="B25" s="13">
        <v>14</v>
      </c>
      <c r="C25" s="13">
        <v>15</v>
      </c>
      <c r="D25" s="4">
        <f t="shared" si="0"/>
        <v>27.471108814930751</v>
      </c>
      <c r="E25" s="4">
        <f t="shared" si="1"/>
        <v>3.614619580911941</v>
      </c>
      <c r="F25" s="2">
        <v>90.365489522798526</v>
      </c>
      <c r="G25" s="13">
        <f t="shared" ca="1" si="2"/>
        <v>76.226815960717076</v>
      </c>
    </row>
    <row r="26" spans="1:7" x14ac:dyDescent="0.2">
      <c r="A26" s="13">
        <v>25</v>
      </c>
      <c r="B26" s="13">
        <v>15</v>
      </c>
      <c r="C26" s="13">
        <v>16</v>
      </c>
      <c r="D26" s="4">
        <f t="shared" si="0"/>
        <v>23.233199583500099</v>
      </c>
      <c r="E26" s="4">
        <f t="shared" si="1"/>
        <v>3.0569999451973815</v>
      </c>
      <c r="F26" s="2">
        <v>76.424998629934535</v>
      </c>
      <c r="G26" s="13">
        <f t="shared" ca="1" si="2"/>
        <v>91.875000494396019</v>
      </c>
    </row>
    <row r="27" spans="1:7" x14ac:dyDescent="0.2">
      <c r="A27" s="13">
        <v>26</v>
      </c>
      <c r="B27" s="13">
        <v>16</v>
      </c>
      <c r="C27" s="13">
        <v>17</v>
      </c>
      <c r="D27" s="4">
        <f t="shared" si="0"/>
        <v>26.984897859932119</v>
      </c>
      <c r="E27" s="4">
        <f t="shared" si="1"/>
        <v>3.5506444552542265</v>
      </c>
      <c r="F27" s="2">
        <v>88.766111381355657</v>
      </c>
      <c r="G27" s="13">
        <f t="shared" ca="1" si="2"/>
        <v>78.96940920487711</v>
      </c>
    </row>
    <row r="28" spans="1:7" x14ac:dyDescent="0.2">
      <c r="A28" s="13">
        <v>27</v>
      </c>
      <c r="B28" s="13">
        <v>16</v>
      </c>
      <c r="C28" s="13">
        <v>19</v>
      </c>
      <c r="D28" s="4">
        <f t="shared" si="0"/>
        <v>29.315271833576926</v>
      </c>
      <c r="E28" s="4">
        <f t="shared" si="1"/>
        <v>3.8572726096811745</v>
      </c>
      <c r="F28" s="2">
        <v>96.431815242029359</v>
      </c>
      <c r="G28" s="13">
        <f t="shared" ca="1" si="2"/>
        <v>68.696221457978595</v>
      </c>
    </row>
    <row r="29" spans="1:7" x14ac:dyDescent="0.2">
      <c r="A29" s="13">
        <v>28</v>
      </c>
      <c r="B29" s="13">
        <v>16</v>
      </c>
      <c r="C29" s="13">
        <v>21</v>
      </c>
      <c r="D29" s="4">
        <f t="shared" si="0"/>
        <v>25.361647691603924</v>
      </c>
      <c r="E29" s="4">
        <f t="shared" si="1"/>
        <v>3.3370589067899905</v>
      </c>
      <c r="F29" s="2">
        <v>83.426472669749757</v>
      </c>
      <c r="G29" s="13">
        <f t="shared" ca="1" si="2"/>
        <v>63.475864127877699</v>
      </c>
    </row>
    <row r="30" spans="1:7" x14ac:dyDescent="0.2">
      <c r="A30" s="13">
        <v>29</v>
      </c>
      <c r="B30" s="13">
        <v>16</v>
      </c>
      <c r="C30" s="13">
        <v>24</v>
      </c>
      <c r="D30" s="4">
        <f t="shared" si="0"/>
        <v>23.356099164374609</v>
      </c>
      <c r="E30" s="4">
        <f t="shared" si="1"/>
        <v>3.07317094268087</v>
      </c>
      <c r="F30" s="2">
        <v>76.829273567021744</v>
      </c>
      <c r="G30" s="13">
        <f t="shared" ca="1" si="2"/>
        <v>99.069856411579735</v>
      </c>
    </row>
    <row r="31" spans="1:7" x14ac:dyDescent="0.2">
      <c r="A31" s="13">
        <v>30</v>
      </c>
      <c r="B31" s="13">
        <v>17</v>
      </c>
      <c r="C31" s="13">
        <v>18</v>
      </c>
      <c r="D31" s="4">
        <f t="shared" si="0"/>
        <v>28.656942354624828</v>
      </c>
      <c r="E31" s="4">
        <f t="shared" si="1"/>
        <v>3.7706503098190565</v>
      </c>
      <c r="F31" s="2">
        <v>94.266257745476409</v>
      </c>
      <c r="G31" s="13">
        <f t="shared" ca="1" si="2"/>
        <v>94.915551563799383</v>
      </c>
    </row>
    <row r="32" spans="1:7" x14ac:dyDescent="0.2">
      <c r="A32" s="13">
        <v>31</v>
      </c>
      <c r="B32" s="13">
        <v>17</v>
      </c>
      <c r="C32" s="13">
        <v>27</v>
      </c>
      <c r="D32" s="4">
        <f t="shared" si="0"/>
        <v>18.410195663290914</v>
      </c>
      <c r="E32" s="4">
        <f t="shared" si="1"/>
        <v>2.4223941662224888</v>
      </c>
      <c r="F32" s="2">
        <v>60.559854155562221</v>
      </c>
      <c r="G32" s="13">
        <f t="shared" ca="1" si="2"/>
        <v>66.36055001674454</v>
      </c>
    </row>
    <row r="33" spans="1:7" x14ac:dyDescent="0.2">
      <c r="A33" s="13">
        <v>32</v>
      </c>
      <c r="B33" s="13">
        <v>19</v>
      </c>
      <c r="C33" s="13">
        <v>20</v>
      </c>
      <c r="D33" s="4">
        <f t="shared" si="0"/>
        <v>29.030611938150912</v>
      </c>
      <c r="E33" s="4">
        <f t="shared" si="1"/>
        <v>3.819817360283015</v>
      </c>
      <c r="F33" s="2">
        <v>95.495434007075374</v>
      </c>
      <c r="G33" s="13">
        <f t="shared" ca="1" si="2"/>
        <v>61.678039949349539</v>
      </c>
    </row>
    <row r="34" spans="1:7" x14ac:dyDescent="0.2">
      <c r="A34" s="13">
        <v>33</v>
      </c>
      <c r="B34" s="13">
        <v>19</v>
      </c>
      <c r="C34" s="13">
        <v>34</v>
      </c>
      <c r="D34" s="4">
        <f t="shared" si="0"/>
        <v>29.795456400263529</v>
      </c>
      <c r="E34" s="4">
        <f t="shared" si="1"/>
        <v>3.920454789508359</v>
      </c>
      <c r="F34" s="2">
        <v>98.011369737708975</v>
      </c>
      <c r="G34" s="13">
        <f t="shared" ca="1" si="2"/>
        <v>75.49659227272862</v>
      </c>
    </row>
    <row r="35" spans="1:7" x14ac:dyDescent="0.2">
      <c r="A35" s="13">
        <v>34</v>
      </c>
      <c r="B35" s="13">
        <v>20</v>
      </c>
      <c r="C35" s="13">
        <v>33</v>
      </c>
      <c r="D35" s="4">
        <f t="shared" si="0"/>
        <v>28.972394453236515</v>
      </c>
      <c r="E35" s="4">
        <f t="shared" si="1"/>
        <v>3.8121571648995416</v>
      </c>
      <c r="F35" s="2">
        <v>95.30392912248854</v>
      </c>
      <c r="G35" s="13">
        <f t="shared" ca="1" si="2"/>
        <v>74.722172287354084</v>
      </c>
    </row>
    <row r="36" spans="1:7" x14ac:dyDescent="0.2">
      <c r="A36" s="13">
        <v>35</v>
      </c>
      <c r="B36" s="13">
        <v>21</v>
      </c>
      <c r="C36" s="13">
        <v>22</v>
      </c>
      <c r="D36" s="4">
        <f t="shared" si="0"/>
        <v>24.31092918156979</v>
      </c>
      <c r="E36" s="4">
        <f t="shared" si="1"/>
        <v>3.198806471259183</v>
      </c>
      <c r="F36" s="2">
        <v>79.970161781479575</v>
      </c>
      <c r="G36" s="13">
        <f t="shared" ca="1" si="2"/>
        <v>92.494192493232177</v>
      </c>
    </row>
    <row r="37" spans="1:7" x14ac:dyDescent="0.2">
      <c r="A37" s="13">
        <v>36</v>
      </c>
      <c r="B37" s="13">
        <v>22</v>
      </c>
      <c r="C37" s="13">
        <v>23</v>
      </c>
      <c r="D37" s="4">
        <f t="shared" si="0"/>
        <v>26.447645165725859</v>
      </c>
      <c r="E37" s="4">
        <f t="shared" si="1"/>
        <v>3.4799533112797185</v>
      </c>
      <c r="F37" s="2">
        <v>86.998832781992959</v>
      </c>
      <c r="G37" s="13">
        <f t="shared" ca="1" si="2"/>
        <v>80.168956598564534</v>
      </c>
    </row>
    <row r="38" spans="1:7" x14ac:dyDescent="0.2">
      <c r="A38" s="13">
        <v>37</v>
      </c>
      <c r="B38" s="13">
        <v>22</v>
      </c>
      <c r="C38" s="13">
        <v>35</v>
      </c>
      <c r="D38" s="4">
        <f t="shared" si="0"/>
        <v>25.906951940807573</v>
      </c>
      <c r="E38" s="4">
        <f t="shared" si="1"/>
        <v>3.4088094658957333</v>
      </c>
      <c r="F38" s="2">
        <v>85.220236647393335</v>
      </c>
      <c r="G38" s="13">
        <f t="shared" ca="1" si="2"/>
        <v>87.178234275148895</v>
      </c>
    </row>
    <row r="39" spans="1:7" x14ac:dyDescent="0.2">
      <c r="A39" s="13">
        <v>38</v>
      </c>
      <c r="B39" s="13">
        <v>23</v>
      </c>
      <c r="C39" s="13">
        <v>24</v>
      </c>
      <c r="D39" s="4">
        <f t="shared" si="0"/>
        <v>21.2463484026737</v>
      </c>
      <c r="E39" s="4">
        <f t="shared" si="1"/>
        <v>2.7955721582465394</v>
      </c>
      <c r="F39" s="2">
        <v>69.889303956163488</v>
      </c>
      <c r="G39" s="13">
        <f t="shared" ca="1" si="2"/>
        <v>96.802881754354758</v>
      </c>
    </row>
    <row r="40" spans="1:7" x14ac:dyDescent="0.2">
      <c r="A40" s="13">
        <v>39</v>
      </c>
      <c r="B40" s="13">
        <v>23</v>
      </c>
      <c r="C40" s="13">
        <v>36</v>
      </c>
      <c r="D40" s="4">
        <f t="shared" si="0"/>
        <v>29.72989454784059</v>
      </c>
      <c r="E40" s="4">
        <f t="shared" si="1"/>
        <v>3.9118282299790255</v>
      </c>
      <c r="F40" s="2">
        <v>97.79570574947563</v>
      </c>
      <c r="G40" s="13">
        <f t="shared" ca="1" si="2"/>
        <v>78.760939663405381</v>
      </c>
    </row>
    <row r="41" spans="1:7" x14ac:dyDescent="0.2">
      <c r="A41" s="13">
        <v>40</v>
      </c>
      <c r="B41" s="13">
        <v>25</v>
      </c>
      <c r="C41" s="13">
        <v>26</v>
      </c>
      <c r="D41" s="4">
        <f t="shared" si="0"/>
        <v>23.904042041120231</v>
      </c>
      <c r="E41" s="4">
        <f t="shared" si="1"/>
        <v>3.1452686896210835</v>
      </c>
      <c r="F41" s="2">
        <v>78.631717240527081</v>
      </c>
      <c r="G41" s="13">
        <f t="shared" ca="1" si="2"/>
        <v>84.428427515626737</v>
      </c>
    </row>
    <row r="42" spans="1:7" x14ac:dyDescent="0.2">
      <c r="A42" s="13">
        <v>41</v>
      </c>
      <c r="B42" s="13">
        <v>25</v>
      </c>
      <c r="C42" s="13">
        <v>37</v>
      </c>
      <c r="D42" s="4">
        <f t="shared" si="0"/>
        <v>25.831140359985401</v>
      </c>
      <c r="E42" s="4">
        <f t="shared" si="1"/>
        <v>3.3988342578928159</v>
      </c>
      <c r="F42" s="2">
        <v>84.970856447320401</v>
      </c>
      <c r="G42" s="13">
        <f t="shared" ca="1" si="2"/>
        <v>82.281437814085038</v>
      </c>
    </row>
    <row r="43" spans="1:7" x14ac:dyDescent="0.2">
      <c r="A43" s="13">
        <v>42</v>
      </c>
      <c r="B43" s="13">
        <v>26</v>
      </c>
      <c r="C43" s="13">
        <v>27</v>
      </c>
      <c r="D43" s="4">
        <f t="shared" si="0"/>
        <v>30.39844355768194</v>
      </c>
      <c r="E43" s="4">
        <f t="shared" si="1"/>
        <v>3.9997952049581502</v>
      </c>
      <c r="F43" s="2">
        <v>99.994880123953749</v>
      </c>
      <c r="G43" s="13">
        <f t="shared" ca="1" si="2"/>
        <v>74.567854865467268</v>
      </c>
    </row>
    <row r="44" spans="1:7" x14ac:dyDescent="0.2">
      <c r="A44" s="13">
        <v>43</v>
      </c>
      <c r="B44" s="13">
        <v>26</v>
      </c>
      <c r="C44" s="13">
        <v>28</v>
      </c>
      <c r="D44" s="4">
        <f t="shared" si="0"/>
        <v>21.664748382945962</v>
      </c>
      <c r="E44" s="4">
        <f t="shared" si="1"/>
        <v>2.8506247872297319</v>
      </c>
      <c r="F44" s="2">
        <v>71.265619680743299</v>
      </c>
      <c r="G44" s="13">
        <f t="shared" ca="1" si="2"/>
        <v>78.219297356318776</v>
      </c>
    </row>
    <row r="45" spans="1:7" x14ac:dyDescent="0.2">
      <c r="A45" s="13">
        <v>44</v>
      </c>
      <c r="B45" s="13">
        <v>26</v>
      </c>
      <c r="C45" s="13">
        <v>29</v>
      </c>
      <c r="D45" s="4">
        <f t="shared" si="0"/>
        <v>23.523658116172111</v>
      </c>
      <c r="E45" s="4">
        <f t="shared" si="1"/>
        <v>3.095218173180541</v>
      </c>
      <c r="F45" s="2">
        <v>77.380454329513526</v>
      </c>
      <c r="G45" s="13">
        <f t="shared" ca="1" si="2"/>
        <v>96.732315264522043</v>
      </c>
    </row>
    <row r="46" spans="1:7" x14ac:dyDescent="0.2">
      <c r="A46" s="13">
        <v>45</v>
      </c>
      <c r="B46" s="13">
        <v>28</v>
      </c>
      <c r="C46" s="13">
        <v>29</v>
      </c>
      <c r="D46" s="4">
        <f t="shared" si="0"/>
        <v>20.596284421629125</v>
      </c>
      <c r="E46" s="4">
        <f t="shared" si="1"/>
        <v>2.7100374238985694</v>
      </c>
      <c r="F46" s="2">
        <v>67.750935597464235</v>
      </c>
      <c r="G46" s="13">
        <f t="shared" ca="1" si="2"/>
        <v>67.231275083717946</v>
      </c>
    </row>
    <row r="47" spans="1:7" x14ac:dyDescent="0.2">
      <c r="A47" s="13">
        <v>46</v>
      </c>
      <c r="B47" s="13">
        <v>29</v>
      </c>
      <c r="C47" s="13">
        <v>38</v>
      </c>
      <c r="D47" s="4">
        <f t="shared" si="0"/>
        <v>23.157452473912294</v>
      </c>
      <c r="E47" s="4">
        <f t="shared" si="1"/>
        <v>3.0470332202516177</v>
      </c>
      <c r="F47" s="2">
        <v>76.175830506290438</v>
      </c>
      <c r="G47" s="13">
        <f t="shared" ca="1" si="2"/>
        <v>90.204876281413277</v>
      </c>
    </row>
  </sheetData>
  <mergeCells count="1">
    <mergeCell ref="I3:I1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3189-F927-4F4E-96E6-5235C63F50C1}">
  <dimension ref="A1:I4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6" sqref="C26"/>
    </sheetView>
  </sheetViews>
  <sheetFormatPr defaultColWidth="8.875" defaultRowHeight="15.75" x14ac:dyDescent="0.2"/>
  <cols>
    <col min="1" max="1" width="10.5" style="10" bestFit="1" customWidth="1"/>
    <col min="2" max="2" width="15.375" style="11" bestFit="1" customWidth="1"/>
    <col min="3" max="4" width="10.5" style="10" bestFit="1" customWidth="1"/>
    <col min="5" max="7" width="8.875" style="10"/>
    <col min="8" max="8" width="15.375" style="10" bestFit="1" customWidth="1"/>
    <col min="9" max="9" width="17.75" style="10" bestFit="1" customWidth="1"/>
    <col min="10" max="16384" width="8.875" style="10"/>
  </cols>
  <sheetData>
    <row r="1" spans="1:9" ht="18.2" customHeight="1" x14ac:dyDescent="0.2">
      <c r="A1" s="26" t="s">
        <v>50</v>
      </c>
      <c r="B1" s="30" t="s">
        <v>51</v>
      </c>
      <c r="C1" s="26" t="s">
        <v>55</v>
      </c>
      <c r="D1" s="26"/>
    </row>
    <row r="2" spans="1:9" x14ac:dyDescent="0.2">
      <c r="A2" s="26"/>
      <c r="B2" s="30"/>
      <c r="C2" s="10" t="s">
        <v>56</v>
      </c>
      <c r="D2" s="10" t="s">
        <v>57</v>
      </c>
    </row>
    <row r="3" spans="1:9" x14ac:dyDescent="0.2">
      <c r="A3" s="10">
        <v>1</v>
      </c>
      <c r="B3" s="11">
        <v>0</v>
      </c>
      <c r="C3" s="10" t="s">
        <v>54</v>
      </c>
      <c r="D3" s="10">
        <v>0</v>
      </c>
    </row>
    <row r="4" spans="1:9" ht="18.2" customHeight="1" x14ac:dyDescent="0.2">
      <c r="A4" s="10">
        <v>2</v>
      </c>
      <c r="B4" s="11">
        <v>0</v>
      </c>
      <c r="C4" s="10" t="s">
        <v>54</v>
      </c>
      <c r="D4" s="10">
        <v>0</v>
      </c>
    </row>
    <row r="5" spans="1:9" x14ac:dyDescent="0.2">
      <c r="A5" s="10">
        <v>3</v>
      </c>
      <c r="B5" s="5">
        <v>5.4646444053929301E-2</v>
      </c>
      <c r="C5" s="10" t="s">
        <v>54</v>
      </c>
      <c r="D5" s="10">
        <v>0</v>
      </c>
    </row>
    <row r="6" spans="1:9" x14ac:dyDescent="0.2">
      <c r="A6" s="10">
        <v>4</v>
      </c>
      <c r="B6" s="5">
        <v>6.2362883516365701E-2</v>
      </c>
      <c r="C6" s="10" t="s">
        <v>54</v>
      </c>
      <c r="D6" s="10">
        <v>0</v>
      </c>
      <c r="H6" s="12" t="s">
        <v>66</v>
      </c>
      <c r="I6" s="12" t="s">
        <v>65</v>
      </c>
    </row>
    <row r="7" spans="1:9" x14ac:dyDescent="0.2">
      <c r="A7" s="10">
        <v>5</v>
      </c>
      <c r="B7" s="11">
        <v>0</v>
      </c>
      <c r="C7" s="10" t="s">
        <v>54</v>
      </c>
      <c r="D7" s="10">
        <v>0</v>
      </c>
      <c r="H7" s="10" t="s">
        <v>67</v>
      </c>
      <c r="I7" s="12" t="s">
        <v>74</v>
      </c>
    </row>
    <row r="8" spans="1:9" x14ac:dyDescent="0.2">
      <c r="A8" s="10">
        <v>6</v>
      </c>
      <c r="B8" s="11">
        <v>0</v>
      </c>
      <c r="C8" s="10" t="s">
        <v>54</v>
      </c>
      <c r="D8" s="10">
        <v>0</v>
      </c>
      <c r="H8" s="10" t="s">
        <v>68</v>
      </c>
      <c r="I8" s="12" t="s">
        <v>73</v>
      </c>
    </row>
    <row r="9" spans="1:9" x14ac:dyDescent="0.2">
      <c r="A9" s="10">
        <v>7</v>
      </c>
      <c r="B9" s="5">
        <v>4.5011918342850663E-2</v>
      </c>
      <c r="C9" s="10" t="s">
        <v>54</v>
      </c>
      <c r="D9" s="10">
        <v>0</v>
      </c>
      <c r="H9" s="10" t="s">
        <v>69</v>
      </c>
      <c r="I9" s="12" t="s">
        <v>72</v>
      </c>
    </row>
    <row r="10" spans="1:9" x14ac:dyDescent="0.2">
      <c r="A10" s="10">
        <v>8</v>
      </c>
      <c r="B10" s="5">
        <v>4.7978322048564871E-2</v>
      </c>
      <c r="C10" s="10" t="s">
        <v>54</v>
      </c>
      <c r="D10" s="10">
        <v>0</v>
      </c>
      <c r="H10" s="10" t="s">
        <v>70</v>
      </c>
      <c r="I10" s="12" t="s">
        <v>71</v>
      </c>
    </row>
    <row r="11" spans="1:9" x14ac:dyDescent="0.2">
      <c r="A11" s="10">
        <v>9</v>
      </c>
      <c r="B11" s="11">
        <v>0</v>
      </c>
      <c r="C11" s="10" t="s">
        <v>54</v>
      </c>
      <c r="D11" s="10">
        <v>0</v>
      </c>
    </row>
    <row r="12" spans="1:9" x14ac:dyDescent="0.2">
      <c r="A12" s="10">
        <v>10</v>
      </c>
      <c r="B12" s="11">
        <v>0</v>
      </c>
      <c r="C12" s="10" t="s">
        <v>54</v>
      </c>
      <c r="D12" s="10">
        <v>0</v>
      </c>
    </row>
    <row r="13" spans="1:9" x14ac:dyDescent="0.2">
      <c r="A13" s="10">
        <v>11</v>
      </c>
      <c r="B13" s="11">
        <v>0</v>
      </c>
      <c r="C13" s="10" t="s">
        <v>54</v>
      </c>
      <c r="D13" s="10">
        <v>0</v>
      </c>
    </row>
    <row r="14" spans="1:9" x14ac:dyDescent="0.2">
      <c r="A14" s="10">
        <v>12</v>
      </c>
      <c r="B14" s="11">
        <v>0</v>
      </c>
      <c r="C14" s="10" t="s">
        <v>54</v>
      </c>
      <c r="D14" s="10">
        <v>0</v>
      </c>
    </row>
    <row r="15" spans="1:9" x14ac:dyDescent="0.2">
      <c r="A15" s="10">
        <v>13</v>
      </c>
      <c r="B15" s="5">
        <v>4.7090477527793967E-2</v>
      </c>
      <c r="C15" s="10" t="s">
        <v>54</v>
      </c>
      <c r="D15" s="10">
        <v>0</v>
      </c>
    </row>
    <row r="16" spans="1:9" x14ac:dyDescent="0.2">
      <c r="A16" s="10">
        <v>14</v>
      </c>
      <c r="B16" s="11">
        <v>0</v>
      </c>
      <c r="C16" s="10" t="s">
        <v>54</v>
      </c>
      <c r="D16" s="10">
        <v>0</v>
      </c>
    </row>
    <row r="17" spans="1:4" x14ac:dyDescent="0.2">
      <c r="A17" s="10">
        <v>15</v>
      </c>
      <c r="B17" s="5">
        <v>4.0913314104477905E-2</v>
      </c>
      <c r="C17" s="10" t="s">
        <v>54</v>
      </c>
      <c r="D17" s="10">
        <v>0</v>
      </c>
    </row>
    <row r="18" spans="1:4" x14ac:dyDescent="0.2">
      <c r="A18" s="10">
        <v>16</v>
      </c>
      <c r="B18" s="5">
        <v>4.1940255762856787E-2</v>
      </c>
      <c r="C18" s="10" t="s">
        <v>54</v>
      </c>
      <c r="D18" s="10">
        <v>0</v>
      </c>
    </row>
    <row r="19" spans="1:4" x14ac:dyDescent="0.2">
      <c r="A19" s="10">
        <v>17</v>
      </c>
      <c r="B19" s="11">
        <v>0</v>
      </c>
      <c r="C19" s="10" t="s">
        <v>54</v>
      </c>
      <c r="D19" s="10">
        <v>0</v>
      </c>
    </row>
    <row r="20" spans="1:4" x14ac:dyDescent="0.2">
      <c r="A20" s="10">
        <v>18</v>
      </c>
      <c r="B20" s="5">
        <v>5.152832725436602E-2</v>
      </c>
      <c r="C20" s="10" t="s">
        <v>64</v>
      </c>
      <c r="D20" s="10">
        <v>1</v>
      </c>
    </row>
    <row r="21" spans="1:4" x14ac:dyDescent="0.2">
      <c r="A21" s="10">
        <v>19</v>
      </c>
      <c r="B21" s="11">
        <v>0</v>
      </c>
      <c r="C21" s="10" t="s">
        <v>54</v>
      </c>
      <c r="D21" s="10">
        <v>0</v>
      </c>
    </row>
    <row r="22" spans="1:4" x14ac:dyDescent="0.2">
      <c r="A22" s="10">
        <v>20</v>
      </c>
      <c r="B22" s="5">
        <v>5.7481818964257303E-2</v>
      </c>
      <c r="C22" s="10" t="s">
        <v>54</v>
      </c>
      <c r="D22" s="10">
        <v>0</v>
      </c>
    </row>
    <row r="23" spans="1:4" x14ac:dyDescent="0.2">
      <c r="A23" s="10">
        <v>21</v>
      </c>
      <c r="B23" s="5">
        <v>5.2093865697816044E-2</v>
      </c>
      <c r="C23" s="10" t="s">
        <v>54</v>
      </c>
      <c r="D23" s="10">
        <v>0</v>
      </c>
    </row>
    <row r="24" spans="1:4" x14ac:dyDescent="0.2">
      <c r="A24" s="10">
        <v>22</v>
      </c>
      <c r="B24" s="11">
        <v>0</v>
      </c>
      <c r="C24" s="10" t="s">
        <v>54</v>
      </c>
      <c r="D24" s="10">
        <v>0</v>
      </c>
    </row>
    <row r="25" spans="1:4" x14ac:dyDescent="0.2">
      <c r="A25" s="10">
        <v>23</v>
      </c>
      <c r="B25" s="5">
        <v>4.1971660589920121E-2</v>
      </c>
      <c r="C25" s="10" t="s">
        <v>54</v>
      </c>
      <c r="D25" s="10">
        <v>0</v>
      </c>
    </row>
    <row r="26" spans="1:4" x14ac:dyDescent="0.2">
      <c r="A26" s="10">
        <v>24</v>
      </c>
      <c r="B26" s="5">
        <v>6.6731355746326299E-2</v>
      </c>
      <c r="C26" s="10" t="s">
        <v>64</v>
      </c>
      <c r="D26" s="10">
        <v>2</v>
      </c>
    </row>
    <row r="27" spans="1:4" x14ac:dyDescent="0.2">
      <c r="A27" s="10">
        <v>25</v>
      </c>
      <c r="B27" s="5">
        <v>5.3876792941525496E-2</v>
      </c>
      <c r="C27" s="10" t="s">
        <v>54</v>
      </c>
      <c r="D27" s="10">
        <v>0</v>
      </c>
    </row>
    <row r="28" spans="1:4" x14ac:dyDescent="0.2">
      <c r="A28" s="10">
        <v>26</v>
      </c>
      <c r="B28" s="5">
        <v>4.72999050913228E-2</v>
      </c>
      <c r="C28" s="10" t="s">
        <v>54</v>
      </c>
      <c r="D28" s="10">
        <v>0</v>
      </c>
    </row>
    <row r="29" spans="1:4" x14ac:dyDescent="0.2">
      <c r="A29" s="10">
        <v>27</v>
      </c>
      <c r="B29" s="5">
        <v>6.2297658725563101E-2</v>
      </c>
      <c r="C29" s="10" t="s">
        <v>54</v>
      </c>
      <c r="D29" s="10">
        <v>0</v>
      </c>
    </row>
    <row r="30" spans="1:4" x14ac:dyDescent="0.2">
      <c r="A30" s="10">
        <v>28</v>
      </c>
      <c r="B30" s="5">
        <v>5.8816094509869438E-2</v>
      </c>
      <c r="C30" s="10" t="s">
        <v>77</v>
      </c>
      <c r="D30" s="10">
        <v>0</v>
      </c>
    </row>
    <row r="31" spans="1:4" x14ac:dyDescent="0.2">
      <c r="A31" s="10">
        <v>29</v>
      </c>
      <c r="B31" s="5">
        <v>5.9682134893344084E-2</v>
      </c>
      <c r="C31" s="10" t="s">
        <v>54</v>
      </c>
      <c r="D31" s="10">
        <v>0</v>
      </c>
    </row>
    <row r="32" spans="1:4" x14ac:dyDescent="0.2">
      <c r="A32" s="10">
        <v>30</v>
      </c>
      <c r="B32" s="11">
        <v>0</v>
      </c>
      <c r="C32" s="10" t="s">
        <v>52</v>
      </c>
      <c r="D32" s="9">
        <v>1</v>
      </c>
    </row>
    <row r="33" spans="1:4" x14ac:dyDescent="0.2">
      <c r="A33" s="10">
        <v>31</v>
      </c>
      <c r="B33" s="5">
        <v>5.1313037141323084E-2</v>
      </c>
      <c r="C33" s="10" t="s">
        <v>52</v>
      </c>
      <c r="D33" s="9">
        <v>6</v>
      </c>
    </row>
    <row r="34" spans="1:4" x14ac:dyDescent="0.2">
      <c r="A34" s="10">
        <v>32</v>
      </c>
      <c r="B34" s="11">
        <v>0</v>
      </c>
      <c r="C34" s="10" t="s">
        <v>52</v>
      </c>
      <c r="D34" s="9">
        <v>7</v>
      </c>
    </row>
    <row r="35" spans="1:4" x14ac:dyDescent="0.2">
      <c r="A35" s="10">
        <v>33</v>
      </c>
      <c r="B35" s="11">
        <v>0</v>
      </c>
      <c r="C35" s="10" t="s">
        <v>52</v>
      </c>
      <c r="D35" s="9">
        <v>8</v>
      </c>
    </row>
    <row r="36" spans="1:4" x14ac:dyDescent="0.2">
      <c r="A36" s="10">
        <v>34</v>
      </c>
      <c r="B36" s="11">
        <v>0</v>
      </c>
      <c r="C36" s="10" t="s">
        <v>53</v>
      </c>
      <c r="D36" s="9">
        <v>1</v>
      </c>
    </row>
    <row r="37" spans="1:4" x14ac:dyDescent="0.2">
      <c r="A37" s="10">
        <v>35</v>
      </c>
      <c r="B37" s="11">
        <v>0</v>
      </c>
      <c r="C37" s="10" t="s">
        <v>53</v>
      </c>
      <c r="D37" s="9">
        <v>2</v>
      </c>
    </row>
    <row r="38" spans="1:4" x14ac:dyDescent="0.2">
      <c r="A38" s="10">
        <v>36</v>
      </c>
      <c r="B38" s="11">
        <v>0</v>
      </c>
      <c r="C38" s="10" t="s">
        <v>52</v>
      </c>
      <c r="D38" s="9">
        <v>5</v>
      </c>
    </row>
    <row r="39" spans="1:4" x14ac:dyDescent="0.2">
      <c r="A39" s="10">
        <v>37</v>
      </c>
      <c r="B39" s="11">
        <v>0</v>
      </c>
      <c r="C39" s="10" t="s">
        <v>52</v>
      </c>
      <c r="D39" s="9">
        <v>2</v>
      </c>
    </row>
    <row r="40" spans="1:4" x14ac:dyDescent="0.2">
      <c r="A40" s="10">
        <v>38</v>
      </c>
      <c r="B40" s="11">
        <v>0</v>
      </c>
      <c r="C40" s="10" t="s">
        <v>52</v>
      </c>
      <c r="D40" s="9">
        <v>4</v>
      </c>
    </row>
    <row r="41" spans="1:4" x14ac:dyDescent="0.2">
      <c r="A41" s="10">
        <v>39</v>
      </c>
      <c r="B41" s="5">
        <v>5.6963733087527217E-2</v>
      </c>
      <c r="C41" s="10" t="s">
        <v>52</v>
      </c>
      <c r="D41" s="9">
        <v>3</v>
      </c>
    </row>
  </sheetData>
  <mergeCells count="3">
    <mergeCell ref="A1:A2"/>
    <mergeCell ref="B1:B2"/>
    <mergeCell ref="C1:D1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1367-8579-4D25-83F9-B766BC8F4AA4}">
  <dimension ref="A1:C18"/>
  <sheetViews>
    <sheetView tabSelected="1" workbookViewId="0">
      <selection activeCell="B25" sqref="B25"/>
    </sheetView>
  </sheetViews>
  <sheetFormatPr defaultColWidth="8.875" defaultRowHeight="15.75" x14ac:dyDescent="0.2"/>
  <cols>
    <col min="1" max="1" width="30" style="24" bestFit="1" customWidth="1"/>
    <col min="2" max="16384" width="8.875" style="24"/>
  </cols>
  <sheetData>
    <row r="1" spans="1:3" x14ac:dyDescent="0.2">
      <c r="A1" s="24" t="s">
        <v>27</v>
      </c>
      <c r="B1" s="24" t="s">
        <v>17</v>
      </c>
      <c r="C1" s="24" t="s">
        <v>87</v>
      </c>
    </row>
    <row r="2" spans="1:3" x14ac:dyDescent="0.2">
      <c r="A2" s="24" t="s">
        <v>28</v>
      </c>
      <c r="B2" s="24">
        <v>15</v>
      </c>
    </row>
    <row r="3" spans="1:3" x14ac:dyDescent="0.2">
      <c r="A3" s="24" t="s">
        <v>29</v>
      </c>
      <c r="B3" s="24">
        <v>96</v>
      </c>
    </row>
    <row r="4" spans="1:3" x14ac:dyDescent="0.2">
      <c r="A4" s="24" t="s">
        <v>88</v>
      </c>
      <c r="B4" s="24">
        <v>1</v>
      </c>
    </row>
    <row r="5" spans="1:3" x14ac:dyDescent="0.2">
      <c r="A5" s="24" t="s">
        <v>89</v>
      </c>
      <c r="B5" s="24">
        <v>50</v>
      </c>
    </row>
    <row r="6" spans="1:3" x14ac:dyDescent="0.2">
      <c r="A6" s="24" t="s">
        <v>33</v>
      </c>
      <c r="B6" s="24">
        <f>0.3/50</f>
        <v>6.0000000000000001E-3</v>
      </c>
      <c r="C6" s="24" t="s">
        <v>76</v>
      </c>
    </row>
    <row r="7" spans="1:3" x14ac:dyDescent="0.2">
      <c r="A7" s="24" t="s">
        <v>62</v>
      </c>
      <c r="B7" s="24">
        <f>0.2/50</f>
        <v>4.0000000000000001E-3</v>
      </c>
      <c r="C7" s="24" t="s">
        <v>75</v>
      </c>
    </row>
    <row r="8" spans="1:3" x14ac:dyDescent="0.2">
      <c r="A8" s="24" t="s">
        <v>34</v>
      </c>
      <c r="B8" s="24">
        <f>0.5/50</f>
        <v>0.01</v>
      </c>
      <c r="C8" s="24" t="s">
        <v>86</v>
      </c>
    </row>
    <row r="9" spans="1:3" x14ac:dyDescent="0.2">
      <c r="A9" s="24" t="s">
        <v>30</v>
      </c>
      <c r="B9" s="24">
        <v>1E-3</v>
      </c>
    </row>
    <row r="10" spans="1:3" x14ac:dyDescent="0.2">
      <c r="A10" s="24" t="s">
        <v>31</v>
      </c>
      <c r="B10" s="24">
        <v>60</v>
      </c>
    </row>
    <row r="11" spans="1:3" x14ac:dyDescent="0.2">
      <c r="A11" s="24" t="s">
        <v>32</v>
      </c>
      <c r="B11" s="24">
        <f>B10/B9+1</f>
        <v>60001</v>
      </c>
    </row>
    <row r="12" spans="1:3" x14ac:dyDescent="0.2">
      <c r="A12" s="24" t="s">
        <v>90</v>
      </c>
      <c r="B12" s="24">
        <v>550</v>
      </c>
      <c r="C12" s="7" t="s">
        <v>142</v>
      </c>
    </row>
    <row r="13" spans="1:3" x14ac:dyDescent="0.2">
      <c r="A13" s="24" t="s">
        <v>91</v>
      </c>
      <c r="B13" s="24">
        <v>220</v>
      </c>
    </row>
    <row r="14" spans="1:3" x14ac:dyDescent="0.2">
      <c r="A14" s="24" t="s">
        <v>92</v>
      </c>
      <c r="B14" s="24">
        <v>100</v>
      </c>
    </row>
    <row r="15" spans="1:3" x14ac:dyDescent="0.2">
      <c r="A15" s="24" t="s">
        <v>93</v>
      </c>
      <c r="B15" s="24">
        <v>200</v>
      </c>
    </row>
    <row r="16" spans="1:3" x14ac:dyDescent="0.2">
      <c r="A16" s="24" t="s">
        <v>143</v>
      </c>
      <c r="B16" s="24">
        <v>0.08</v>
      </c>
    </row>
    <row r="17" spans="1:3" x14ac:dyDescent="0.2">
      <c r="A17" s="24" t="s">
        <v>144</v>
      </c>
      <c r="B17" s="24">
        <v>0.03</v>
      </c>
    </row>
    <row r="18" spans="1:3" x14ac:dyDescent="0.2">
      <c r="A18" s="24" t="s">
        <v>145</v>
      </c>
      <c r="B18" s="24">
        <v>2.0000000000000001E-4</v>
      </c>
      <c r="C18" s="7" t="s">
        <v>146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unit</vt:lpstr>
      <vt:lpstr>wind</vt:lpstr>
      <vt:lpstr>load</vt:lpstr>
      <vt:lpstr>line</vt:lpstr>
      <vt:lpstr>node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2024-08-03T13:10:01Z</dcterms:modified>
</cp:coreProperties>
</file>