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G:\王佳旭\文章-考虑频率安全约束的储能规划运行策略-程序\1.场景A(主)\2.配置与调度\"/>
    </mc:Choice>
  </mc:AlternateContent>
  <xr:revisionPtr revIDLastSave="0" documentId="13_ncr:1_{8390847D-AC88-40DF-B5D5-19058FF189E3}" xr6:coauthVersionLast="36" xr6:coauthVersionMax="36" xr10:uidLastSave="{00000000-0000-0000-0000-000000000000}"/>
  <bookViews>
    <workbookView xWindow="0" yWindow="0" windowWidth="29865" windowHeight="13380" activeTab="1" xr2:uid="{00000000-000D-0000-FFFF-FFFF00000000}"/>
  </bookViews>
  <sheets>
    <sheet name="火电机组参数" sheetId="5" r:id="rId1"/>
    <sheet name="新能源场站——风机参数" sheetId="1" r:id="rId2"/>
    <sheet name="储能电站参数" sheetId="4" r:id="rId3"/>
    <sheet name="系统参数" sheetId="7" r:id="rId4"/>
  </sheets>
  <calcPr calcId="179021"/>
</workbook>
</file>

<file path=xl/calcChain.xml><?xml version="1.0" encoding="utf-8"?>
<calcChain xmlns="http://schemas.openxmlformats.org/spreadsheetml/2006/main">
  <c r="F3" i="5" l="1"/>
  <c r="C3" i="5" l="1"/>
  <c r="B3" i="5"/>
  <c r="B18" i="4" l="1"/>
  <c r="E14" i="4"/>
  <c r="E13" i="4"/>
  <c r="I3" i="4"/>
  <c r="I6" i="4" s="1"/>
  <c r="H3" i="4"/>
  <c r="H6" i="4" s="1"/>
  <c r="E9" i="1"/>
  <c r="E8" i="1"/>
  <c r="H3" i="5"/>
  <c r="G3" i="5"/>
  <c r="E3" i="5"/>
  <c r="D3" i="5"/>
  <c r="H4" i="4" l="1"/>
  <c r="I4" i="4"/>
  <c r="H5" i="4"/>
  <c r="I5" i="4"/>
</calcChain>
</file>

<file path=xl/sharedStrings.xml><?xml version="1.0" encoding="utf-8"?>
<sst xmlns="http://schemas.openxmlformats.org/spreadsheetml/2006/main" count="105" uniqueCount="77">
  <si>
    <t>机组编号</t>
  </si>
  <si>
    <t>G1</t>
  </si>
  <si>
    <t>G2</t>
  </si>
  <si>
    <t>G3</t>
  </si>
  <si>
    <t>G4</t>
  </si>
  <si>
    <t>G5</t>
  </si>
  <si>
    <t>G6</t>
  </si>
  <si>
    <t>G7</t>
  </si>
  <si>
    <r>
      <rPr>
        <sz val="10.5"/>
        <color rgb="FF000000"/>
        <rFont val="宋体"/>
        <charset val="134"/>
      </rPr>
      <t>额定出力</t>
    </r>
    <r>
      <rPr>
        <sz val="10.5"/>
        <color rgb="FF000000"/>
        <rFont val="Times New Roman"/>
        <family val="1"/>
      </rPr>
      <t>/MW</t>
    </r>
  </si>
  <si>
    <r>
      <rPr>
        <sz val="10.5"/>
        <color rgb="FF000000"/>
        <rFont val="宋体"/>
        <charset val="134"/>
      </rPr>
      <t>最小技术出力</t>
    </r>
    <r>
      <rPr>
        <sz val="10.5"/>
        <color rgb="FF000000"/>
        <rFont val="Times New Roman"/>
        <family val="1"/>
      </rPr>
      <t>/MW</t>
    </r>
  </si>
  <si>
    <r>
      <rPr>
        <sz val="10.5"/>
        <color rgb="FF000000"/>
        <rFont val="宋体"/>
        <charset val="134"/>
      </rPr>
      <t>启停成本</t>
    </r>
    <r>
      <rPr>
        <sz val="10.5"/>
        <color rgb="FF000000"/>
        <rFont val="Times New Roman"/>
        <family val="1"/>
      </rPr>
      <t>/$</t>
    </r>
  </si>
  <si>
    <r>
      <rPr>
        <sz val="10.5"/>
        <color rgb="FF000000"/>
        <rFont val="宋体"/>
        <charset val="134"/>
      </rPr>
      <t>最小启停机时间</t>
    </r>
    <r>
      <rPr>
        <sz val="10.5"/>
        <color rgb="FF000000"/>
        <rFont val="Times New Roman"/>
        <family val="1"/>
      </rPr>
      <t>/h</t>
    </r>
  </si>
  <si>
    <r>
      <rPr>
        <sz val="10.5"/>
        <color rgb="FF000000"/>
        <rFont val="宋体"/>
        <charset val="134"/>
      </rPr>
      <t>爬坡率</t>
    </r>
    <r>
      <rPr>
        <sz val="10.5"/>
        <color rgb="FF000000"/>
        <rFont val="Times New Roman"/>
        <family val="1"/>
      </rPr>
      <t>/(MW/min)</t>
    </r>
  </si>
  <si>
    <r>
      <rPr>
        <sz val="10.5"/>
        <color rgb="FF000000"/>
        <rFont val="宋体"/>
        <charset val="134"/>
      </rPr>
      <t>购电成本系数</t>
    </r>
    <r>
      <rPr>
        <sz val="10.5"/>
        <color rgb="FF000000"/>
        <rFont val="Times New Roman"/>
        <family val="1"/>
      </rPr>
      <t>a/($/MW·h)</t>
    </r>
  </si>
  <si>
    <r>
      <rPr>
        <sz val="10.5"/>
        <color rgb="FF000000"/>
        <rFont val="宋体"/>
        <charset val="134"/>
      </rPr>
      <t>购电成本系数</t>
    </r>
    <r>
      <rPr>
        <sz val="10.5"/>
        <color rgb="FF000000"/>
        <rFont val="Times New Roman"/>
        <family val="1"/>
      </rPr>
      <t>b/($/h)</t>
    </r>
  </si>
  <si>
    <r>
      <rPr>
        <sz val="11"/>
        <color indexed="8"/>
        <rFont val="宋体"/>
        <charset val="134"/>
      </rPr>
      <t>负备用成本系数</t>
    </r>
    <r>
      <rPr>
        <sz val="11"/>
        <color indexed="8"/>
        <rFont val="Times New Roman"/>
        <family val="1"/>
      </rPr>
      <t>/($/MW·h)</t>
    </r>
  </si>
  <si>
    <t>调差系数</t>
  </si>
  <si>
    <r>
      <rPr>
        <sz val="11"/>
        <color indexed="8"/>
        <rFont val="宋体"/>
        <charset val="134"/>
      </rPr>
      <t>调速器比例增益</t>
    </r>
    <r>
      <rPr>
        <sz val="11"/>
        <color indexed="8"/>
        <rFont val="Times New Roman"/>
        <family val="1"/>
      </rPr>
      <t>Kp</t>
    </r>
  </si>
  <si>
    <r>
      <rPr>
        <sz val="11"/>
        <color indexed="8"/>
        <rFont val="宋体"/>
        <charset val="134"/>
      </rPr>
      <t>调速器积分增益</t>
    </r>
    <r>
      <rPr>
        <sz val="11"/>
        <color indexed="8"/>
        <rFont val="Times New Roman"/>
        <family val="1"/>
      </rPr>
      <t>Ki</t>
    </r>
  </si>
  <si>
    <r>
      <rPr>
        <sz val="10.5"/>
        <color rgb="FF000000"/>
        <rFont val="宋体"/>
        <charset val="134"/>
      </rPr>
      <t>惯性时间常数</t>
    </r>
    <r>
      <rPr>
        <sz val="10.5"/>
        <color rgb="FF000000"/>
        <rFont val="Times New Roman"/>
        <family val="1"/>
      </rPr>
      <t>H/s</t>
    </r>
  </si>
  <si>
    <t>调频限幅比例</t>
  </si>
  <si>
    <t>常规火电机组</t>
  </si>
  <si>
    <t>快速启停机组</t>
  </si>
  <si>
    <r>
      <rPr>
        <sz val="10"/>
        <color theme="1"/>
        <rFont val="Times New Roman"/>
        <family val="1"/>
      </rPr>
      <t>AGC</t>
    </r>
    <r>
      <rPr>
        <sz val="10"/>
        <color theme="1"/>
        <rFont val="宋体"/>
        <charset val="134"/>
      </rPr>
      <t>调节机组</t>
    </r>
  </si>
  <si>
    <t>风机参数</t>
  </si>
  <si>
    <t>参数值</t>
  </si>
  <si>
    <r>
      <rPr>
        <sz val="10.5"/>
        <color rgb="FF000000"/>
        <rFont val="宋体"/>
        <charset val="134"/>
      </rPr>
      <t>风电场装机容量</t>
    </r>
    <r>
      <rPr>
        <sz val="10.5"/>
        <color rgb="FF000000"/>
        <rFont val="Times New Roman"/>
        <family val="1"/>
      </rPr>
      <t>/MW</t>
    </r>
  </si>
  <si>
    <r>
      <rPr>
        <sz val="10.5"/>
        <color rgb="FF000000"/>
        <rFont val="Times New Roman"/>
        <family val="1"/>
      </rPr>
      <t>5min</t>
    </r>
    <r>
      <rPr>
        <sz val="10.5"/>
        <color rgb="FF000000"/>
        <rFont val="宋体"/>
        <charset val="134"/>
      </rPr>
      <t>有功功率变化最大限值</t>
    </r>
    <r>
      <rPr>
        <sz val="10.5"/>
        <color rgb="FF000000"/>
        <rFont val="Times New Roman"/>
        <family val="1"/>
      </rPr>
      <t>/MW</t>
    </r>
  </si>
  <si>
    <t>虚拟惯量控制增益系数</t>
  </si>
  <si>
    <t>频率下垂控制增益系数</t>
  </si>
  <si>
    <r>
      <rPr>
        <sz val="10.5"/>
        <color rgb="FF000000"/>
        <rFont val="宋体"/>
        <charset val="134"/>
      </rPr>
      <t>调频死区</t>
    </r>
    <r>
      <rPr>
        <sz val="10.5"/>
        <color rgb="FF000000"/>
        <rFont val="Times New Roman"/>
        <family val="1"/>
      </rPr>
      <t>/Hz</t>
    </r>
  </si>
  <si>
    <r>
      <rPr>
        <sz val="10.5"/>
        <color rgb="FF000000"/>
        <rFont val="宋体"/>
        <charset val="134"/>
      </rPr>
      <t>弃风惩罚成本系数</t>
    </r>
    <r>
      <rPr>
        <sz val="10.5"/>
        <color rgb="FF000000"/>
        <rFont val="Times New Roman"/>
        <family val="1"/>
      </rPr>
      <t>/($/MW·h)</t>
    </r>
  </si>
  <si>
    <t>增负荷调频限幅比例</t>
  </si>
  <si>
    <r>
      <rPr>
        <sz val="10.5"/>
        <color rgb="FF000000"/>
        <rFont val="Times New Roman"/>
        <family val="1"/>
      </rPr>
      <t>15min</t>
    </r>
    <r>
      <rPr>
        <sz val="10.5"/>
        <color rgb="FF000000"/>
        <rFont val="宋体"/>
        <charset val="134"/>
      </rPr>
      <t>有功功率变化最大限值</t>
    </r>
    <r>
      <rPr>
        <sz val="10.5"/>
        <color rgb="FF000000"/>
        <rFont val="Times New Roman"/>
        <family val="1"/>
      </rPr>
      <t>/MW</t>
    </r>
  </si>
  <si>
    <t>减负荷调频限幅比例</t>
  </si>
  <si>
    <r>
      <rPr>
        <sz val="10.5"/>
        <color rgb="FF000000"/>
        <rFont val="Times New Roman"/>
        <family val="1"/>
      </rPr>
      <t>10min</t>
    </r>
    <r>
      <rPr>
        <sz val="10.5"/>
        <color rgb="FF000000"/>
        <rFont val="宋体"/>
        <charset val="134"/>
      </rPr>
      <t>有功功率变化最大限值</t>
    </r>
    <r>
      <rPr>
        <sz val="10.5"/>
        <color rgb="FF000000"/>
        <rFont val="Times New Roman"/>
        <family val="1"/>
      </rPr>
      <t>/MW</t>
    </r>
  </si>
  <si>
    <t>KW2</t>
  </si>
  <si>
    <t>KW1</t>
  </si>
  <si>
    <t>正备用</t>
  </si>
  <si>
    <t>负备用</t>
  </si>
  <si>
    <r>
      <rPr>
        <sz val="10.5"/>
        <color theme="1"/>
        <rFont val="Times New Roman"/>
        <family val="1"/>
      </rPr>
      <t>0818</t>
    </r>
    <r>
      <rPr>
        <sz val="10.5"/>
        <color theme="1"/>
        <rFont val="宋体"/>
        <charset val="134"/>
      </rPr>
      <t>考虑各场站参数相同</t>
    </r>
  </si>
  <si>
    <t>储能电站</t>
  </si>
  <si>
    <t>ES1</t>
  </si>
  <si>
    <t>储能电站参数</t>
  </si>
  <si>
    <t>E1</t>
  </si>
  <si>
    <t>E2</t>
  </si>
  <si>
    <r>
      <t>单位额定功率</t>
    </r>
    <r>
      <rPr>
        <sz val="10.5"/>
        <color rgb="FF000000"/>
        <rFont val="Times New Roman"/>
        <family val="1"/>
      </rPr>
      <t>/MW</t>
    </r>
  </si>
  <si>
    <r>
      <rPr>
        <sz val="10.5"/>
        <color rgb="FF000000"/>
        <rFont val="宋体"/>
        <charset val="134"/>
      </rPr>
      <t>额定功率</t>
    </r>
    <r>
      <rPr>
        <sz val="10.5"/>
        <color rgb="FF000000"/>
        <rFont val="Times New Roman"/>
        <family val="1"/>
      </rPr>
      <t>/MW</t>
    </r>
  </si>
  <si>
    <r>
      <t>单位额定容量</t>
    </r>
    <r>
      <rPr>
        <sz val="10.5"/>
        <color rgb="FF000000"/>
        <rFont val="Times New Roman"/>
        <family val="1"/>
      </rPr>
      <t>/MW·h</t>
    </r>
  </si>
  <si>
    <r>
      <rPr>
        <sz val="10.5"/>
        <color rgb="FF000000"/>
        <rFont val="宋体"/>
        <charset val="134"/>
      </rPr>
      <t>额定容量</t>
    </r>
    <r>
      <rPr>
        <sz val="10.5"/>
        <color rgb="FF000000"/>
        <rFont val="Times New Roman"/>
        <family val="1"/>
      </rPr>
      <t>/MW·h</t>
    </r>
  </si>
  <si>
    <r>
      <t>能量上限</t>
    </r>
    <r>
      <rPr>
        <sz val="10.5"/>
        <color rgb="FF000000"/>
        <rFont val="Times New Roman"/>
        <family val="1"/>
      </rPr>
      <t>/%</t>
    </r>
  </si>
  <si>
    <r>
      <rPr>
        <sz val="10.5"/>
        <color rgb="FF000000"/>
        <rFont val="宋体"/>
        <charset val="134"/>
      </rPr>
      <t>能量上限</t>
    </r>
    <r>
      <rPr>
        <sz val="10.5"/>
        <color rgb="FF000000"/>
        <rFont val="Times New Roman"/>
        <family val="1"/>
      </rPr>
      <t>/MW·h</t>
    </r>
  </si>
  <si>
    <r>
      <t>能量下限</t>
    </r>
    <r>
      <rPr>
        <sz val="10.5"/>
        <color rgb="FF000000"/>
        <rFont val="Times New Roman"/>
        <family val="1"/>
      </rPr>
      <t>/%</t>
    </r>
  </si>
  <si>
    <r>
      <rPr>
        <sz val="10.5"/>
        <color rgb="FF000000"/>
        <rFont val="宋体"/>
        <charset val="134"/>
      </rPr>
      <t>能量下限</t>
    </r>
    <r>
      <rPr>
        <sz val="10.5"/>
        <color rgb="FF000000"/>
        <rFont val="Times New Roman"/>
        <family val="1"/>
      </rPr>
      <t>/MW·h</t>
    </r>
  </si>
  <si>
    <r>
      <rPr>
        <sz val="10.5"/>
        <color rgb="FF000000"/>
        <rFont val="宋体"/>
        <charset val="134"/>
      </rPr>
      <t>变流器时间常数</t>
    </r>
    <r>
      <rPr>
        <sz val="10.5"/>
        <color rgb="FF000000"/>
        <rFont val="Times New Roman"/>
        <family val="1"/>
      </rPr>
      <t>/s</t>
    </r>
  </si>
  <si>
    <r>
      <t>初始时刻能量</t>
    </r>
    <r>
      <rPr>
        <sz val="10.5"/>
        <color rgb="FF000000"/>
        <rFont val="Times New Roman"/>
        <family val="1"/>
      </rPr>
      <t>/%</t>
    </r>
  </si>
  <si>
    <r>
      <rPr>
        <sz val="10.5"/>
        <color rgb="FF000000"/>
        <rFont val="宋体"/>
        <charset val="134"/>
      </rPr>
      <t>初始时刻能量</t>
    </r>
    <r>
      <rPr>
        <sz val="10.5"/>
        <color rgb="FF000000"/>
        <rFont val="Times New Roman"/>
        <family val="1"/>
      </rPr>
      <t>/MW·h</t>
    </r>
  </si>
  <si>
    <t>功率转换效率</t>
  </si>
  <si>
    <r>
      <t>单位功率成本</t>
    </r>
    <r>
      <rPr>
        <sz val="10.5"/>
        <color theme="1"/>
        <rFont val="Times New Roman"/>
        <family val="1"/>
      </rPr>
      <t>/($/MW)</t>
    </r>
  </si>
  <si>
    <r>
      <t>单位可变运维成本</t>
    </r>
    <r>
      <rPr>
        <sz val="10.5"/>
        <color theme="1"/>
        <rFont val="Times New Roman"/>
        <family val="1"/>
      </rPr>
      <t>/($/ MW·h)</t>
    </r>
  </si>
  <si>
    <t>KE2</t>
  </si>
  <si>
    <t>KE1</t>
  </si>
  <si>
    <r>
      <rPr>
        <sz val="10.5"/>
        <color rgb="FF000000"/>
        <rFont val="宋体"/>
        <charset val="134"/>
      </rPr>
      <t>参数类型</t>
    </r>
  </si>
  <si>
    <r>
      <rPr>
        <sz val="10.5"/>
        <color rgb="FF000000"/>
        <rFont val="宋体"/>
        <charset val="134"/>
      </rPr>
      <t>数值</t>
    </r>
  </si>
  <si>
    <r>
      <rPr>
        <sz val="10.5"/>
        <color rgb="FF000000"/>
        <rFont val="宋体"/>
        <charset val="134"/>
      </rPr>
      <t>稳态频差限值</t>
    </r>
    <r>
      <rPr>
        <sz val="10.5"/>
        <color rgb="FF000000"/>
        <rFont val="Times New Roman"/>
        <family val="1"/>
      </rPr>
      <t>/Hz</t>
    </r>
  </si>
  <si>
    <r>
      <rPr>
        <sz val="10.5"/>
        <color rgb="FF000000"/>
        <rFont val="宋体"/>
        <charset val="134"/>
      </rPr>
      <t>负荷频率调节系数</t>
    </r>
  </si>
  <si>
    <r>
      <rPr>
        <sz val="10.5"/>
        <color rgb="FF000000"/>
        <rFont val="宋体"/>
        <charset val="134"/>
      </rPr>
      <t>最大频差限值</t>
    </r>
    <r>
      <rPr>
        <sz val="10.5"/>
        <color rgb="FF000000"/>
        <rFont val="Times New Roman"/>
        <family val="1"/>
      </rPr>
      <t>/Hz</t>
    </r>
  </si>
  <si>
    <t>AGC功率调节容量比例(风电)</t>
  </si>
  <si>
    <r>
      <rPr>
        <sz val="10.5"/>
        <color rgb="FF000000"/>
        <rFont val="宋体"/>
        <charset val="134"/>
      </rPr>
      <t>初始频率变化率限值</t>
    </r>
    <r>
      <rPr>
        <sz val="10.5"/>
        <color rgb="FF000000"/>
        <rFont val="Times New Roman"/>
        <family val="1"/>
      </rPr>
      <t>/(Hz/s)</t>
    </r>
  </si>
  <si>
    <t>AGC功率调节容量比例(负荷)</t>
  </si>
  <si>
    <r>
      <rPr>
        <sz val="11"/>
        <color indexed="8"/>
        <rFont val="宋体"/>
        <charset val="134"/>
      </rPr>
      <t>正备用成本系数</t>
    </r>
    <r>
      <rPr>
        <sz val="11"/>
        <color indexed="8"/>
        <rFont val="Times New Roman"/>
        <family val="1"/>
      </rPr>
      <t>/($/MW·h)</t>
    </r>
    <phoneticPr fontId="15" type="noConversion"/>
  </si>
  <si>
    <r>
      <t>单位容量成本</t>
    </r>
    <r>
      <rPr>
        <sz val="10.5"/>
        <color theme="1"/>
        <rFont val="Times New Roman"/>
        <family val="1"/>
      </rPr>
      <t>/($/MW</t>
    </r>
    <r>
      <rPr>
        <sz val="10.5"/>
        <color theme="1"/>
        <rFont val="宋体"/>
        <family val="1"/>
        <charset val="134"/>
      </rPr>
      <t>·</t>
    </r>
    <r>
      <rPr>
        <sz val="10.5"/>
        <color theme="1"/>
        <rFont val="Times New Roman"/>
        <family val="1"/>
      </rPr>
      <t>h)</t>
    </r>
    <phoneticPr fontId="15" type="noConversion"/>
  </si>
  <si>
    <t>计算综合成本（粗糙）（￥/W·h)</t>
    <phoneticPr fontId="15" type="noConversion"/>
  </si>
  <si>
    <r>
      <t>单位固定运维成本</t>
    </r>
    <r>
      <rPr>
        <sz val="10.5"/>
        <color theme="1"/>
        <rFont val="宋体"/>
        <family val="1"/>
        <charset val="134"/>
      </rPr>
      <t>/($/MW/年)</t>
    </r>
    <phoneticPr fontId="15" type="noConversion"/>
  </si>
  <si>
    <t>工程寿命/年</t>
    <phoneticPr fontId="15" type="noConversion"/>
  </si>
  <si>
    <t>折现率/%</t>
    <phoneticPr fontId="15" type="noConversion"/>
  </si>
  <si>
    <t>设备寿命/年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</si>
</sst>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 x14ac:knownFonts="1">
    <font>
      <sz val="11"/>
      <color theme="1"/>
      <name val="宋体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charset val="134"/>
    </font>
    <font>
      <sz val="10.5"/>
      <color theme="1"/>
      <name val="宋体"/>
      <charset val="134"/>
      <scheme val="minor"/>
    </font>
    <font>
      <sz val="11"/>
      <color theme="1"/>
      <name val="Times New Roman"/>
      <family val="1"/>
    </font>
    <font>
      <sz val="10.5"/>
      <color theme="1"/>
      <name val="宋体"/>
      <charset val="134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宋体"/>
      <charset val="134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Times New Roman"/>
      <family val="1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1"/>
      <charset val="134"/>
    </font>
    <font>
      <sz val="10.5"/>
      <color theme="1"/>
      <name val="宋体"/>
      <family val="3"/>
      <charset val="134"/>
    </font>
    <font>
      <sz val="10.5"/>
      <color rgb="FF000000"/>
      <name val="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9" fontId="1" fillId="0" borderId="0" xfId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="160" zoomScaleNormal="160" workbookViewId="0">
      <selection activeCell="I21" sqref="I21"/>
    </sheetView>
  </sheetViews>
  <sheetFormatPr defaultColWidth="8.875" defaultRowHeight="12.75" x14ac:dyDescent="0.15"/>
  <cols>
    <col min="1" max="1" width="24.5" style="26" customWidth="1"/>
    <col min="2" max="2" width="7.25" style="26" customWidth="1"/>
    <col min="3" max="5" width="7.625" style="26" customWidth="1"/>
    <col min="6" max="6" width="7.5" style="26" customWidth="1"/>
    <col min="7" max="8" width="7.625" style="26" customWidth="1"/>
    <col min="9" max="11" width="8.875" style="26"/>
    <col min="12" max="12" width="12.875" style="26"/>
    <col min="13" max="16384" width="8.875" style="26"/>
  </cols>
  <sheetData>
    <row r="1" spans="1:12" ht="13.5" x14ac:dyDescent="0.1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3"/>
      <c r="J1" s="33"/>
      <c r="K1" s="33"/>
      <c r="L1" s="33"/>
    </row>
    <row r="2" spans="1:12" ht="15" x14ac:dyDescent="0.15">
      <c r="A2" s="11" t="s">
        <v>8</v>
      </c>
      <c r="B2" s="2">
        <v>550</v>
      </c>
      <c r="C2" s="2">
        <v>500</v>
      </c>
      <c r="D2" s="2">
        <v>400</v>
      </c>
      <c r="E2" s="2">
        <v>350</v>
      </c>
      <c r="F2" s="27">
        <v>250</v>
      </c>
      <c r="G2" s="2">
        <v>200</v>
      </c>
      <c r="H2" s="2">
        <v>150</v>
      </c>
      <c r="I2" s="36"/>
      <c r="J2" s="36"/>
      <c r="K2" s="36"/>
      <c r="L2" s="28"/>
    </row>
    <row r="3" spans="1:12" ht="15" x14ac:dyDescent="0.15">
      <c r="A3" s="11" t="s">
        <v>9</v>
      </c>
      <c r="B3" s="2">
        <f>B2*0.3</f>
        <v>165</v>
      </c>
      <c r="C3" s="2">
        <f>C2*0.3</f>
        <v>150</v>
      </c>
      <c r="D3" s="2">
        <f t="shared" ref="D3:E3" si="0">D2*0.25</f>
        <v>100</v>
      </c>
      <c r="E3" s="2">
        <f t="shared" si="0"/>
        <v>87.5</v>
      </c>
      <c r="F3" s="2">
        <f>F2*0.2</f>
        <v>50</v>
      </c>
      <c r="G3" s="2">
        <f>G2*0.2</f>
        <v>40</v>
      </c>
      <c r="H3" s="2">
        <f>H2*0.2</f>
        <v>30</v>
      </c>
      <c r="I3" s="36"/>
      <c r="J3" s="36"/>
      <c r="K3" s="36"/>
      <c r="L3" s="28"/>
    </row>
    <row r="4" spans="1:12" ht="15" x14ac:dyDescent="0.15">
      <c r="A4" s="11" t="s">
        <v>10</v>
      </c>
      <c r="B4" s="2">
        <v>1700</v>
      </c>
      <c r="C4" s="2">
        <v>1500</v>
      </c>
      <c r="D4" s="2">
        <v>1500</v>
      </c>
      <c r="E4" s="2">
        <v>1450</v>
      </c>
      <c r="F4" s="28">
        <v>1400</v>
      </c>
      <c r="G4" s="2">
        <v>600</v>
      </c>
      <c r="H4" s="2">
        <v>700</v>
      </c>
      <c r="I4" s="36"/>
      <c r="J4" s="36"/>
      <c r="K4" s="36"/>
    </row>
    <row r="5" spans="1:12" ht="15" x14ac:dyDescent="0.15">
      <c r="A5" s="11" t="s">
        <v>11</v>
      </c>
      <c r="B5" s="2">
        <v>5</v>
      </c>
      <c r="C5" s="2">
        <v>4</v>
      </c>
      <c r="D5" s="2">
        <v>4</v>
      </c>
      <c r="E5" s="2">
        <v>3</v>
      </c>
      <c r="F5" s="27">
        <v>3</v>
      </c>
      <c r="G5" s="2">
        <v>2</v>
      </c>
      <c r="H5" s="2">
        <v>1</v>
      </c>
      <c r="I5" s="36"/>
      <c r="J5" s="36"/>
      <c r="K5" s="36"/>
      <c r="L5" s="28"/>
    </row>
    <row r="6" spans="1:12" ht="15" x14ac:dyDescent="0.15">
      <c r="A6" s="11" t="s">
        <v>12</v>
      </c>
      <c r="B6" s="2">
        <v>10.5</v>
      </c>
      <c r="C6" s="2">
        <v>9.1</v>
      </c>
      <c r="D6" s="2">
        <v>8.8000000000000007</v>
      </c>
      <c r="E6" s="2">
        <v>8.5</v>
      </c>
      <c r="F6" s="27">
        <v>7.9</v>
      </c>
      <c r="G6" s="2">
        <v>5.9</v>
      </c>
      <c r="H6" s="2">
        <v>4.2</v>
      </c>
      <c r="I6" s="36"/>
      <c r="J6" s="36"/>
      <c r="K6" s="36"/>
      <c r="L6" s="28"/>
    </row>
    <row r="7" spans="1:12" ht="15" x14ac:dyDescent="0.15">
      <c r="A7" s="11" t="s">
        <v>13</v>
      </c>
      <c r="B7" s="29">
        <v>32.288128759288803</v>
      </c>
      <c r="C7" s="2">
        <v>35.94</v>
      </c>
      <c r="D7" s="2">
        <v>38.03</v>
      </c>
      <c r="E7" s="2">
        <v>37.020000000000003</v>
      </c>
      <c r="F7" s="30">
        <v>37.0410928512132</v>
      </c>
      <c r="G7" s="2">
        <v>56.15</v>
      </c>
      <c r="H7" s="2">
        <v>55.68</v>
      </c>
      <c r="I7" s="36"/>
      <c r="J7" s="36"/>
      <c r="K7" s="36"/>
    </row>
    <row r="8" spans="1:12" ht="15" x14ac:dyDescent="0.15">
      <c r="A8" s="11" t="s">
        <v>14</v>
      </c>
      <c r="B8" s="29">
        <v>127.616929740521</v>
      </c>
      <c r="C8" s="2">
        <v>123.75</v>
      </c>
      <c r="D8" s="2">
        <v>121.96</v>
      </c>
      <c r="E8" s="2">
        <v>123.02</v>
      </c>
      <c r="F8" s="30">
        <v>123.086348330977</v>
      </c>
      <c r="G8" s="2">
        <v>103.98</v>
      </c>
      <c r="H8" s="2">
        <v>103.99</v>
      </c>
      <c r="I8" s="36"/>
      <c r="J8" s="36"/>
      <c r="K8" s="36"/>
      <c r="L8" s="37"/>
    </row>
    <row r="9" spans="1:12" ht="15" x14ac:dyDescent="0.25">
      <c r="A9" s="39" t="s">
        <v>70</v>
      </c>
      <c r="B9" s="32">
        <v>27.7705210615655</v>
      </c>
      <c r="C9" s="29">
        <v>24.789321440602201</v>
      </c>
      <c r="D9" s="29">
        <v>24.158013951556001</v>
      </c>
      <c r="E9" s="29">
        <v>23.0357152205601</v>
      </c>
      <c r="F9" s="30">
        <v>22.89</v>
      </c>
      <c r="G9" s="33">
        <v>22.56</v>
      </c>
      <c r="H9" s="33">
        <v>23.58</v>
      </c>
      <c r="L9" s="37"/>
    </row>
    <row r="10" spans="1:12" ht="15" x14ac:dyDescent="0.25">
      <c r="A10" s="34" t="s">
        <v>15</v>
      </c>
      <c r="B10" s="32">
        <v>24.17151690647</v>
      </c>
      <c r="C10" s="29">
        <v>20.316535796513499</v>
      </c>
      <c r="D10" s="29">
        <v>21.025409466536999</v>
      </c>
      <c r="E10" s="29">
        <v>20.652235698998702</v>
      </c>
      <c r="F10" s="30">
        <v>19.579999999999998</v>
      </c>
      <c r="G10" s="35">
        <v>19.88</v>
      </c>
      <c r="H10" s="2">
        <v>19.97</v>
      </c>
      <c r="I10" s="36"/>
      <c r="J10" s="36"/>
      <c r="K10" s="36"/>
      <c r="L10" s="37"/>
    </row>
    <row r="11" spans="1:12" ht="15" x14ac:dyDescent="0.15">
      <c r="A11" s="11" t="s">
        <v>16</v>
      </c>
      <c r="B11" s="2">
        <v>0.05</v>
      </c>
      <c r="C11" s="2">
        <v>4.3999999999999997E-2</v>
      </c>
      <c r="D11" s="2">
        <v>4.8000000000000001E-2</v>
      </c>
      <c r="E11" s="2">
        <v>4.5999999999999999E-2</v>
      </c>
      <c r="F11" s="28">
        <v>4.8000000000000001E-2</v>
      </c>
      <c r="G11" s="2">
        <v>4.2000000000000003E-2</v>
      </c>
      <c r="H11" s="2">
        <v>4.1000000000000002E-2</v>
      </c>
      <c r="I11" s="36"/>
      <c r="J11" s="36"/>
      <c r="L11" s="37"/>
    </row>
    <row r="12" spans="1:12" ht="15" x14ac:dyDescent="0.15">
      <c r="A12" s="31" t="s">
        <v>17</v>
      </c>
      <c r="B12" s="31">
        <v>19</v>
      </c>
      <c r="C12" s="31">
        <v>16</v>
      </c>
      <c r="D12" s="31">
        <v>14</v>
      </c>
      <c r="E12" s="31">
        <v>18</v>
      </c>
      <c r="F12" s="28">
        <v>16</v>
      </c>
      <c r="G12" s="2">
        <v>11</v>
      </c>
      <c r="H12" s="2">
        <v>5</v>
      </c>
    </row>
    <row r="13" spans="1:12" ht="15" x14ac:dyDescent="0.15">
      <c r="A13" s="31" t="s">
        <v>18</v>
      </c>
      <c r="B13" s="31">
        <v>2.2000000000000002</v>
      </c>
      <c r="C13" s="31">
        <v>2.2000000000000002</v>
      </c>
      <c r="D13" s="31">
        <v>2.1</v>
      </c>
      <c r="E13" s="31">
        <v>2.2999999999999998</v>
      </c>
      <c r="F13" s="28">
        <v>2.2000000000000002</v>
      </c>
      <c r="G13" s="2">
        <v>2.5</v>
      </c>
      <c r="H13" s="2">
        <v>2.6</v>
      </c>
    </row>
    <row r="14" spans="1:12" ht="15" x14ac:dyDescent="0.15">
      <c r="A14" s="11" t="s">
        <v>19</v>
      </c>
      <c r="B14" s="2">
        <v>8.6999999999999993</v>
      </c>
      <c r="C14" s="2">
        <v>8.4</v>
      </c>
      <c r="D14" s="2">
        <v>9.4</v>
      </c>
      <c r="E14" s="2">
        <v>10.5</v>
      </c>
      <c r="F14" s="27">
        <v>7.3</v>
      </c>
      <c r="G14" s="2">
        <v>8.6</v>
      </c>
      <c r="H14" s="2">
        <v>7.1</v>
      </c>
      <c r="I14" s="36"/>
      <c r="J14" s="36"/>
      <c r="L14" s="28"/>
    </row>
    <row r="15" spans="1:12" ht="15" x14ac:dyDescent="0.15">
      <c r="A15" s="15" t="s">
        <v>20</v>
      </c>
      <c r="B15" s="18">
        <v>0.08</v>
      </c>
      <c r="C15" s="18">
        <v>0.08</v>
      </c>
      <c r="D15" s="18">
        <v>0.08</v>
      </c>
      <c r="E15" s="18">
        <v>0.08</v>
      </c>
      <c r="F15" s="18">
        <v>0.1</v>
      </c>
      <c r="G15" s="18">
        <v>0.1</v>
      </c>
      <c r="H15" s="18">
        <v>0.1</v>
      </c>
      <c r="L15" s="28"/>
    </row>
    <row r="16" spans="1:12" ht="15" x14ac:dyDescent="0.15">
      <c r="A16" s="19"/>
      <c r="B16" s="19"/>
      <c r="C16" s="19"/>
      <c r="D16" s="19"/>
      <c r="E16" s="19"/>
      <c r="F16" s="19"/>
      <c r="G16" s="19"/>
      <c r="L16" s="28"/>
    </row>
    <row r="17" spans="2:16" ht="15" x14ac:dyDescent="0.15">
      <c r="B17" s="44" t="s">
        <v>21</v>
      </c>
      <c r="C17" s="44"/>
      <c r="D17" s="44"/>
      <c r="E17" s="44"/>
      <c r="F17" s="45" t="s">
        <v>22</v>
      </c>
      <c r="G17" s="45"/>
      <c r="L17" s="28"/>
    </row>
    <row r="18" spans="2:16" ht="15" x14ac:dyDescent="0.15">
      <c r="D18" s="46" t="s">
        <v>23</v>
      </c>
      <c r="E18" s="46"/>
      <c r="F18" s="46"/>
      <c r="L18" s="28"/>
    </row>
    <row r="19" spans="2:16" ht="15" x14ac:dyDescent="0.15">
      <c r="L19" s="28"/>
    </row>
    <row r="20" spans="2:16" ht="15" x14ac:dyDescent="0.25">
      <c r="K20" s="32"/>
      <c r="L20" s="28"/>
      <c r="M20" s="35"/>
      <c r="N20" s="2"/>
      <c r="O20" s="35"/>
      <c r="P20" s="38"/>
    </row>
    <row r="21" spans="2:16" ht="15" x14ac:dyDescent="0.15">
      <c r="L21" s="28"/>
    </row>
  </sheetData>
  <mergeCells count="3">
    <mergeCell ref="B17:E17"/>
    <mergeCell ref="F17:G17"/>
    <mergeCell ref="D18:F18"/>
  </mergeCells>
  <phoneticPr fontId="1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zoomScale="115" zoomScaleNormal="115" workbookViewId="0">
      <selection activeCell="B3" sqref="B3"/>
    </sheetView>
  </sheetViews>
  <sheetFormatPr defaultColWidth="8.875" defaultRowHeight="13.5" x14ac:dyDescent="0.15"/>
  <cols>
    <col min="1" max="1" width="33.25" style="19" customWidth="1"/>
    <col min="2" max="2" width="9.625" style="19"/>
    <col min="3" max="3" width="10.625" style="19"/>
    <col min="4" max="7" width="8.875" style="19"/>
    <col min="8" max="8" width="33" style="19" customWidth="1"/>
    <col min="9" max="9" width="8.875" style="19"/>
    <col min="10" max="10" width="33" style="19" customWidth="1"/>
    <col min="11" max="16384" width="8.875" style="19"/>
  </cols>
  <sheetData>
    <row r="1" spans="1:11" x14ac:dyDescent="0.15">
      <c r="A1" s="20" t="s">
        <v>24</v>
      </c>
      <c r="B1" s="20" t="s">
        <v>25</v>
      </c>
      <c r="H1" s="20" t="s">
        <v>24</v>
      </c>
      <c r="I1" s="20" t="s">
        <v>25</v>
      </c>
      <c r="J1" s="20" t="s">
        <v>24</v>
      </c>
      <c r="K1" s="20" t="s">
        <v>25</v>
      </c>
    </row>
    <row r="2" spans="1:11" x14ac:dyDescent="0.15">
      <c r="A2" s="21" t="s">
        <v>26</v>
      </c>
      <c r="B2" s="22">
        <v>500</v>
      </c>
      <c r="H2" s="21" t="s">
        <v>26</v>
      </c>
      <c r="I2" s="22">
        <v>500</v>
      </c>
      <c r="J2" s="3" t="s">
        <v>27</v>
      </c>
      <c r="K2" s="3">
        <v>30</v>
      </c>
    </row>
    <row r="3" spans="1:11" x14ac:dyDescent="0.15">
      <c r="A3" s="4" t="s">
        <v>31</v>
      </c>
      <c r="B3" s="3">
        <v>100</v>
      </c>
      <c r="H3" s="4" t="s">
        <v>31</v>
      </c>
      <c r="I3" s="3">
        <v>500</v>
      </c>
      <c r="J3" s="4" t="s">
        <v>32</v>
      </c>
      <c r="K3" s="5">
        <v>0.06</v>
      </c>
    </row>
    <row r="4" spans="1:11" x14ac:dyDescent="0.15">
      <c r="A4" s="4" t="s">
        <v>28</v>
      </c>
      <c r="B4" s="3">
        <v>15</v>
      </c>
      <c r="H4" s="3" t="s">
        <v>33</v>
      </c>
      <c r="I4" s="3">
        <v>60</v>
      </c>
      <c r="J4" s="4" t="s">
        <v>34</v>
      </c>
      <c r="K4" s="5">
        <v>0.1</v>
      </c>
    </row>
    <row r="5" spans="1:11" x14ac:dyDescent="0.15">
      <c r="A5" s="4" t="s">
        <v>29</v>
      </c>
      <c r="B5" s="3">
        <v>100</v>
      </c>
      <c r="H5" s="7" t="s">
        <v>35</v>
      </c>
      <c r="I5" s="7">
        <v>50</v>
      </c>
      <c r="J5" s="7"/>
      <c r="K5" s="7"/>
    </row>
    <row r="6" spans="1:11" x14ac:dyDescent="0.15">
      <c r="A6" s="4" t="s">
        <v>32</v>
      </c>
      <c r="B6" s="5">
        <v>0.06</v>
      </c>
      <c r="H6" s="3"/>
      <c r="I6" s="3"/>
      <c r="J6" s="3"/>
      <c r="K6" s="3"/>
    </row>
    <row r="7" spans="1:11" x14ac:dyDescent="0.15">
      <c r="A7" s="15" t="s">
        <v>34</v>
      </c>
      <c r="B7" s="18">
        <v>0.1</v>
      </c>
      <c r="H7" s="3"/>
      <c r="I7" s="3"/>
      <c r="J7" s="3"/>
      <c r="K7" s="3"/>
    </row>
    <row r="8" spans="1:11" x14ac:dyDescent="0.15">
      <c r="A8" s="24"/>
      <c r="B8" s="24"/>
      <c r="D8" s="17" t="s">
        <v>36</v>
      </c>
      <c r="E8" s="17">
        <f>8/50</f>
        <v>0.16</v>
      </c>
      <c r="H8" s="4"/>
      <c r="I8" s="3"/>
      <c r="J8" s="4"/>
      <c r="K8" s="3"/>
    </row>
    <row r="9" spans="1:11" x14ac:dyDescent="0.15">
      <c r="A9" s="24"/>
      <c r="B9" s="24"/>
      <c r="D9" s="17" t="s">
        <v>37</v>
      </c>
      <c r="E9" s="17">
        <f>30/50</f>
        <v>0.6</v>
      </c>
      <c r="H9" s="4"/>
      <c r="I9" s="3"/>
      <c r="J9" s="4"/>
      <c r="K9" s="3"/>
    </row>
    <row r="10" spans="1:11" x14ac:dyDescent="0.15">
      <c r="A10" s="24" t="s">
        <v>40</v>
      </c>
      <c r="B10" s="24"/>
      <c r="H10" s="4"/>
      <c r="I10" s="3"/>
      <c r="J10" s="4"/>
      <c r="K10" s="3"/>
    </row>
    <row r="11" spans="1:11" x14ac:dyDescent="0.15">
      <c r="A11" s="24"/>
      <c r="B11" s="24"/>
      <c r="D11" s="23" t="s">
        <v>38</v>
      </c>
      <c r="H11" s="4"/>
      <c r="I11" s="5"/>
      <c r="J11" s="4"/>
      <c r="K11" s="5"/>
    </row>
    <row r="12" spans="1:11" x14ac:dyDescent="0.15">
      <c r="A12" s="24"/>
      <c r="B12" s="24"/>
      <c r="D12" s="23" t="s">
        <v>39</v>
      </c>
      <c r="H12" s="4"/>
      <c r="I12" s="5"/>
      <c r="J12" s="4"/>
      <c r="K12" s="5"/>
    </row>
    <row r="13" spans="1:11" x14ac:dyDescent="0.15">
      <c r="H13" s="25"/>
      <c r="I13" s="25"/>
      <c r="J13" s="25"/>
      <c r="K13" s="25"/>
    </row>
    <row r="14" spans="1:11" x14ac:dyDescent="0.15">
      <c r="C14" s="24"/>
    </row>
    <row r="15" spans="1:11" x14ac:dyDescent="0.15">
      <c r="C15" s="24"/>
    </row>
    <row r="16" spans="1:11" x14ac:dyDescent="0.15">
      <c r="C16" s="24"/>
    </row>
    <row r="17" spans="3:3" x14ac:dyDescent="0.15">
      <c r="C17" s="24"/>
    </row>
    <row r="18" spans="3:3" x14ac:dyDescent="0.15">
      <c r="C18" s="24"/>
    </row>
  </sheetData>
  <phoneticPr fontId="1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zoomScale="130" zoomScaleNormal="130" workbookViewId="0">
      <selection activeCell="H28" sqref="H28"/>
    </sheetView>
  </sheetViews>
  <sheetFormatPr defaultColWidth="8.875" defaultRowHeight="13.5" x14ac:dyDescent="0.15"/>
  <cols>
    <col min="1" max="1" width="28.625" customWidth="1"/>
    <col min="2" max="2" width="7.375" customWidth="1"/>
    <col min="7" max="7" width="20.25" customWidth="1"/>
    <col min="8" max="9" width="5.625" customWidth="1"/>
    <col min="10" max="10" width="23.125" customWidth="1"/>
    <col min="11" max="12" width="5.625" customWidth="1"/>
  </cols>
  <sheetData>
    <row r="1" spans="1:13" x14ac:dyDescent="0.15">
      <c r="A1" s="9" t="s">
        <v>41</v>
      </c>
      <c r="B1" s="1" t="s">
        <v>42</v>
      </c>
      <c r="C1" s="1"/>
      <c r="D1" s="10"/>
      <c r="E1" s="10"/>
      <c r="G1" s="9" t="s">
        <v>43</v>
      </c>
      <c r="H1" s="1" t="s">
        <v>44</v>
      </c>
      <c r="I1" s="1" t="s">
        <v>45</v>
      </c>
      <c r="J1" s="9" t="s">
        <v>43</v>
      </c>
      <c r="K1" s="1" t="s">
        <v>44</v>
      </c>
      <c r="L1" s="1" t="s">
        <v>45</v>
      </c>
    </row>
    <row r="2" spans="1:13" x14ac:dyDescent="0.15">
      <c r="A2" s="11" t="s">
        <v>46</v>
      </c>
      <c r="B2" s="2">
        <v>1</v>
      </c>
      <c r="C2" s="2"/>
      <c r="D2" s="10"/>
      <c r="E2" s="10"/>
      <c r="G2" s="11" t="s">
        <v>47</v>
      </c>
      <c r="H2" s="2">
        <v>450</v>
      </c>
      <c r="I2" s="2">
        <v>350</v>
      </c>
      <c r="J2" s="11" t="s">
        <v>30</v>
      </c>
      <c r="K2" s="2">
        <v>0.04</v>
      </c>
      <c r="L2" s="2">
        <v>0.04</v>
      </c>
    </row>
    <row r="3" spans="1:13" x14ac:dyDescent="0.15">
      <c r="A3" s="11" t="s">
        <v>48</v>
      </c>
      <c r="B3" s="2">
        <v>2</v>
      </c>
      <c r="C3" s="2"/>
      <c r="D3" s="10"/>
      <c r="E3" s="10"/>
      <c r="G3" s="11" t="s">
        <v>49</v>
      </c>
      <c r="H3" s="2">
        <f t="shared" ref="H3:I3" si="0">H2*2</f>
        <v>900</v>
      </c>
      <c r="I3" s="2">
        <f t="shared" si="0"/>
        <v>700</v>
      </c>
      <c r="J3" s="11" t="s">
        <v>28</v>
      </c>
      <c r="K3" s="2">
        <v>10</v>
      </c>
      <c r="L3" s="2">
        <v>10</v>
      </c>
    </row>
    <row r="4" spans="1:13" ht="15" x14ac:dyDescent="0.15">
      <c r="A4" s="11" t="s">
        <v>50</v>
      </c>
      <c r="B4" s="12">
        <v>0.95</v>
      </c>
      <c r="C4" s="13"/>
      <c r="D4" s="10"/>
      <c r="E4" s="10"/>
      <c r="G4" s="11" t="s">
        <v>51</v>
      </c>
      <c r="H4" s="13">
        <f t="shared" ref="H4:I4" si="1">H3*0.95</f>
        <v>855</v>
      </c>
      <c r="I4" s="13">
        <f t="shared" si="1"/>
        <v>665</v>
      </c>
      <c r="J4" s="11" t="s">
        <v>29</v>
      </c>
      <c r="K4" s="2">
        <v>50</v>
      </c>
      <c r="L4" s="2">
        <v>50</v>
      </c>
    </row>
    <row r="5" spans="1:13" x14ac:dyDescent="0.15">
      <c r="A5" s="11" t="s">
        <v>52</v>
      </c>
      <c r="B5" s="14">
        <v>0.1</v>
      </c>
      <c r="C5" s="2"/>
      <c r="D5" s="10"/>
      <c r="E5" s="10"/>
      <c r="G5" s="11" t="s">
        <v>53</v>
      </c>
      <c r="H5" s="2">
        <f t="shared" ref="H5:I5" si="2">H3*0.1</f>
        <v>90</v>
      </c>
      <c r="I5" s="2">
        <f t="shared" si="2"/>
        <v>70</v>
      </c>
      <c r="J5" s="11" t="s">
        <v>54</v>
      </c>
      <c r="K5" s="2">
        <v>0.16</v>
      </c>
      <c r="L5" s="2">
        <v>0.16</v>
      </c>
    </row>
    <row r="6" spans="1:13" x14ac:dyDescent="0.15">
      <c r="A6" s="11" t="s">
        <v>55</v>
      </c>
      <c r="B6" s="14">
        <v>0.5</v>
      </c>
      <c r="C6" s="2"/>
      <c r="D6" s="10"/>
      <c r="E6" s="10"/>
      <c r="G6" s="11" t="s">
        <v>56</v>
      </c>
      <c r="H6" s="2">
        <f t="shared" ref="H6:I6" si="3">H3*0.5</f>
        <v>450</v>
      </c>
      <c r="I6" s="2">
        <f t="shared" si="3"/>
        <v>350</v>
      </c>
      <c r="J6" s="4" t="s">
        <v>20</v>
      </c>
      <c r="K6" s="5">
        <v>0.1</v>
      </c>
      <c r="L6" s="5">
        <v>0.1</v>
      </c>
    </row>
    <row r="7" spans="1:13" x14ac:dyDescent="0.15">
      <c r="A7" s="11" t="s">
        <v>57</v>
      </c>
      <c r="B7" s="2">
        <v>0.98</v>
      </c>
      <c r="C7" s="2"/>
      <c r="D7" s="10"/>
      <c r="E7" s="10"/>
      <c r="G7" s="15" t="s">
        <v>57</v>
      </c>
      <c r="H7" s="7">
        <v>0.95</v>
      </c>
      <c r="I7" s="7">
        <v>0.95</v>
      </c>
      <c r="J7" s="15"/>
      <c r="K7" s="7"/>
      <c r="L7" s="7"/>
    </row>
    <row r="8" spans="1:13" x14ac:dyDescent="0.15">
      <c r="A8" s="41" t="s">
        <v>71</v>
      </c>
      <c r="B8" s="2">
        <v>104000</v>
      </c>
      <c r="C8" s="2"/>
      <c r="D8" s="10"/>
      <c r="E8" s="10"/>
      <c r="G8" s="11"/>
      <c r="H8" s="2"/>
      <c r="I8" s="2"/>
      <c r="J8" s="11"/>
      <c r="K8" s="2"/>
      <c r="L8" s="2"/>
    </row>
    <row r="9" spans="1:13" x14ac:dyDescent="0.15">
      <c r="A9" s="16" t="s">
        <v>58</v>
      </c>
      <c r="B9" s="2">
        <v>120000</v>
      </c>
      <c r="C9" s="2"/>
      <c r="D9" s="10"/>
      <c r="E9" s="10"/>
      <c r="G9" s="11"/>
      <c r="H9" s="2"/>
      <c r="I9" s="2"/>
      <c r="J9" s="11"/>
      <c r="K9" s="2"/>
      <c r="L9" s="2"/>
    </row>
    <row r="10" spans="1:13" x14ac:dyDescent="0.15">
      <c r="A10" s="41" t="s">
        <v>73</v>
      </c>
      <c r="B10" s="2">
        <v>5500</v>
      </c>
      <c r="C10" s="2"/>
      <c r="D10" s="10"/>
      <c r="E10" s="10"/>
      <c r="G10" s="11"/>
      <c r="H10" s="2"/>
      <c r="I10" s="2"/>
      <c r="J10" s="11"/>
      <c r="K10" s="2"/>
      <c r="L10" s="2"/>
    </row>
    <row r="11" spans="1:13" x14ac:dyDescent="0.15">
      <c r="A11" s="16" t="s">
        <v>59</v>
      </c>
      <c r="B11" s="2">
        <v>1.5</v>
      </c>
      <c r="C11" s="2"/>
      <c r="D11" s="10"/>
      <c r="E11" s="10"/>
      <c r="G11" s="11"/>
      <c r="H11" s="2"/>
      <c r="I11" s="2"/>
      <c r="J11" s="11"/>
      <c r="K11" s="2"/>
      <c r="L11" s="2"/>
    </row>
    <row r="12" spans="1:13" x14ac:dyDescent="0.15">
      <c r="A12" s="42" t="s">
        <v>76</v>
      </c>
      <c r="B12" s="3">
        <v>10</v>
      </c>
      <c r="C12" s="2"/>
      <c r="D12" s="10"/>
      <c r="E12" s="10"/>
      <c r="G12" s="11"/>
      <c r="H12" s="2"/>
      <c r="I12" s="2"/>
      <c r="J12" s="11"/>
      <c r="K12" s="2"/>
      <c r="L12" s="2"/>
    </row>
    <row r="13" spans="1:13" x14ac:dyDescent="0.15">
      <c r="A13" s="11" t="s">
        <v>28</v>
      </c>
      <c r="B13" s="2">
        <v>12</v>
      </c>
      <c r="C13" s="2"/>
      <c r="D13" s="17" t="s">
        <v>60</v>
      </c>
      <c r="E13" s="17">
        <f>10/50</f>
        <v>0.2</v>
      </c>
      <c r="G13" s="11"/>
      <c r="H13" s="2"/>
      <c r="I13" s="2"/>
      <c r="J13" s="11"/>
      <c r="K13" s="2"/>
      <c r="L13" s="2"/>
    </row>
    <row r="14" spans="1:13" x14ac:dyDescent="0.15">
      <c r="A14" s="11" t="s">
        <v>29</v>
      </c>
      <c r="B14" s="2">
        <v>200</v>
      </c>
      <c r="C14" s="2"/>
      <c r="D14" s="17" t="s">
        <v>61</v>
      </c>
      <c r="E14" s="17">
        <f>50/50</f>
        <v>1</v>
      </c>
      <c r="G14" s="11"/>
      <c r="H14" s="2"/>
      <c r="I14" s="2"/>
      <c r="J14" s="11"/>
      <c r="K14" s="2"/>
      <c r="L14" s="2"/>
    </row>
    <row r="15" spans="1:13" x14ac:dyDescent="0.15">
      <c r="A15" s="15" t="s">
        <v>20</v>
      </c>
      <c r="B15" s="18">
        <v>0.1</v>
      </c>
      <c r="C15" s="18"/>
      <c r="D15" s="10"/>
      <c r="E15" s="10"/>
      <c r="G15" s="4"/>
      <c r="H15" s="5"/>
      <c r="I15" s="5"/>
      <c r="J15" s="4"/>
      <c r="K15" s="5"/>
      <c r="L15" s="5"/>
      <c r="M15" s="8"/>
    </row>
    <row r="16" spans="1:13" x14ac:dyDescent="0.15">
      <c r="A16" s="10"/>
      <c r="B16" s="10"/>
      <c r="C16" s="10"/>
      <c r="D16" s="10"/>
      <c r="E16" s="10"/>
      <c r="G16" s="8"/>
      <c r="H16" s="8"/>
      <c r="I16" s="8"/>
      <c r="J16" s="8"/>
      <c r="K16" s="8"/>
      <c r="L16" s="8"/>
      <c r="M16" s="8"/>
    </row>
    <row r="18" spans="1:2" x14ac:dyDescent="0.15">
      <c r="A18" s="40" t="s">
        <v>72</v>
      </c>
      <c r="B18">
        <f>(B8*2+B9*1+B10+B11*10^4)/2/10^6*7</f>
        <v>1.2197499999999999</v>
      </c>
    </row>
  </sheetData>
  <phoneticPr fontId="15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zoomScale="190" zoomScaleNormal="190" zoomScaleSheetLayoutView="220" workbookViewId="0">
      <selection activeCell="B13" sqref="B13"/>
    </sheetView>
  </sheetViews>
  <sheetFormatPr defaultColWidth="8.875" defaultRowHeight="13.5" x14ac:dyDescent="0.15"/>
  <cols>
    <col min="1" max="1" width="26.625" customWidth="1"/>
    <col min="5" max="5" width="26.625" customWidth="1"/>
    <col min="7" max="7" width="28.75" customWidth="1"/>
  </cols>
  <sheetData>
    <row r="1" spans="1:9" x14ac:dyDescent="0.15">
      <c r="A1" s="1" t="s">
        <v>62</v>
      </c>
      <c r="B1" s="1" t="s">
        <v>63</v>
      </c>
      <c r="E1" s="1" t="s">
        <v>62</v>
      </c>
      <c r="F1" s="1" t="s">
        <v>63</v>
      </c>
      <c r="G1" s="1" t="s">
        <v>62</v>
      </c>
      <c r="H1" s="1" t="s">
        <v>63</v>
      </c>
    </row>
    <row r="2" spans="1:9" x14ac:dyDescent="0.15">
      <c r="A2" s="42" t="s">
        <v>75</v>
      </c>
      <c r="B2" s="43">
        <v>0.08</v>
      </c>
      <c r="E2" s="3"/>
      <c r="F2" s="3"/>
      <c r="G2" s="3"/>
      <c r="H2" s="3"/>
    </row>
    <row r="3" spans="1:9" x14ac:dyDescent="0.15">
      <c r="A3" s="42" t="s">
        <v>74</v>
      </c>
      <c r="B3" s="3">
        <v>20</v>
      </c>
      <c r="E3" s="3"/>
      <c r="F3" s="3"/>
      <c r="G3" s="3"/>
      <c r="H3" s="3"/>
    </row>
    <row r="4" spans="1:9" x14ac:dyDescent="0.15">
      <c r="A4" s="2" t="s">
        <v>64</v>
      </c>
      <c r="B4" s="2">
        <v>0.2</v>
      </c>
      <c r="E4" s="2" t="s">
        <v>64</v>
      </c>
      <c r="F4" s="2">
        <v>0.2</v>
      </c>
      <c r="G4" s="3" t="s">
        <v>65</v>
      </c>
      <c r="H4" s="3">
        <v>1</v>
      </c>
    </row>
    <row r="5" spans="1:9" x14ac:dyDescent="0.15">
      <c r="A5" s="2" t="s">
        <v>66</v>
      </c>
      <c r="B5" s="2">
        <v>0.5</v>
      </c>
      <c r="E5" s="2" t="s">
        <v>66</v>
      </c>
      <c r="F5" s="2">
        <v>0.5</v>
      </c>
      <c r="G5" s="4" t="s">
        <v>67</v>
      </c>
      <c r="H5" s="5">
        <v>0.05</v>
      </c>
    </row>
    <row r="6" spans="1:9" x14ac:dyDescent="0.15">
      <c r="A6" s="2" t="s">
        <v>68</v>
      </c>
      <c r="B6" s="2">
        <v>0.35</v>
      </c>
      <c r="E6" s="2" t="s">
        <v>68</v>
      </c>
      <c r="F6" s="2">
        <v>0.35</v>
      </c>
      <c r="G6" s="4" t="s">
        <v>69</v>
      </c>
      <c r="H6" s="6">
        <v>2.5000000000000001E-2</v>
      </c>
    </row>
    <row r="7" spans="1:9" x14ac:dyDescent="0.15">
      <c r="A7" s="2" t="s">
        <v>30</v>
      </c>
      <c r="B7" s="2">
        <v>0.03</v>
      </c>
      <c r="E7" s="7" t="s">
        <v>30</v>
      </c>
      <c r="F7" s="7">
        <v>0.03</v>
      </c>
      <c r="G7" s="7"/>
      <c r="H7" s="7"/>
    </row>
    <row r="8" spans="1:9" x14ac:dyDescent="0.15">
      <c r="A8" s="3" t="s">
        <v>65</v>
      </c>
      <c r="B8" s="3">
        <v>1</v>
      </c>
      <c r="E8" s="3"/>
      <c r="F8" s="3"/>
      <c r="G8" s="3"/>
      <c r="H8" s="3"/>
    </row>
    <row r="9" spans="1:9" x14ac:dyDescent="0.15">
      <c r="E9" s="8"/>
      <c r="F9" s="8"/>
      <c r="G9" s="8"/>
      <c r="H9" s="8"/>
      <c r="I9" s="8"/>
    </row>
    <row r="10" spans="1:9" x14ac:dyDescent="0.15">
      <c r="E10" s="8"/>
      <c r="F10" s="8"/>
      <c r="G10" s="8"/>
      <c r="H10" s="8"/>
      <c r="I10" s="8"/>
    </row>
  </sheetData>
  <phoneticPr fontId="1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火电机组参数</vt:lpstr>
      <vt:lpstr>新能源场站——风机参数</vt:lpstr>
      <vt:lpstr>储能电站参数</vt:lpstr>
      <vt:lpstr>系统参数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</dc:creator>
  <cp:lastModifiedBy>msh</cp:lastModifiedBy>
  <dcterms:created xsi:type="dcterms:W3CDTF">2021-12-14T08:43:00Z</dcterms:created>
  <dcterms:modified xsi:type="dcterms:W3CDTF">2024-01-18T09:43:49Z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A47B326B6EB94C30B5F88110555EE4B1</vt:lpwstr>
  </property>
  <property fmtid="{D5CDD505-2E9C-101B-9397-08002B2CF9AE}" pid="3" name="KSOProductBuildVer">
    <vt:lpwstr>2052-12.1.0.15933</vt:lpwstr>
  </property>
</Properties>
</file>