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nd\t3\p2-Functional-Safety-Project\"/>
    </mc:Choice>
  </mc:AlternateContent>
  <xr:revisionPtr revIDLastSave="0" documentId="13_ncr:1_{CF810DBD-3D4A-46C6-9FAA-B866560D647D}" xr6:coauthVersionLast="40" xr6:coauthVersionMax="40" xr10:uidLastSave="{00000000-0000-0000-0000-000000000000}"/>
  <bookViews>
    <workbookView xWindow="0" yWindow="1200" windowWidth="28800" windowHeight="1215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Controllabi'!$A$20:$A$24</definedName>
    <definedName name="DV_List" localSheetId="1">#REF!</definedName>
    <definedName name="DV_List" localSheetId="2">'Hazard Analysis Guidewords'!$A$4:$A$24</definedName>
    <definedName name="E_List" localSheetId="1">#REF!</definedName>
    <definedName name="E_List" localSheetId="2">'Severity, Exposure, Controllabi'!$A$3:$A$8</definedName>
    <definedName name="EN_List" localSheetId="1">#REF!</definedName>
    <definedName name="EN_List" localSheetId="2">'Situational Analysis Guidewords'!$A$51:$A$60</definedName>
    <definedName name="IU_List" localSheetId="1">#REF!</definedName>
    <definedName name="IU_List" localSheetId="2">'Situational Analysis Guidewords'!$A$44:$A$47</definedName>
    <definedName name="OM_List" localSheetId="1">#REF!</definedName>
    <definedName name="OM_List" localSheetId="2">'Situational Analysis Guidewords'!$A$5:$A$14</definedName>
    <definedName name="OS_List" localSheetId="1">#REF!</definedName>
    <definedName name="OS_List" localSheetId="2">'Situational Analysis Guidewords'!$A$18:$A$29</definedName>
    <definedName name="S_List" localSheetId="1">#REF!</definedName>
    <definedName name="S_List" localSheetId="2">'Severity, Exposure, Controllabi'!$A$12:$A$16</definedName>
    <definedName name="SD_List" localSheetId="1">#REF!</definedName>
    <definedName name="SD_List" localSheetId="2">'Situational Analysis Guidewords'!$A$33:$A$40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2" i="1"/>
  <c r="A13" i="1"/>
  <c r="A20" i="6" l="1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19" i="6"/>
  <c r="B29" i="4"/>
  <c r="B30" i="4"/>
  <c r="A30" i="4" s="1"/>
  <c r="B31" i="4"/>
  <c r="A31" i="4" s="1"/>
  <c r="B32" i="4"/>
  <c r="A32" i="4" s="1"/>
  <c r="B33" i="4"/>
  <c r="B34" i="4"/>
  <c r="A34" i="4" s="1"/>
  <c r="B35" i="4"/>
  <c r="A35" i="4" s="1"/>
  <c r="B36" i="4"/>
  <c r="A36" i="4" s="1"/>
  <c r="B37" i="4"/>
  <c r="B38" i="4"/>
  <c r="A38" i="4" s="1"/>
  <c r="B39" i="4"/>
  <c r="A39" i="4" s="1"/>
  <c r="B40" i="4"/>
  <c r="A40" i="4" s="1"/>
  <c r="B41" i="4"/>
  <c r="B28" i="4"/>
  <c r="A28" i="4" s="1"/>
  <c r="A23" i="5"/>
  <c r="A22" i="5"/>
  <c r="A21" i="5"/>
  <c r="A20" i="5"/>
  <c r="A15" i="5"/>
  <c r="A14" i="5"/>
  <c r="A13" i="5"/>
  <c r="A12" i="5"/>
  <c r="A7" i="5"/>
  <c r="A6" i="5"/>
  <c r="A5" i="5"/>
  <c r="A4" i="5"/>
  <c r="U15" i="1" s="1"/>
  <c r="A3" i="5"/>
  <c r="U13" i="1" s="1"/>
  <c r="A41" i="4"/>
  <c r="A37" i="4"/>
  <c r="A33" i="4"/>
  <c r="A29" i="4"/>
  <c r="B23" i="4"/>
  <c r="A23" i="4" s="1"/>
  <c r="B22" i="4"/>
  <c r="A22" i="4" s="1"/>
  <c r="B21" i="4"/>
  <c r="A21" i="4" s="1"/>
  <c r="B20" i="4"/>
  <c r="A20" i="4" s="1"/>
  <c r="B19" i="4"/>
  <c r="A19" i="4" s="1"/>
  <c r="B18" i="4"/>
  <c r="A18" i="4" s="1"/>
  <c r="B17" i="4"/>
  <c r="A17" i="4" s="1"/>
  <c r="B16" i="4"/>
  <c r="A16" i="4" s="1"/>
  <c r="B15" i="4"/>
  <c r="A15" i="4" s="1"/>
  <c r="B14" i="4"/>
  <c r="A14" i="4" s="1"/>
  <c r="B13" i="4"/>
  <c r="A13" i="4" s="1"/>
  <c r="B12" i="4"/>
  <c r="A12" i="4" s="1"/>
  <c r="B11" i="4"/>
  <c r="A11" i="4" s="1"/>
  <c r="B10" i="4"/>
  <c r="A10" i="4" s="1"/>
  <c r="B9" i="4"/>
  <c r="A9" i="4" s="1"/>
  <c r="B8" i="4"/>
  <c r="A8" i="4" s="1"/>
  <c r="B7" i="4"/>
  <c r="A7" i="4" s="1"/>
  <c r="B6" i="4"/>
  <c r="A6" i="4" s="1"/>
  <c r="B5" i="4"/>
  <c r="A5" i="4" s="1"/>
  <c r="B4" i="4"/>
  <c r="A4" i="4" s="1"/>
  <c r="B59" i="3"/>
  <c r="A59" i="3" s="1"/>
  <c r="B58" i="3"/>
  <c r="A58" i="3" s="1"/>
  <c r="B57" i="3"/>
  <c r="A57" i="3" s="1"/>
  <c r="B56" i="3"/>
  <c r="A56" i="3" s="1"/>
  <c r="B55" i="3"/>
  <c r="A55" i="3" s="1"/>
  <c r="B54" i="3"/>
  <c r="A54" i="3" s="1"/>
  <c r="B53" i="3"/>
  <c r="A53" i="3" s="1"/>
  <c r="B52" i="3"/>
  <c r="A52" i="3" s="1"/>
  <c r="B51" i="3"/>
  <c r="A51" i="3" s="1"/>
  <c r="B46" i="3"/>
  <c r="A46" i="3" s="1"/>
  <c r="B45" i="3"/>
  <c r="A45" i="3" s="1"/>
  <c r="B44" i="3"/>
  <c r="A44" i="3" s="1"/>
  <c r="B39" i="3"/>
  <c r="A39" i="3" s="1"/>
  <c r="B38" i="3"/>
  <c r="A38" i="3" s="1"/>
  <c r="B37" i="3"/>
  <c r="A37" i="3" s="1"/>
  <c r="B36" i="3"/>
  <c r="A36" i="3" s="1"/>
  <c r="B35" i="3"/>
  <c r="A35" i="3" s="1"/>
  <c r="B34" i="3"/>
  <c r="A34" i="3" s="1"/>
  <c r="B33" i="3"/>
  <c r="A33" i="3" s="1"/>
  <c r="B28" i="3"/>
  <c r="A28" i="3" s="1"/>
  <c r="B27" i="3"/>
  <c r="A27" i="3" s="1"/>
  <c r="B26" i="3"/>
  <c r="A26" i="3" s="1"/>
  <c r="B25" i="3"/>
  <c r="A25" i="3" s="1"/>
  <c r="B24" i="3"/>
  <c r="A24" i="3" s="1"/>
  <c r="B23" i="3"/>
  <c r="A23" i="3" s="1"/>
  <c r="B22" i="3"/>
  <c r="A22" i="3" s="1"/>
  <c r="B21" i="3"/>
  <c r="A21" i="3" s="1"/>
  <c r="B20" i="3"/>
  <c r="A20" i="3" s="1"/>
  <c r="B19" i="3"/>
  <c r="A19" i="3" s="1"/>
  <c r="B18" i="3"/>
  <c r="A18" i="3" s="1"/>
  <c r="B13" i="3"/>
  <c r="A13" i="3" s="1"/>
  <c r="B12" i="3"/>
  <c r="A12" i="3" s="1"/>
  <c r="B11" i="3"/>
  <c r="A11" i="3" s="1"/>
  <c r="B10" i="3"/>
  <c r="A10" i="3" s="1"/>
  <c r="B9" i="3"/>
  <c r="A9" i="3" s="1"/>
  <c r="B8" i="3"/>
  <c r="A8" i="3" s="1"/>
  <c r="B7" i="3"/>
  <c r="A7" i="3" s="1"/>
  <c r="B6" i="3"/>
  <c r="A6" i="3" s="1"/>
  <c r="B5" i="3"/>
  <c r="A5" i="3" s="1"/>
  <c r="H12" i="1" l="1"/>
  <c r="H13" i="1"/>
  <c r="H14" i="1"/>
  <c r="H15" i="1"/>
  <c r="U14" i="1"/>
  <c r="U12" i="1"/>
</calcChain>
</file>

<file path=xl/sharedStrings.xml><?xml version="1.0" encoding="utf-8"?>
<sst xmlns="http://schemas.openxmlformats.org/spreadsheetml/2006/main" count="913" uniqueCount="284">
  <si>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</si>
  <si>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</si>
  <si>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</si>
  <si>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</si>
  <si>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</si>
  <si>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</si>
  <si>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</si>
  <si>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</si>
  <si>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</si>
  <si>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</si>
  <si>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</si>
  <si>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</si>
  <si>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</si>
  <si>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</si>
  <si>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</si>
  <si>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</si>
  <si>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</si>
  <si>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</si>
  <si>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</si>
  <si>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</si>
  <si>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</si>
  <si>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</si>
  <si>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</si>
  <si>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</si>
  <si>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</si>
  <si>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</si>
  <si>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</si>
  <si>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</si>
  <si>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</si>
  <si>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</si>
  <si>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</si>
  <si>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</si>
  <si>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</si>
  <si>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</si>
  <si>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</si>
  <si>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</si>
  <si>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</si>
  <si>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</si>
  <si>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</si>
  <si>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</si>
  <si>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</si>
  <si>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</si>
  <si>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</si>
  <si>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</si>
  <si>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</si>
  <si>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</si>
  <si>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</si>
  <si>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</si>
  <si>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</si>
  <si>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</si>
  <si>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</si>
  <si>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</si>
  <si>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</si>
  <si>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</si>
  <si>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</si>
  <si>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</si>
  <si>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</si>
  <si>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</si>
  <si>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</si>
  <si>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</si>
  <si>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</si>
  <si>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</si>
  <si>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</si>
  <si>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</si>
  <si>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</si>
  <si>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</si>
  <si>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</si>
  <si>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</si>
  <si>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</si>
  <si>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</si>
  <si>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</si>
  <si>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</si>
  <si>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</si>
  <si>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</si>
  <si>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</si>
  <si>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</si>
  <si>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</si>
  <si>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</si>
  <si>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</si>
  <si>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</si>
  <si>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</si>
  <si>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</si>
  <si>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</si>
  <si>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</si>
  <si>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</si>
  <si>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</si>
  <si>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</si>
  <si>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</si>
  <si>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</si>
  <si>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</si>
  <si>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</si>
  <si>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</si>
  <si>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</si>
  <si>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</si>
  <si>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</si>
  <si>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</si>
  <si>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</si>
  <si>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</si>
  <si>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</si>
  <si>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</si>
  <si>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</si>
  <si>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</si>
  <si>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</si>
  <si>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</si>
  <si>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</si>
  <si>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</si>
  <si>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</si>
  <si>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</si>
  <si>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</si>
  <si>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</si>
  <si>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</si>
  <si>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</si>
  <si>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</si>
  <si>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</si>
  <si>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</si>
  <si>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</si>
  <si>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</si>
  <si>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</si>
  <si>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</si>
  <si>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</si>
  <si>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</si>
  <si>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</si>
  <si>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</si>
  <si>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</si>
  <si>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</si>
  <si>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</si>
  <si>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</si>
  <si>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</si>
  <si>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</si>
  <si>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</si>
  <si>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</si>
  <si>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</si>
  <si>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</si>
  <si>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</si>
  <si>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</si>
  <si>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</si>
  <si>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</si>
  <si>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</si>
  <si>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</si>
  <si>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</si>
  <si>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</si>
  <si>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</si>
  <si>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</si>
  <si>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</si>
  <si>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</si>
  <si>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</si>
  <si>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</si>
  <si>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</si>
  <si>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</si>
  <si>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</si>
  <si>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</si>
  <si>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</si>
  <si>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</si>
  <si>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</si>
  <si>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</si>
  <si>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</si>
  <si>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</si>
  <si>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</si>
  <si>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</si>
  <si>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</si>
  <si>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</si>
  <si>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</si>
  <si>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</si>
  <si>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</si>
  <si>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</si>
  <si>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</si>
  <si>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</si>
  <si>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</si>
  <si>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</si>
  <si>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</si>
  <si>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</si>
  <si>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</si>
  <si>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</si>
  <si>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</si>
  <si>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</si>
  <si>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</si>
  <si>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</si>
  <si>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</si>
  <si>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</si>
  <si>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</si>
  <si>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</si>
  <si>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</si>
  <si>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</si>
  <si>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</si>
  <si>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</si>
  <si>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</si>
  <si>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</si>
  <si>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</si>
  <si>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</si>
  <si>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</si>
  <si>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</si>
  <si>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</si>
  <si>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</si>
  <si>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</si>
  <si>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</si>
  <si>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</si>
  <si>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</si>
  <si>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</si>
  <si>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</si>
  <si>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</si>
  <si>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</si>
  <si>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</si>
  <si>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</si>
  <si>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</si>
  <si>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</si>
  <si>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</si>
  <si>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</si>
  <si>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</si>
  <si>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</si>
  <si>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</si>
  <si>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</si>
  <si>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</si>
  <si>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</si>
  <si>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</si>
  <si>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</si>
  <si>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</si>
  <si>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</si>
  <si>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</si>
  <si>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</si>
  <si>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</si>
  <si>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</si>
  <si>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</si>
  <si>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</si>
  <si>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</si>
  <si>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</si>
  <si>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</si>
  <si>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</si>
  <si>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</si>
  <si>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</si>
  <si>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</si>
  <si>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</si>
  <si>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</si>
  <si>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</si>
  <si>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</si>
  <si>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</si>
  <si>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</si>
  <si>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</si>
  <si>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</si>
  <si>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</si>
  <si>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</si>
  <si>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</si>
  <si>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</si>
  <si>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</si>
  <si>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</si>
  <si>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</si>
  <si>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</si>
  <si>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</si>
  <si>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</si>
  <si>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</si>
  <si>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</si>
  <si>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</si>
  <si>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The LDW function applies an oscillating torque with very high torque (above limit)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</si>
  <si>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</si>
  <si>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</si>
  <si>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Treating the car as a fully autonomous vehicle can steer the car outside the lane. The vehicle can collide with another vehicle or with road infrastructure.</t>
  </si>
  <si>
    <t>The LKA function is always active and the driver misuses the system as fully autonomous.</t>
  </si>
  <si>
    <t>ASIL C</t>
  </si>
  <si>
    <t>ASIL B</t>
  </si>
  <si>
    <t>The oscillating steering torque from the lane departure warning function shall be limited.</t>
  </si>
  <si>
    <t>The lane keeping assistance function shall be time limited and the additional steering torque shall end after a given time interval so that the driver cannot misuse the system for autonomous driving.</t>
  </si>
  <si>
    <t>OM03 - Normal driving</t>
  </si>
  <si>
    <t>OS04 - Highway</t>
  </si>
  <si>
    <t>OS03 - Country Road</t>
  </si>
  <si>
    <t>IU02 - Incorrectly used</t>
  </si>
  <si>
    <t>DV04 - Actor effect is too much</t>
  </si>
  <si>
    <t>DV03 - Function always activated</t>
  </si>
  <si>
    <t>The driver was misusing the LKA function by taking both hands off the wheel and incorrectly treating it as an autonomous function.</t>
  </si>
  <si>
    <t>E3 - Medium probability</t>
  </si>
  <si>
    <t>ASIL A</t>
  </si>
  <si>
    <t>ASIL D</t>
  </si>
  <si>
    <t>normal driving on a highway and correctly used system occurs a few times a month</t>
  </si>
  <si>
    <t>normal driving on a country road and incorrectly used system occurs a few times a year</t>
  </si>
  <si>
    <t>Since the torque on the steering wheel is high, a average driver cannot control the steering wheel anymore</t>
  </si>
  <si>
    <t>Since the the driver is considered absent, nobody is controlling the car anymore</t>
  </si>
  <si>
    <t>OS02 - City Road</t>
  </si>
  <si>
    <t>OS05 - Mountain Pass</t>
  </si>
  <si>
    <t>SD01 - Low speed</t>
  </si>
  <si>
    <t>S2 - Severe and life-threatening injuries</t>
  </si>
  <si>
    <t>normal driving in the city is a regular activity</t>
  </si>
  <si>
    <t>normal driving on a mountain pass and incorrectly used system occurs a few times a year</t>
  </si>
  <si>
    <t>In city traffic, speed of vehicle is expected to be low</t>
  </si>
  <si>
    <t>On mountain pass, speed of vehicle is expected to be low, but the road may be small and the steering must be more acurate</t>
  </si>
  <si>
    <t>Tight curves</t>
  </si>
  <si>
    <t>The lane keeping assistance function shall be turned off on roads with tight curves so that the driver cannot misuse the system for autonomous driving.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</si>
</sst>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/>
    </xf>
    <xf numFmtId="0" fontId="6" fillId="0" borderId="17" xfId="0" applyFont="1" applyBorder="1"/>
    <xf numFmtId="0" fontId="2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</dxf>
    <dxf>
      <border outline="0">
        <top style="thick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B7B7B7"/>
          <bgColor rgb="FFB7B7B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1:V15" totalsRowShown="0" headerRowDxfId="23" tableBorderDxfId="22">
  <autoFilter ref="A11:V15" xr:uid="{00000000-0009-0000-0100-000002000000}"/>
  <tableColumns count="22">
    <tableColumn id="1" xr3:uid="{00000000-0010-0000-0000-000001000000}" name="Hazard ID" dataDxfId="21">
      <calculatedColumnFormula>"HA-" &amp; TEXT(ROW()-ROW($A$11), "000")</calculatedColumnFormula>
    </tableColumn>
    <tableColumn id="2" xr3:uid="{00000000-0010-0000-0000-000002000000}" name="Operational Mode" dataDxfId="20"/>
    <tableColumn id="3" xr3:uid="{00000000-0010-0000-0000-000003000000}" name="Operational Scenario" dataDxfId="19"/>
    <tableColumn id="4" xr3:uid="{00000000-0010-0000-0000-000004000000}" name="Environmental Details" dataDxfId="18"/>
    <tableColumn id="5" xr3:uid="{00000000-0010-0000-0000-000005000000}" name="Situation Details" dataDxfId="17"/>
    <tableColumn id="6" xr3:uid="{00000000-0010-0000-0000-000006000000}" name="Other Details_x000a_(optional)" dataDxfId="16"/>
    <tableColumn id="7" xr3:uid="{00000000-0010-0000-0000-000007000000}" name="Item Usage_x000a_(function)" dataDxfId="15"/>
    <tableColumn id="8" xr3:uid="{00000000-0010-0000-0000-000008000000}" name="Situation Description" dataDxfId="14">
      <calculatedColumnFormula>VLOOKUP(Table2[[#This Row],[Operational Mode]],'Situational Analysis Guidewords'!A1:D60, 3, FALSE) &amp; " on " &amp; VLOOKUP(Table2[[#This Row],[Operational Scenario]],'Situational Analysis Guidewords'!A1:D60, 3, FALSE) &amp; " in " &amp; VLOOKUP(Table2[[#This Row],[Environmental Details]],'Situational Analysis Guidewords'!A1:D60, 3, FALSE) &amp; " at " &amp; VLOOKUP(Table2[[#This Row],[Situation Details]],'Situational Analysis Guidewords'!A1:D60, 3, FALSE) &amp; IF(Table2[[#This Row],[Other Details
(optional)]] &lt;&gt; "", ", " &amp; Table2[[#This Row],[Other Details
(optional)]], "") &amp; " and " &amp; VLOOKUP(Table2[[#This Row],[Item Usage
(function)]],'Situational Analysis Guidewords'!A1:D60, 3, FALSE) &amp; " system."</calculatedColumnFormula>
    </tableColumn>
    <tableColumn id="9" xr3:uid="{00000000-0010-0000-0000-000009000000}" name="Function" dataDxfId="13"/>
    <tableColumn id="10" xr3:uid="{00000000-0010-0000-0000-00000A000000}" name="Deviation" dataDxfId="12"/>
    <tableColumn id="11" xr3:uid="{00000000-0010-0000-0000-00000B000000}" name="Deviation Details_x000a_" dataDxfId="11"/>
    <tableColumn id="12" xr3:uid="{00000000-0010-0000-0000-00000C000000}" name="Hazardous Event_x000a_(resulting effect)" dataDxfId="10"/>
    <tableColumn id="13" xr3:uid="{00000000-0010-0000-0000-00000D000000}" name="Event Details_x000a_" dataDxfId="9"/>
    <tableColumn id="14" xr3:uid="{00000000-0010-0000-0000-00000E000000}" name="Hazardous Event Description" dataDxfId="8"/>
    <tableColumn id="15" xr3:uid="{00000000-0010-0000-0000-00000F000000}" name="Exposure_x000a_(of situation)" dataDxfId="7"/>
    <tableColumn id="16" xr3:uid="{00000000-0010-0000-0000-000010000000}" name="Rationale_x000a_(for exposure)" dataDxfId="6"/>
    <tableColumn id="17" xr3:uid="{00000000-0010-0000-0000-000011000000}" name="Severity_x000a_(of potential harm)" dataDxfId="5"/>
    <tableColumn id="18" xr3:uid="{00000000-0010-0000-0000-000012000000}" name="Rationale_x000a_(for severity)" dataDxfId="4"/>
    <tableColumn id="19" xr3:uid="{00000000-0010-0000-0000-000013000000}" name="Controllability_x000a_(of hazardous event)" dataDxfId="3"/>
    <tableColumn id="20" xr3:uid="{00000000-0010-0000-0000-000014000000}" name="Rationale_x000a_(for controllability)" dataDxfId="2"/>
    <tableColumn id="21" xr3:uid="{00000000-0010-0000-0000-000015000000}" name="ASIL_x000a_Determination" dataDxfId="1">
      <calculatedColumnFormula>VLOOKUP(VLOOKUP(Table2[[#This Row],[Exposure
(of situation)]],'Severity, Exposure, Controllabi'!A1:E24, 2, FALSE)&amp;VLOOKUP(Table2[[#This Row],[Severity
(of potential harm)]],'Severity, Exposure, Controllabi'!A1:E24, 2, FALSE)&amp;VLOOKUP(Table2[[#This Row],[Controllability
(of hazardous event)]],'Severity, Exposure, Controllabi'!A1:E24, 2, FALSE), 'ASIL Table'!A19:E98, 5, FALSE)</calculatedColumnFormula>
    </tableColumn>
    <tableColumn id="22" xr3:uid="{00000000-0010-0000-0000-000016000000}" name="Safety Goal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"/>
  <sheetViews>
    <sheetView tabSelected="1" workbookViewId="0">
      <selection activeCell="A10" sqref="A10"/>
    </sheetView>
  </sheetViews>
  <sheetFormatPr defaultColWidth="14.42578125" defaultRowHeight="15.75" customHeight="1" x14ac:dyDescent="0.2"/>
  <cols>
    <col min="2" max="2" width="24.42578125" customWidth="1"/>
    <col min="3" max="3" width="25.28515625" bestFit="1" customWidth="1"/>
    <col min="4" max="4" width="25.7109375" bestFit="1" customWidth="1"/>
    <col min="5" max="5" width="20.5703125" bestFit="1" customWidth="1"/>
    <col min="6" max="6" width="18.5703125" bestFit="1" customWidth="1"/>
    <col min="7" max="7" width="15.7109375" bestFit="1" customWidth="1"/>
    <col min="8" max="8" width="32.7109375" customWidth="1"/>
    <col min="9" max="9" width="33.85546875" customWidth="1"/>
    <col min="10" max="10" width="14.140625" bestFit="1" customWidth="1"/>
    <col min="11" max="11" width="30" customWidth="1"/>
    <col min="12" max="12" width="20.85546875" bestFit="1" customWidth="1"/>
    <col min="13" max="13" width="35.28515625" customWidth="1"/>
    <col min="14" max="14" width="32" bestFit="1" customWidth="1"/>
    <col min="15" max="15" width="16.7109375" bestFit="1" customWidth="1"/>
    <col min="16" max="16" width="27.28515625" bestFit="1" customWidth="1"/>
    <col min="17" max="17" width="22.5703125" bestFit="1" customWidth="1"/>
    <col min="18" max="18" width="18.5703125" customWidth="1"/>
    <col min="19" max="19" width="24.28515625" bestFit="1" customWidth="1"/>
    <col min="20" max="20" width="39.85546875" bestFit="1" customWidth="1"/>
    <col min="21" max="21" width="18.5703125" bestFit="1" customWidth="1"/>
    <col min="22" max="22" width="45.425781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5" thickBot="1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5" thickTop="1" x14ac:dyDescent="0.2">
      <c r="A10" s="61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5.5" x14ac:dyDescent="0.2">
      <c r="A11" s="20" t="s">
        <v>11</v>
      </c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63.75" x14ac:dyDescent="0.2">
      <c r="A12" s="25" t="str">
        <f t="shared" ref="A12:A15" si="0">"HA-" &amp; TEXT(ROW()-ROW($A$11), "000")</f>
        <v>HA-001</v>
      </c>
      <c r="B12" s="26" t="s">
        <v>260</v>
      </c>
      <c r="C12" s="26" t="s">
        <v>261</v>
      </c>
      <c r="D12" s="26" t="s">
        <v>106</v>
      </c>
      <c r="E12" s="26" t="s">
        <v>163</v>
      </c>
      <c r="F12" s="26"/>
      <c r="G12" s="26" t="s">
        <v>108</v>
      </c>
      <c r="H12" s="26" t="str">
        <f>VLOOKUP(Table2[[#This Row],[Operational Mode]],'Situational Analysis Guidewords'!A1:D60, 3, FALSE) &amp; " on " &amp; VLOOKUP(Table2[[#This Row],[Operational Scenario]],'Situational Analysis Guidewords'!A1:D60, 3, FALSE) &amp; " in " &amp; VLOOKUP(Table2[[#This Row],[Environmental Details]],'Situational Analysis Guidewords'!A1:D60, 3, FALSE) &amp; " at " &amp; VLOOKUP(Table2[[#This Row],[Situation Details]],'Situational Analysis Guidewords'!A1:D60, 3, FALSE) &amp; IF(Table2[[#This Row],[Other Details
(optional)]] &lt;&gt; "", ", " &amp; Table2[[#This Row],[Other Details
(optional)]], "") &amp; " and " &amp; VLOOKUP(Table2[[#This Row],[Item Usage
(function)]],'Situational Analysis Guidewords'!A1:D60, 3, FALSE) &amp; " system."</f>
        <v>Normal driving on Highway in Normal conditions at High speed and Correctly used system.</v>
      </c>
      <c r="I12" s="26" t="s">
        <v>86</v>
      </c>
      <c r="J12" s="26" t="s">
        <v>264</v>
      </c>
      <c r="K12" s="26" t="s">
        <v>251</v>
      </c>
      <c r="L12" s="26" t="s">
        <v>167</v>
      </c>
      <c r="M12" s="26" t="s">
        <v>252</v>
      </c>
      <c r="N12" s="26" t="s">
        <v>253</v>
      </c>
      <c r="O12" s="26" t="s">
        <v>267</v>
      </c>
      <c r="P12" s="26" t="s">
        <v>270</v>
      </c>
      <c r="Q12" s="26" t="s">
        <v>132</v>
      </c>
      <c r="R12" s="26" t="s">
        <v>133</v>
      </c>
      <c r="S12" s="26" t="s">
        <v>181</v>
      </c>
      <c r="T12" s="26" t="s">
        <v>272</v>
      </c>
      <c r="U12" s="26" t="str">
        <f>VLOOKUP(VLOOKUP(Table2[[#This Row],[Exposure
(of situation)]],'Severity, Exposure, Controllabi'!A1:E24, 2, FALSE)&amp;VLOOKUP(Table2[[#This Row],[Severity
(of potential harm)]],'Severity, Exposure, Controllabi'!A1:E24, 2, FALSE)&amp;VLOOKUP(Table2[[#This Row],[Controllability
(of hazardous event)]],'Severity, Exposure, Controllabi'!A1:E24, 2, FALSE), 'ASIL Table'!A19:E98, 5, FALSE)</f>
        <v>ASIL C</v>
      </c>
      <c r="V12" s="26" t="s">
        <v>258</v>
      </c>
      <c r="W12" s="29"/>
      <c r="X12" s="29"/>
      <c r="Y12" s="29"/>
      <c r="Z12" s="30"/>
      <c r="AA12" s="30"/>
      <c r="AB12" s="30"/>
    </row>
    <row r="13" spans="1:28" ht="63.75" x14ac:dyDescent="0.2">
      <c r="A13" s="25" t="str">
        <f t="shared" si="0"/>
        <v>HA-002</v>
      </c>
      <c r="B13" s="26" t="s">
        <v>260</v>
      </c>
      <c r="C13" s="26" t="s">
        <v>262</v>
      </c>
      <c r="D13" s="26" t="s">
        <v>106</v>
      </c>
      <c r="E13" s="26" t="s">
        <v>163</v>
      </c>
      <c r="F13" s="26"/>
      <c r="G13" s="26" t="s">
        <v>263</v>
      </c>
      <c r="H13" s="26" t="str">
        <f>VLOOKUP(Table2[[#This Row],[Operational Mode]],'Situational Analysis Guidewords'!A2:D61, 3, FALSE) &amp; " on " &amp; VLOOKUP(Table2[[#This Row],[Operational Scenario]],'Situational Analysis Guidewords'!A2:D61, 3, FALSE) &amp; " in " &amp; VLOOKUP(Table2[[#This Row],[Environmental Details]],'Situational Analysis Guidewords'!A2:D61, 3, FALSE) &amp; " at " &amp; VLOOKUP(Table2[[#This Row],[Situation Details]],'Situational Analysis Guidewords'!A2:D61, 3, FALSE) &amp; IF(Table2[[#This Row],[Other Details
(optional)]] &lt;&gt; "", ", " &amp; Table2[[#This Row],[Other Details
(optional)]], "") &amp; " and " &amp; VLOOKUP(Table2[[#This Row],[Item Usage
(function)]],'Situational Analysis Guidewords'!A2:D61, 3, FALSE) &amp; " system."</f>
        <v>Normal driving on Country Road in Normal conditions at High speed and Incorrectly used system.</v>
      </c>
      <c r="I13" s="26" t="s">
        <v>92</v>
      </c>
      <c r="J13" s="26" t="s">
        <v>265</v>
      </c>
      <c r="K13" s="26" t="s">
        <v>266</v>
      </c>
      <c r="L13" s="26" t="s">
        <v>167</v>
      </c>
      <c r="M13" s="26" t="s">
        <v>254</v>
      </c>
      <c r="N13" s="26" t="s">
        <v>255</v>
      </c>
      <c r="O13" s="26" t="s">
        <v>130</v>
      </c>
      <c r="P13" s="26" t="s">
        <v>271</v>
      </c>
      <c r="Q13" s="26" t="s">
        <v>132</v>
      </c>
      <c r="R13" s="26" t="s">
        <v>170</v>
      </c>
      <c r="S13" s="26" t="s">
        <v>181</v>
      </c>
      <c r="T13" s="26" t="s">
        <v>273</v>
      </c>
      <c r="U13" s="26" t="str">
        <f>VLOOKUP(VLOOKUP(Table2[[#This Row],[Exposure
(of situation)]],'Severity, Exposure, Controllabi'!A2:E25, 2, FALSE)&amp;VLOOKUP(Table2[[#This Row],[Severity
(of potential harm)]],'Severity, Exposure, Controllabi'!A2:E25, 2, FALSE)&amp;VLOOKUP(Table2[[#This Row],[Controllability
(of hazardous event)]],'Severity, Exposure, Controllabi'!A2:E25, 2, FALSE), 'ASIL Table'!A20:E99, 5, FALSE)</f>
        <v>ASIL B</v>
      </c>
      <c r="V13" s="26" t="s">
        <v>259</v>
      </c>
      <c r="W13" s="29"/>
      <c r="X13" s="29"/>
      <c r="Y13" s="29"/>
      <c r="Z13" s="30"/>
      <c r="AA13" s="30"/>
      <c r="AB13" s="30"/>
    </row>
    <row r="14" spans="1:28" ht="63.75" x14ac:dyDescent="0.2">
      <c r="A14" s="25" t="str">
        <f t="shared" si="0"/>
        <v>HA-003</v>
      </c>
      <c r="B14" s="26" t="s">
        <v>260</v>
      </c>
      <c r="C14" s="26" t="s">
        <v>274</v>
      </c>
      <c r="D14" s="26" t="s">
        <v>106</v>
      </c>
      <c r="E14" s="26" t="s">
        <v>276</v>
      </c>
      <c r="F14" s="26"/>
      <c r="G14" s="26" t="s">
        <v>108</v>
      </c>
      <c r="H14" s="26" t="str">
        <f>VLOOKUP(Table2[[#This Row],[Operational Mode]],'Situational Analysis Guidewords'!A3:D62, 3, FALSE) &amp; " on " &amp; VLOOKUP(Table2[[#This Row],[Operational Scenario]],'Situational Analysis Guidewords'!A3:D62, 3, FALSE) &amp; " in " &amp; VLOOKUP(Table2[[#This Row],[Environmental Details]],'Situational Analysis Guidewords'!A3:D62, 3, FALSE) &amp; " at " &amp; VLOOKUP(Table2[[#This Row],[Situation Details]],'Situational Analysis Guidewords'!A3:D62, 3, FALSE) &amp; IF(Table2[[#This Row],[Other Details
(optional)]] &lt;&gt; "", ", " &amp; Table2[[#This Row],[Other Details
(optional)]], "") &amp; " and " &amp; VLOOKUP(Table2[[#This Row],[Item Usage
(function)]],'Situational Analysis Guidewords'!A3:D62, 3, FALSE) &amp; " system."</f>
        <v>Normal driving on City Road in Normal conditions at Low speed and Correctly used system.</v>
      </c>
      <c r="I14" s="26" t="s">
        <v>86</v>
      </c>
      <c r="J14" s="26" t="s">
        <v>264</v>
      </c>
      <c r="K14" s="26" t="s">
        <v>251</v>
      </c>
      <c r="L14" s="26" t="s">
        <v>167</v>
      </c>
      <c r="M14" s="26" t="s">
        <v>252</v>
      </c>
      <c r="N14" s="26" t="s">
        <v>253</v>
      </c>
      <c r="O14" s="26" t="s">
        <v>74</v>
      </c>
      <c r="P14" s="26" t="s">
        <v>278</v>
      </c>
      <c r="Q14" s="26" t="s">
        <v>76</v>
      </c>
      <c r="R14" s="26" t="s">
        <v>280</v>
      </c>
      <c r="S14" s="26" t="s">
        <v>181</v>
      </c>
      <c r="T14" s="26" t="s">
        <v>272</v>
      </c>
      <c r="U14" s="26" t="str">
        <f>VLOOKUP(VLOOKUP(Table2[[#This Row],[Exposure
(of situation)]],'Severity, Exposure, Controllabi'!A3:E26, 2, FALSE)&amp;VLOOKUP(Table2[[#This Row],[Severity
(of potential harm)]],'Severity, Exposure, Controllabi'!A3:E26, 2, FALSE)&amp;VLOOKUP(Table2[[#This Row],[Controllability
(of hazardous event)]],'Severity, Exposure, Controllabi'!A3:E26, 2, FALSE), 'ASIL Table'!A21:E100, 5, FALSE)</f>
        <v>ASIL B</v>
      </c>
      <c r="V14" s="26" t="s">
        <v>258</v>
      </c>
      <c r="W14" s="29"/>
      <c r="X14" s="29"/>
      <c r="Y14" s="29"/>
      <c r="Z14" s="30"/>
      <c r="AA14" s="30"/>
      <c r="AB14" s="30"/>
    </row>
    <row r="15" spans="1:28" ht="89.25" x14ac:dyDescent="0.2">
      <c r="A15" s="25" t="str">
        <f t="shared" si="0"/>
        <v>HA-004</v>
      </c>
      <c r="B15" s="26" t="s">
        <v>260</v>
      </c>
      <c r="C15" s="26" t="s">
        <v>275</v>
      </c>
      <c r="D15" s="26" t="s">
        <v>106</v>
      </c>
      <c r="E15" s="26" t="s">
        <v>276</v>
      </c>
      <c r="F15" s="26" t="s">
        <v>282</v>
      </c>
      <c r="G15" s="26" t="s">
        <v>263</v>
      </c>
      <c r="H15" s="26" t="str">
        <f>VLOOKUP(Table2[[#This Row],[Operational Mode]],'Situational Analysis Guidewords'!A4:D63, 3, FALSE) &amp; " on " &amp; VLOOKUP(Table2[[#This Row],[Operational Scenario]],'Situational Analysis Guidewords'!A4:D63, 3, FALSE) &amp; " in " &amp; VLOOKUP(Table2[[#This Row],[Environmental Details]],'Situational Analysis Guidewords'!A4:D63, 3, FALSE) &amp; " at " &amp; VLOOKUP(Table2[[#This Row],[Situation Details]],'Situational Analysis Guidewords'!A4:D63, 3, FALSE) &amp; IF(Table2[[#This Row],[Other Details
(optional)]] &lt;&gt; "", ", " &amp; Table2[[#This Row],[Other Details
(optional)]], "") &amp; " and " &amp; VLOOKUP(Table2[[#This Row],[Item Usage
(function)]],'Situational Analysis Guidewords'!A4:D63, 3, FALSE) &amp; " system."</f>
        <v>Normal driving on Mountain Pass in Normal conditions at Low speed, Tight curves and Incorrectly used system.</v>
      </c>
      <c r="I15" s="26" t="s">
        <v>92</v>
      </c>
      <c r="J15" s="26" t="s">
        <v>265</v>
      </c>
      <c r="K15" s="26" t="s">
        <v>266</v>
      </c>
      <c r="L15" s="26" t="s">
        <v>167</v>
      </c>
      <c r="M15" s="26" t="s">
        <v>254</v>
      </c>
      <c r="N15" s="26" t="s">
        <v>255</v>
      </c>
      <c r="O15" s="26" t="s">
        <v>130</v>
      </c>
      <c r="P15" s="26" t="s">
        <v>279</v>
      </c>
      <c r="Q15" s="26" t="s">
        <v>277</v>
      </c>
      <c r="R15" s="26" t="s">
        <v>281</v>
      </c>
      <c r="S15" s="26" t="s">
        <v>181</v>
      </c>
      <c r="T15" s="26" t="s">
        <v>273</v>
      </c>
      <c r="U15" s="26" t="str">
        <f>VLOOKUP(VLOOKUP(Table2[[#This Row],[Exposure
(of situation)]],'Severity, Exposure, Controllabi'!A4:E27, 2, FALSE)&amp;VLOOKUP(Table2[[#This Row],[Severity
(of potential harm)]],'Severity, Exposure, Controllabi'!A4:E27, 2, FALSE)&amp;VLOOKUP(Table2[[#This Row],[Controllability
(of hazardous event)]],'Severity, Exposure, Controllabi'!A4:E27, 2, FALSE), 'ASIL Table'!A22:E101, 5, FALSE)</f>
        <v>ASIL A</v>
      </c>
      <c r="V15" s="26" t="s">
        <v>283</v>
      </c>
      <c r="W15" s="29"/>
      <c r="X15" s="29"/>
      <c r="Y15" s="29"/>
      <c r="Z15" s="30"/>
      <c r="AA15" s="30"/>
      <c r="AB15" s="30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scale="24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'Situational Analysis Guidewords'!$A$5:$A$13</xm:f>
          </x14:formula1>
          <xm:sqref>B12:B15</xm:sqref>
        </x14:dataValidation>
        <x14:dataValidation type="list" allowBlank="1" showInputMessage="1" showErrorMessage="1" xr:uid="{00000000-0002-0000-0000-000001000000}">
          <x14:formula1>
            <xm:f>'Situational Analysis Guidewords'!$A$18:$A$28</xm:f>
          </x14:formula1>
          <xm:sqref>C12:C15</xm:sqref>
        </x14:dataValidation>
        <x14:dataValidation type="list" allowBlank="1" showInputMessage="1" showErrorMessage="1" xr:uid="{00000000-0002-0000-0000-000002000000}">
          <x14:formula1>
            <xm:f>'Situational Analysis Guidewords'!$A$51:$A$59</xm:f>
          </x14:formula1>
          <xm:sqref>D12:D15</xm:sqref>
        </x14:dataValidation>
        <x14:dataValidation type="list" allowBlank="1" showInputMessage="1" showErrorMessage="1" xr:uid="{00000000-0002-0000-0000-000003000000}">
          <x14:formula1>
            <xm:f>'Situational Analysis Guidewords'!$A$33:$A$39</xm:f>
          </x14:formula1>
          <xm:sqref>E12:E15</xm:sqref>
        </x14:dataValidation>
        <x14:dataValidation type="list" allowBlank="1" showInputMessage="1" showErrorMessage="1" xr:uid="{00000000-0002-0000-0000-000004000000}">
          <x14:formula1>
            <xm:f>'Situational Analysis Guidewords'!$A$44:$A$46</xm:f>
          </x14:formula1>
          <xm:sqref>G12:G15</xm:sqref>
        </x14:dataValidation>
        <x14:dataValidation type="list" allowBlank="1" showInputMessage="1" showErrorMessage="1" xr:uid="{00000000-0002-0000-0000-000005000000}">
          <x14:formula1>
            <xm:f>'Severity, Exposure, Controllabi'!$A$3:$A$7</xm:f>
          </x14:formula1>
          <xm:sqref>O12:O15</xm:sqref>
        </x14:dataValidation>
        <x14:dataValidation type="list" allowBlank="1" showInputMessage="1" showErrorMessage="1" xr:uid="{00000000-0002-0000-0000-000006000000}">
          <x14:formula1>
            <xm:f>'Severity, Exposure, Controllabi'!$A$12:$A$15</xm:f>
          </x14:formula1>
          <xm:sqref>Q12:Q15</xm:sqref>
        </x14:dataValidation>
        <x14:dataValidation type="list" allowBlank="1" showInputMessage="1" showErrorMessage="1" xr:uid="{00000000-0002-0000-0000-000007000000}">
          <x14:formula1>
            <xm:f>'Severity, Exposure, Controllabi'!$A$20:$A$23</xm:f>
          </x14:formula1>
          <xm:sqref>S12:S15</xm:sqref>
        </x14:dataValidation>
        <x14:dataValidation type="list" allowBlank="1" showInputMessage="1" showErrorMessage="1" xr:uid="{00000000-0002-0000-0000-000008000000}">
          <x14:formula1>
            <xm:f>'Hazard Analysis Guidewords'!$A$4:$A$23</xm:f>
          </x14:formula1>
          <xm:sqref>J12:J15</xm:sqref>
        </x14:dataValidation>
        <x14:dataValidation type="list" allowBlank="1" showInputMessage="1" showErrorMessage="1" xr:uid="{00000000-0002-0000-0000-000009000000}">
          <x14:formula1>
            <xm:f>'Hazard Analysis Guidewords'!$A$28:$A$41</xm:f>
          </x14:formula1>
          <xm:sqref>L12:L15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Q1" workbookViewId="0">
      <selection activeCell="B14" sqref="B14:W18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8" t="s">
        <v>14</v>
      </c>
      <c r="D4" s="69"/>
      <c r="E4" s="69"/>
      <c r="F4" s="69"/>
      <c r="G4" s="69"/>
      <c r="H4" s="69"/>
      <c r="I4" s="67"/>
      <c r="J4" s="70" t="s">
        <v>27</v>
      </c>
      <c r="K4" s="69"/>
      <c r="L4" s="69"/>
      <c r="M4" s="69"/>
      <c r="N4" s="69"/>
      <c r="O4" s="67"/>
      <c r="P4" s="70" t="s">
        <v>33</v>
      </c>
      <c r="Q4" s="69"/>
      <c r="R4" s="69"/>
      <c r="S4" s="69"/>
      <c r="T4" s="69"/>
      <c r="U4" s="67"/>
      <c r="V4" s="66" t="s">
        <v>34</v>
      </c>
      <c r="W4" s="67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8" t="s">
        <v>98</v>
      </c>
      <c r="D12" s="69"/>
      <c r="E12" s="69"/>
      <c r="F12" s="69"/>
      <c r="G12" s="69"/>
      <c r="H12" s="69"/>
      <c r="I12" s="69"/>
      <c r="J12" s="70" t="s">
        <v>27</v>
      </c>
      <c r="K12" s="69"/>
      <c r="L12" s="69"/>
      <c r="M12" s="69"/>
      <c r="N12" s="69"/>
      <c r="O12" s="69"/>
      <c r="P12" s="70" t="s">
        <v>33</v>
      </c>
      <c r="Q12" s="69"/>
      <c r="R12" s="69"/>
      <c r="S12" s="69"/>
      <c r="T12" s="69"/>
      <c r="U12" s="69"/>
      <c r="V12" s="66" t="s">
        <v>34</v>
      </c>
      <c r="W12" s="69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>
      <selection activeCell="B8" sqref="B8"/>
    </sheetView>
  </sheetViews>
  <sheetFormatPr defaultColWidth="14.42578125" defaultRowHeight="15.75" customHeight="1" x14ac:dyDescent="0.2"/>
  <cols>
    <col min="1" max="1" width="35.42578125" customWidth="1"/>
    <col min="2" max="2" width="9.5703125" customWidth="1"/>
    <col min="3" max="3" width="29.85546875" customWidth="1"/>
    <col min="4" max="4" width="84.5703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3"/>
      <c r="B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3"/>
      <c r="B3" s="5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8" t="s">
        <v>7</v>
      </c>
      <c r="B4" s="7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5" t="str">
        <f t="shared" ref="A5:A13" si="0">$B5 &amp; " - " &amp; $C5</f>
        <v>OM01 - Parked</v>
      </c>
      <c r="B5" s="10" t="str">
        <f t="shared" ref="B5:B13" si="1">"OM" &amp; TEXT(ROW()-ROW($B$4), "00")</f>
        <v>OM01</v>
      </c>
      <c r="C5" s="12" t="s">
        <v>8</v>
      </c>
      <c r="D5" s="12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5" t="str">
        <f t="shared" si="0"/>
        <v>OM02 - Ignition on</v>
      </c>
      <c r="B6" s="10" t="str">
        <f t="shared" si="1"/>
        <v>OM02</v>
      </c>
      <c r="C6" s="12" t="s">
        <v>12</v>
      </c>
      <c r="D6" s="12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5" t="str">
        <f t="shared" si="0"/>
        <v>OM03 - Normal driving</v>
      </c>
      <c r="B7" s="10" t="str">
        <f t="shared" si="1"/>
        <v>OM03</v>
      </c>
      <c r="C7" s="12" t="s">
        <v>15</v>
      </c>
      <c r="D7" s="12" t="s">
        <v>16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5" t="str">
        <f t="shared" si="0"/>
        <v>OM04 - Backward driving</v>
      </c>
      <c r="B8" s="10" t="str">
        <f t="shared" si="1"/>
        <v>OM04</v>
      </c>
      <c r="C8" s="12" t="s">
        <v>18</v>
      </c>
      <c r="D8" s="12" t="s">
        <v>16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5" t="str">
        <f t="shared" si="0"/>
        <v>OM05 - Degraded driving</v>
      </c>
      <c r="B9" s="10" t="str">
        <f t="shared" si="1"/>
        <v>OM05</v>
      </c>
      <c r="C9" s="12" t="s">
        <v>19</v>
      </c>
      <c r="D9" s="12" t="s">
        <v>20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5" t="str">
        <f t="shared" si="0"/>
        <v>OM06 - Towing (active)</v>
      </c>
      <c r="B10" s="10" t="str">
        <f t="shared" si="1"/>
        <v>OM06</v>
      </c>
      <c r="C10" s="12" t="s">
        <v>21</v>
      </c>
      <c r="D10" s="12" t="s">
        <v>22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5" t="str">
        <f t="shared" si="0"/>
        <v>OM07 - Towing (passive)</v>
      </c>
      <c r="B11" s="10" t="str">
        <f t="shared" si="1"/>
        <v>OM07</v>
      </c>
      <c r="C11" s="12" t="s">
        <v>24</v>
      </c>
      <c r="D11" s="12" t="s">
        <v>25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5" t="str">
        <f t="shared" si="0"/>
        <v>OM08 - Service</v>
      </c>
      <c r="B12" s="10" t="str">
        <f t="shared" si="1"/>
        <v>OM08</v>
      </c>
      <c r="C12" s="12" t="s">
        <v>28</v>
      </c>
      <c r="D12" s="12" t="s">
        <v>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5" t="str">
        <f t="shared" si="0"/>
        <v>OM09 - N/A</v>
      </c>
      <c r="B13" s="10" t="str">
        <f t="shared" si="1"/>
        <v>OM09</v>
      </c>
      <c r="C13" s="12" t="s">
        <v>31</v>
      </c>
      <c r="D13" s="12" t="s">
        <v>32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3"/>
      <c r="B16" s="5" t="s">
        <v>35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8" t="s">
        <v>7</v>
      </c>
      <c r="B17" s="7" t="s">
        <v>4</v>
      </c>
      <c r="C17" s="8" t="s">
        <v>36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5" t="str">
        <f t="shared" ref="A18:A28" si="2">$B18 &amp; " - " &amp; $C18</f>
        <v>OS01 - Any Road</v>
      </c>
      <c r="B18" s="10" t="str">
        <f t="shared" ref="B18:B28" si="3">"OS" &amp; TEXT(ROW()-ROW($B$17), "00")</f>
        <v>OS01</v>
      </c>
      <c r="C18" s="12" t="s">
        <v>49</v>
      </c>
      <c r="D18" s="12" t="s">
        <v>51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5" t="str">
        <f t="shared" si="2"/>
        <v>OS02 - City Road</v>
      </c>
      <c r="B19" s="10" t="str">
        <f t="shared" si="3"/>
        <v>OS02</v>
      </c>
      <c r="C19" s="12" t="s">
        <v>60</v>
      </c>
      <c r="D19" s="12" t="s">
        <v>51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5" t="str">
        <f t="shared" si="2"/>
        <v>OS03 - Country Road</v>
      </c>
      <c r="B20" s="10" t="str">
        <f t="shared" si="3"/>
        <v>OS03</v>
      </c>
      <c r="C20" s="12" t="s">
        <v>66</v>
      </c>
      <c r="D20" s="12" t="s">
        <v>51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5" t="str">
        <f t="shared" si="2"/>
        <v>OS04 - Highway</v>
      </c>
      <c r="B21" s="10" t="str">
        <f t="shared" si="3"/>
        <v>OS04</v>
      </c>
      <c r="C21" s="12" t="s">
        <v>78</v>
      </c>
      <c r="D21" s="12" t="s">
        <v>51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5" t="str">
        <f t="shared" si="2"/>
        <v>OS05 - Mountain Pass</v>
      </c>
      <c r="B22" s="10" t="str">
        <f t="shared" si="3"/>
        <v>OS05</v>
      </c>
      <c r="C22" s="12" t="s">
        <v>83</v>
      </c>
      <c r="D22" s="12" t="s">
        <v>51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5" t="str">
        <f t="shared" si="2"/>
        <v>OS06 - Off Road</v>
      </c>
      <c r="B23" s="10" t="str">
        <f t="shared" si="3"/>
        <v>OS06</v>
      </c>
      <c r="C23" s="12" t="s">
        <v>84</v>
      </c>
      <c r="D23" s="12" t="s">
        <v>51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5" t="str">
        <f t="shared" si="2"/>
        <v>OS07 - Road with gradient</v>
      </c>
      <c r="B24" s="10" t="str">
        <f t="shared" si="3"/>
        <v>OS07</v>
      </c>
      <c r="C24" s="12" t="s">
        <v>85</v>
      </c>
      <c r="D24" s="12" t="s">
        <v>87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5" t="str">
        <f t="shared" si="2"/>
        <v>OS08 - Road with bump</v>
      </c>
      <c r="B25" s="10" t="str">
        <f t="shared" si="3"/>
        <v>OS08</v>
      </c>
      <c r="C25" s="12" t="s">
        <v>88</v>
      </c>
      <c r="D25" s="12" t="s">
        <v>87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5" t="str">
        <f t="shared" si="2"/>
        <v>OS09 - Road tunnel</v>
      </c>
      <c r="B26" s="10" t="str">
        <f t="shared" si="3"/>
        <v>OS09</v>
      </c>
      <c r="C26" s="12" t="s">
        <v>89</v>
      </c>
      <c r="D26" s="12" t="s">
        <v>87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5" t="str">
        <f t="shared" si="2"/>
        <v>OS10 - Road with construction site</v>
      </c>
      <c r="B27" s="10" t="str">
        <f t="shared" si="3"/>
        <v>OS10</v>
      </c>
      <c r="C27" s="12" t="s">
        <v>90</v>
      </c>
      <c r="D27" s="12" t="s">
        <v>87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5" t="str">
        <f t="shared" si="2"/>
        <v>OS11 - N/A</v>
      </c>
      <c r="B28" s="10" t="str">
        <f t="shared" si="3"/>
        <v>OS11</v>
      </c>
      <c r="C28" s="12" t="s">
        <v>31</v>
      </c>
      <c r="D28" s="12" t="s">
        <v>32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3"/>
      <c r="B31" s="5" t="s">
        <v>58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8" t="s">
        <v>7</v>
      </c>
      <c r="B32" s="7" t="s">
        <v>4</v>
      </c>
      <c r="C32" s="8" t="s">
        <v>36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5" t="str">
        <f t="shared" ref="A33:A39" si="4">$B33 &amp; " - " &amp; $C33</f>
        <v>SD01 - Low speed</v>
      </c>
      <c r="B33" s="10" t="str">
        <f t="shared" ref="B33:B39" si="5">"SD" &amp; TEXT(ROW()-ROW($B$32), "00")</f>
        <v>SD01</v>
      </c>
      <c r="C33" s="12" t="s">
        <v>96</v>
      </c>
      <c r="D33" s="12" t="s">
        <v>97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5" t="str">
        <f t="shared" si="4"/>
        <v>SD02 - High speed</v>
      </c>
      <c r="B34" s="10" t="str">
        <f t="shared" si="5"/>
        <v>SD02</v>
      </c>
      <c r="C34" s="12" t="s">
        <v>99</v>
      </c>
      <c r="D34" s="12" t="s">
        <v>97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5" t="str">
        <f t="shared" si="4"/>
        <v>SD03 - Normal acceleration</v>
      </c>
      <c r="B35" s="10" t="str">
        <f t="shared" si="5"/>
        <v>SD03</v>
      </c>
      <c r="C35" s="12" t="s">
        <v>100</v>
      </c>
      <c r="D35" s="12" t="s">
        <v>97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5" t="str">
        <f t="shared" si="4"/>
        <v>SD04 - High acceleration</v>
      </c>
      <c r="B36" s="10" t="str">
        <f t="shared" si="5"/>
        <v>SD04</v>
      </c>
      <c r="C36" s="12" t="s">
        <v>101</v>
      </c>
      <c r="D36" s="12" t="s">
        <v>97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5" t="str">
        <f t="shared" si="4"/>
        <v>SD05 - Normal braking</v>
      </c>
      <c r="B37" s="10" t="str">
        <f t="shared" si="5"/>
        <v>SD05</v>
      </c>
      <c r="C37" s="12" t="s">
        <v>102</v>
      </c>
      <c r="D37" s="12" t="s">
        <v>97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5" t="str">
        <f t="shared" si="4"/>
        <v>SD06 - High braking</v>
      </c>
      <c r="B38" s="10" t="str">
        <f t="shared" si="5"/>
        <v>SD06</v>
      </c>
      <c r="C38" s="12" t="s">
        <v>103</v>
      </c>
      <c r="D38" s="12" t="s">
        <v>97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5" t="str">
        <f t="shared" si="4"/>
        <v>SD07 - N/A</v>
      </c>
      <c r="B39" s="10" t="str">
        <f t="shared" si="5"/>
        <v>SD07</v>
      </c>
      <c r="C39" s="12" t="s">
        <v>31</v>
      </c>
      <c r="D39" s="12" t="s">
        <v>32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5" t="s">
        <v>111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8" t="s">
        <v>7</v>
      </c>
      <c r="B43" s="7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5" t="str">
        <f t="shared" ref="A44:A46" si="6">$B44 &amp; " - " &amp; $C44</f>
        <v>IU01 - Correctly used</v>
      </c>
      <c r="B44" s="10" t="str">
        <f t="shared" ref="B44:B46" si="7">"IU" &amp; TEXT(ROW()-ROW($B$43), "00")</f>
        <v>IU01</v>
      </c>
      <c r="C44" s="12" t="s">
        <v>117</v>
      </c>
      <c r="D44" s="12" t="s">
        <v>118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5" t="str">
        <f t="shared" si="6"/>
        <v>IU02 - Incorrectly used</v>
      </c>
      <c r="B45" s="10" t="str">
        <f t="shared" si="7"/>
        <v>IU02</v>
      </c>
      <c r="C45" s="12" t="s">
        <v>126</v>
      </c>
      <c r="D45" s="12" t="s">
        <v>128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5" t="str">
        <f t="shared" si="6"/>
        <v>IU03 - N/A</v>
      </c>
      <c r="B46" s="10" t="str">
        <f t="shared" si="7"/>
        <v>IU03</v>
      </c>
      <c r="C46" s="12" t="s">
        <v>31</v>
      </c>
      <c r="D46" s="12" t="s">
        <v>32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5" t="s">
        <v>37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8" t="s">
        <v>7</v>
      </c>
      <c r="B50" s="7" t="s">
        <v>4</v>
      </c>
      <c r="C50" s="8" t="s">
        <v>36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5" t="str">
        <f t="shared" ref="A51:A59" si="8">$B51 &amp; " - " &amp; $C51</f>
        <v>EN01 - Normal conditions</v>
      </c>
      <c r="B51" s="10" t="str">
        <f t="shared" ref="B51:B59" si="9">"EN" &amp; TEXT(ROW()-ROW($B$50), "00")</f>
        <v>EN01</v>
      </c>
      <c r="C51" s="12" t="s">
        <v>137</v>
      </c>
      <c r="D51" s="12" t="s">
        <v>138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5" t="str">
        <f t="shared" si="8"/>
        <v>EN02 - Sun blares (degraded view)</v>
      </c>
      <c r="B52" s="10" t="str">
        <f t="shared" si="9"/>
        <v>EN02</v>
      </c>
      <c r="C52" s="12" t="s">
        <v>141</v>
      </c>
      <c r="D52" s="12" t="s">
        <v>138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5" t="str">
        <f t="shared" si="8"/>
        <v>EN03 - Fog (degraded view)</v>
      </c>
      <c r="B53" s="10" t="str">
        <f t="shared" si="9"/>
        <v>EN03</v>
      </c>
      <c r="C53" s="12" t="s">
        <v>144</v>
      </c>
      <c r="D53" s="12" t="s">
        <v>138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5" t="str">
        <f t="shared" si="8"/>
        <v>EN04 - Snowfall (degraded view)</v>
      </c>
      <c r="B54" s="10" t="str">
        <f t="shared" si="9"/>
        <v>EN04</v>
      </c>
      <c r="C54" s="12" t="s">
        <v>148</v>
      </c>
      <c r="D54" s="12" t="s">
        <v>138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5" t="str">
        <f t="shared" si="8"/>
        <v>EN05 - Cross-wind (lateral force)</v>
      </c>
      <c r="B55" s="10" t="str">
        <f t="shared" si="9"/>
        <v>EN05</v>
      </c>
      <c r="C55" s="12" t="s">
        <v>150</v>
      </c>
      <c r="D55" s="12" t="s">
        <v>138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5" t="str">
        <f t="shared" si="8"/>
        <v>EN06 - Rain (slippery road)</v>
      </c>
      <c r="B56" s="10" t="str">
        <f t="shared" si="9"/>
        <v>EN06</v>
      </c>
      <c r="C56" s="12" t="s">
        <v>153</v>
      </c>
      <c r="D56" s="12" t="s">
        <v>87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5" t="str">
        <f t="shared" si="8"/>
        <v>EN07 - Snow (slippery road)</v>
      </c>
      <c r="B57" s="10" t="str">
        <f t="shared" si="9"/>
        <v>EN07</v>
      </c>
      <c r="C57" s="12" t="s">
        <v>155</v>
      </c>
      <c r="D57" s="12" t="s">
        <v>87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5" t="str">
        <f t="shared" si="8"/>
        <v>EN08 - Glace (slippery road)</v>
      </c>
      <c r="B58" s="10" t="str">
        <f t="shared" si="9"/>
        <v>EN08</v>
      </c>
      <c r="C58" s="12" t="s">
        <v>158</v>
      </c>
      <c r="D58" s="12" t="s">
        <v>87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5" t="str">
        <f t="shared" si="8"/>
        <v>EN09 - N/A</v>
      </c>
      <c r="B59" s="10" t="str">
        <f t="shared" si="9"/>
        <v>EN09</v>
      </c>
      <c r="C59" s="12" t="s">
        <v>31</v>
      </c>
      <c r="D59" s="12" t="s">
        <v>32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sqref="A1:A1048576"/>
    </sheetView>
  </sheetViews>
  <sheetFormatPr defaultColWidth="14.42578125" defaultRowHeight="15.75" customHeight="1" x14ac:dyDescent="0.2"/>
  <cols>
    <col min="1" max="1" width="45.7109375" customWidth="1"/>
    <col min="3" max="3" width="43.140625" customWidth="1"/>
    <col min="4" max="4" width="28.42578125" customWidth="1"/>
  </cols>
  <sheetData>
    <row r="1" spans="1:26" ht="15.75" customHeight="1" x14ac:dyDescent="0.2">
      <c r="A1" s="32"/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3"/>
      <c r="B2" s="5" t="s">
        <v>43</v>
      </c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8" t="s">
        <v>7</v>
      </c>
      <c r="B3" s="7" t="s">
        <v>4</v>
      </c>
      <c r="C3" s="8" t="s">
        <v>135</v>
      </c>
      <c r="D3" s="8" t="s">
        <v>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5" t="str">
        <f t="shared" ref="A4:A23" si="0">$B4 &amp; " - " &amp; $C4</f>
        <v>DV01 - Function not activated</v>
      </c>
      <c r="B4" s="10" t="str">
        <f t="shared" ref="B4:B23" si="1">"DV" &amp; TEXT(ROW()-ROW($B$3), "00")</f>
        <v>DV01</v>
      </c>
      <c r="C4" s="12" t="s">
        <v>69</v>
      </c>
      <c r="D4" s="12" t="s">
        <v>136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5" t="str">
        <f t="shared" si="0"/>
        <v>DV02 - Function unexpectedly activated</v>
      </c>
      <c r="B5" s="10" t="str">
        <f t="shared" si="1"/>
        <v>DV02</v>
      </c>
      <c r="C5" s="12" t="s">
        <v>139</v>
      </c>
      <c r="D5" s="12" t="s">
        <v>136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5" t="str">
        <f t="shared" si="0"/>
        <v>DV03 - Function always activated</v>
      </c>
      <c r="B6" s="10" t="str">
        <f t="shared" si="1"/>
        <v>DV03</v>
      </c>
      <c r="C6" s="12" t="s">
        <v>140</v>
      </c>
      <c r="D6" s="12" t="s">
        <v>136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5" t="str">
        <f t="shared" si="0"/>
        <v>DV04 - Actor effect is too much</v>
      </c>
      <c r="B7" s="10" t="str">
        <f t="shared" si="1"/>
        <v>DV04</v>
      </c>
      <c r="C7" s="12" t="s">
        <v>142</v>
      </c>
      <c r="D7" s="12" t="s">
        <v>143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5" t="str">
        <f t="shared" si="0"/>
        <v>DV05 - Actor effect is too less</v>
      </c>
      <c r="B8" s="10" t="str">
        <f t="shared" si="1"/>
        <v>DV05</v>
      </c>
      <c r="C8" s="12" t="s">
        <v>145</v>
      </c>
      <c r="D8" s="12" t="s">
        <v>143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5" t="str">
        <f t="shared" si="0"/>
        <v>DV06 - Actor action too early</v>
      </c>
      <c r="B9" s="10" t="str">
        <f t="shared" si="1"/>
        <v>DV06</v>
      </c>
      <c r="C9" s="12" t="s">
        <v>146</v>
      </c>
      <c r="D9" s="12" t="s">
        <v>147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5" t="str">
        <f t="shared" si="0"/>
        <v>DV07 - Actor action too late</v>
      </c>
      <c r="B10" s="10" t="str">
        <f t="shared" si="1"/>
        <v>DV07</v>
      </c>
      <c r="C10" s="12" t="s">
        <v>149</v>
      </c>
      <c r="D10" s="12" t="s">
        <v>147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5" t="str">
        <f t="shared" si="0"/>
        <v>DV08 - Actor action before</v>
      </c>
      <c r="B11" s="10" t="str">
        <f t="shared" si="1"/>
        <v>DV08</v>
      </c>
      <c r="C11" s="12" t="s">
        <v>151</v>
      </c>
      <c r="D11" s="12" t="s">
        <v>152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5" t="str">
        <f t="shared" si="0"/>
        <v>DV09 - Actor action after</v>
      </c>
      <c r="B12" s="10" t="str">
        <f t="shared" si="1"/>
        <v>DV09</v>
      </c>
      <c r="C12" s="12" t="s">
        <v>154</v>
      </c>
      <c r="D12" s="12" t="s">
        <v>152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5" t="str">
        <f t="shared" si="0"/>
        <v>DV10 - Actor effect is reverse</v>
      </c>
      <c r="B13" s="10" t="str">
        <f t="shared" si="1"/>
        <v>DV10</v>
      </c>
      <c r="C13" s="12" t="s">
        <v>156</v>
      </c>
      <c r="D13" s="12" t="s">
        <v>157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5" t="str">
        <f t="shared" si="0"/>
        <v>DV11 - Actor effect is wrong</v>
      </c>
      <c r="B14" s="10" t="str">
        <f t="shared" si="1"/>
        <v>DV11</v>
      </c>
      <c r="C14" s="12" t="s">
        <v>161</v>
      </c>
      <c r="D14" s="12" t="s">
        <v>157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5" t="str">
        <f t="shared" si="0"/>
        <v>DV12 - Sensor sensitivity is too high</v>
      </c>
      <c r="B15" s="10" t="str">
        <f t="shared" si="1"/>
        <v>DV12</v>
      </c>
      <c r="C15" s="12" t="s">
        <v>166</v>
      </c>
      <c r="D15" s="12" t="s">
        <v>143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5" t="str">
        <f t="shared" si="0"/>
        <v>DV13 - Sensor sensitivity is too low</v>
      </c>
      <c r="B16" s="10" t="str">
        <f t="shared" si="1"/>
        <v>DV13</v>
      </c>
      <c r="C16" s="12" t="s">
        <v>173</v>
      </c>
      <c r="D16" s="12" t="s">
        <v>143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5" t="str">
        <f t="shared" si="0"/>
        <v>DV14 - Sensor detection too early</v>
      </c>
      <c r="B17" s="10" t="str">
        <f t="shared" si="1"/>
        <v>DV14</v>
      </c>
      <c r="C17" s="12" t="s">
        <v>176</v>
      </c>
      <c r="D17" s="12" t="s">
        <v>147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5" t="str">
        <f t="shared" si="0"/>
        <v>DV15 - Sensor detection too late</v>
      </c>
      <c r="B18" s="10" t="str">
        <f t="shared" si="1"/>
        <v>DV15</v>
      </c>
      <c r="C18" s="12" t="s">
        <v>178</v>
      </c>
      <c r="D18" s="12" t="s">
        <v>147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5" t="str">
        <f t="shared" si="0"/>
        <v>DV16 - Sensor detection before</v>
      </c>
      <c r="B19" s="10" t="str">
        <f t="shared" si="1"/>
        <v>DV16</v>
      </c>
      <c r="C19" s="12" t="s">
        <v>180</v>
      </c>
      <c r="D19" s="12" t="s">
        <v>152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5" t="str">
        <f t="shared" si="0"/>
        <v>DV17 - Sensor detection after</v>
      </c>
      <c r="B20" s="10" t="str">
        <f t="shared" si="1"/>
        <v>DV17</v>
      </c>
      <c r="C20" s="12" t="s">
        <v>182</v>
      </c>
      <c r="D20" s="12" t="s">
        <v>152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5" t="str">
        <f t="shared" si="0"/>
        <v>DV18 - Sensor detection is reverse</v>
      </c>
      <c r="B21" s="10" t="str">
        <f t="shared" si="1"/>
        <v>DV18</v>
      </c>
      <c r="C21" s="12" t="s">
        <v>183</v>
      </c>
      <c r="D21" s="12" t="s">
        <v>157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5" t="str">
        <f t="shared" si="0"/>
        <v>DV19 - Sensor detection is wrong</v>
      </c>
      <c r="B22" s="10" t="str">
        <f t="shared" si="1"/>
        <v>DV19</v>
      </c>
      <c r="C22" s="12" t="s">
        <v>184</v>
      </c>
      <c r="D22" s="12" t="s">
        <v>157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15" t="str">
        <f t="shared" si="0"/>
        <v>DV20 - N/A</v>
      </c>
      <c r="B23" s="10" t="str">
        <f t="shared" si="1"/>
        <v>DV20</v>
      </c>
      <c r="C23" s="12" t="s">
        <v>31</v>
      </c>
      <c r="D23" s="12" t="s">
        <v>32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19"/>
      <c r="B24" s="19"/>
      <c r="C24" s="19"/>
      <c r="D24" s="1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34"/>
      <c r="B25" s="33"/>
      <c r="C25" s="34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36"/>
      <c r="B26" s="35" t="s">
        <v>185</v>
      </c>
      <c r="C26" s="36"/>
      <c r="D26" s="37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 x14ac:dyDescent="0.2">
      <c r="A27" s="39" t="s">
        <v>7</v>
      </c>
      <c r="B27" s="38" t="s">
        <v>4</v>
      </c>
      <c r="C27" s="39" t="s">
        <v>186</v>
      </c>
      <c r="D27" s="40" t="s">
        <v>6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2">
      <c r="A28" s="44" t="str">
        <f t="shared" ref="A28:A41" si="2">$B28 &amp; " - " &amp; $C28</f>
        <v>EV01 - None</v>
      </c>
      <c r="B28" s="41" t="str">
        <f>"EV" &amp; TEXT(ROW()-ROW($B$27), "00")</f>
        <v>EV01</v>
      </c>
      <c r="C28" s="42" t="s">
        <v>187</v>
      </c>
      <c r="D28" s="4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7" t="str">
        <f t="shared" si="2"/>
        <v>EV02 - Front collision with oncoming traffic</v>
      </c>
      <c r="B29" s="45" t="str">
        <f t="shared" ref="B29:B41" si="3">"EV" &amp; TEXT(ROW()-ROW($B$27), "00")</f>
        <v>EV02</v>
      </c>
      <c r="C29" s="46" t="s">
        <v>188</v>
      </c>
      <c r="D29" s="4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7" t="str">
        <f t="shared" si="2"/>
        <v>EV03 - Front collision with ahead traffic</v>
      </c>
      <c r="B30" s="45" t="str">
        <f t="shared" si="3"/>
        <v>EV03</v>
      </c>
      <c r="C30" s="46" t="s">
        <v>189</v>
      </c>
      <c r="D30" s="4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7" t="str">
        <f t="shared" si="2"/>
        <v>EV04 - Front collision with obstacle</v>
      </c>
      <c r="B31" s="45" t="str">
        <f t="shared" si="3"/>
        <v>EV04</v>
      </c>
      <c r="C31" s="46" t="s">
        <v>71</v>
      </c>
      <c r="D31" s="4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44" t="str">
        <f t="shared" si="2"/>
        <v>EV05 - Rear collision with trailing traffic</v>
      </c>
      <c r="B32" s="45" t="str">
        <f t="shared" si="3"/>
        <v>EV05</v>
      </c>
      <c r="C32" s="42" t="s">
        <v>190</v>
      </c>
      <c r="D32" s="48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44" t="str">
        <f t="shared" si="2"/>
        <v>EV06 - Side collision with other traffic</v>
      </c>
      <c r="B33" s="45" t="str">
        <f t="shared" si="3"/>
        <v>EV06</v>
      </c>
      <c r="C33" s="42" t="s">
        <v>191</v>
      </c>
      <c r="D33" s="4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 x14ac:dyDescent="0.2">
      <c r="A34" s="44" t="str">
        <f t="shared" si="2"/>
        <v>EV07 - Side collision with obstacle</v>
      </c>
      <c r="B34" s="45" t="str">
        <f t="shared" si="3"/>
        <v>EV07</v>
      </c>
      <c r="C34" s="42" t="s">
        <v>192</v>
      </c>
      <c r="D34" s="4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 x14ac:dyDescent="0.2">
      <c r="A35" s="44" t="str">
        <f t="shared" si="2"/>
        <v>EV08 - Collision with other vehicle</v>
      </c>
      <c r="B35" s="45" t="str">
        <f t="shared" si="3"/>
        <v>EV08</v>
      </c>
      <c r="C35" s="42" t="s">
        <v>193</v>
      </c>
      <c r="D35" s="4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 x14ac:dyDescent="0.2">
      <c r="A36" s="44" t="str">
        <f t="shared" si="2"/>
        <v>EV09 - Collision with train</v>
      </c>
      <c r="B36" s="45" t="str">
        <f t="shared" si="3"/>
        <v>EV09</v>
      </c>
      <c r="C36" s="42" t="s">
        <v>194</v>
      </c>
      <c r="D36" s="4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 x14ac:dyDescent="0.2">
      <c r="A37" s="44" t="str">
        <f t="shared" si="2"/>
        <v>EV10 - Collision with pedestrian</v>
      </c>
      <c r="B37" s="45" t="str">
        <f t="shared" si="3"/>
        <v>EV10</v>
      </c>
      <c r="C37" s="42" t="s">
        <v>195</v>
      </c>
      <c r="D37" s="4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4" t="str">
        <f t="shared" si="2"/>
        <v>EV11 - Car spins out of control</v>
      </c>
      <c r="B38" s="45" t="str">
        <f t="shared" si="3"/>
        <v>EV11</v>
      </c>
      <c r="C38" s="42" t="s">
        <v>196</v>
      </c>
      <c r="D38" s="4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4" t="str">
        <f t="shared" si="2"/>
        <v>EV12 - Car comes off the road</v>
      </c>
      <c r="B39" s="45" t="str">
        <f t="shared" si="3"/>
        <v>EV12</v>
      </c>
      <c r="C39" s="42" t="s">
        <v>197</v>
      </c>
      <c r="D39" s="4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4" t="str">
        <f t="shared" si="2"/>
        <v>EV13 - Car catches file</v>
      </c>
      <c r="B40" s="45" t="str">
        <f t="shared" si="3"/>
        <v>EV13</v>
      </c>
      <c r="C40" s="42" t="s">
        <v>198</v>
      </c>
      <c r="D40" s="4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4" t="str">
        <f t="shared" si="2"/>
        <v>EV14 - N/A</v>
      </c>
      <c r="B41" s="45" t="str">
        <f t="shared" si="3"/>
        <v>EV14</v>
      </c>
      <c r="C41" s="42" t="s">
        <v>31</v>
      </c>
      <c r="D41" s="4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50"/>
      <c r="B42" s="49"/>
      <c r="C42" s="50"/>
      <c r="D42" s="5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4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sqref="A1:A1048576"/>
    </sheetView>
  </sheetViews>
  <sheetFormatPr defaultColWidth="14.42578125" defaultRowHeight="15.75" customHeight="1" x14ac:dyDescent="0.2"/>
  <cols>
    <col min="1" max="1" width="33.7109375" customWidth="1"/>
    <col min="3" max="3" width="29.85546875" customWidth="1"/>
    <col min="4" max="5" width="51.5703125" customWidth="1"/>
  </cols>
  <sheetData>
    <row r="1" spans="1:26" ht="12.75" customHeight="1" x14ac:dyDescent="0.2">
      <c r="A1" s="3"/>
      <c r="B1" s="5" t="s">
        <v>199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8" t="s">
        <v>7</v>
      </c>
      <c r="B2" s="7" t="s">
        <v>4</v>
      </c>
      <c r="C2" s="8" t="s">
        <v>200</v>
      </c>
      <c r="D2" s="8" t="s">
        <v>201</v>
      </c>
      <c r="E2" s="8" t="s">
        <v>202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5" t="str">
        <f t="shared" ref="A3:A7" si="0">$B3 &amp; " - " &amp; $C3</f>
        <v>E0 - Incredible</v>
      </c>
      <c r="B3" s="52" t="s">
        <v>203</v>
      </c>
      <c r="C3" s="12" t="s">
        <v>204</v>
      </c>
      <c r="D3" s="12"/>
      <c r="E3" s="1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5" t="str">
        <f t="shared" si="0"/>
        <v>E1 - Very low probability</v>
      </c>
      <c r="B4" s="52" t="s">
        <v>205</v>
      </c>
      <c r="C4" s="12" t="s">
        <v>206</v>
      </c>
      <c r="D4" s="12" t="s">
        <v>207</v>
      </c>
      <c r="E4" s="12" t="s">
        <v>208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5" t="str">
        <f t="shared" si="0"/>
        <v>E2 - Low probability</v>
      </c>
      <c r="B5" s="52" t="s">
        <v>209</v>
      </c>
      <c r="C5" s="12" t="s">
        <v>210</v>
      </c>
      <c r="D5" s="12" t="s">
        <v>211</v>
      </c>
      <c r="E5" s="12" t="s">
        <v>212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5" t="str">
        <f t="shared" si="0"/>
        <v>E3 - Medium probability</v>
      </c>
      <c r="B6" s="52" t="s">
        <v>213</v>
      </c>
      <c r="C6" s="12" t="s">
        <v>214</v>
      </c>
      <c r="D6" s="12" t="s">
        <v>215</v>
      </c>
      <c r="E6" s="12" t="s">
        <v>216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5" t="str">
        <f t="shared" si="0"/>
        <v>E4 - High probability</v>
      </c>
      <c r="B7" s="52" t="s">
        <v>217</v>
      </c>
      <c r="C7" s="12" t="s">
        <v>218</v>
      </c>
      <c r="D7" s="12" t="s">
        <v>219</v>
      </c>
      <c r="E7" s="12" t="s">
        <v>220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3"/>
      <c r="B10" s="5" t="s">
        <v>221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8" t="s">
        <v>7</v>
      </c>
      <c r="B11" s="7" t="s">
        <v>4</v>
      </c>
      <c r="C11" s="8" t="s">
        <v>200</v>
      </c>
      <c r="D11" s="8" t="s">
        <v>6</v>
      </c>
      <c r="E11" s="8" t="s">
        <v>222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5" t="str">
        <f t="shared" ref="A12:A15" si="1">$B12 &amp; " - " &amp; $C12</f>
        <v>S0 - No injuries</v>
      </c>
      <c r="B12" s="52" t="s">
        <v>223</v>
      </c>
      <c r="C12" s="12" t="s">
        <v>224</v>
      </c>
      <c r="D12" s="12" t="s">
        <v>224</v>
      </c>
      <c r="E12" s="12" t="s">
        <v>225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5" t="str">
        <f t="shared" si="1"/>
        <v>S1 - Light and moderate injuries</v>
      </c>
      <c r="B13" s="52" t="s">
        <v>227</v>
      </c>
      <c r="C13" s="12" t="s">
        <v>228</v>
      </c>
      <c r="D13" s="12" t="s">
        <v>228</v>
      </c>
      <c r="E13" s="12" t="s">
        <v>229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5" t="str">
        <f t="shared" si="1"/>
        <v>S2 - Severe and life-threatening injuries</v>
      </c>
      <c r="B14" s="52" t="s">
        <v>230</v>
      </c>
      <c r="C14" s="12" t="s">
        <v>231</v>
      </c>
      <c r="D14" s="12" t="s">
        <v>232</v>
      </c>
      <c r="E14" s="12" t="s">
        <v>233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15" t="str">
        <f t="shared" si="1"/>
        <v>S3 - Life-threatening or fatal injuries</v>
      </c>
      <c r="B15" s="52" t="s">
        <v>234</v>
      </c>
      <c r="C15" s="12" t="s">
        <v>235</v>
      </c>
      <c r="D15" s="12" t="s">
        <v>236</v>
      </c>
      <c r="E15" s="12" t="s">
        <v>237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3"/>
      <c r="B18" s="5" t="s">
        <v>226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8" t="s">
        <v>7</v>
      </c>
      <c r="B19" s="7" t="s">
        <v>4</v>
      </c>
      <c r="C19" s="8" t="s">
        <v>200</v>
      </c>
      <c r="D19" s="53" t="s">
        <v>6</v>
      </c>
      <c r="E19" s="5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5" t="str">
        <f t="shared" ref="A20:A23" si="2">$B20 &amp; " - " &amp; $C20</f>
        <v>C0 - Controllable in general</v>
      </c>
      <c r="B20" s="52" t="s">
        <v>238</v>
      </c>
      <c r="C20" s="12" t="s">
        <v>239</v>
      </c>
      <c r="D20" s="55" t="s">
        <v>239</v>
      </c>
      <c r="E20" s="5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5" t="str">
        <f t="shared" si="2"/>
        <v>C1 - Simply controllable</v>
      </c>
      <c r="B21" s="52" t="s">
        <v>240</v>
      </c>
      <c r="C21" s="12" t="s">
        <v>241</v>
      </c>
      <c r="D21" s="55" t="s">
        <v>242</v>
      </c>
      <c r="E21" s="5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5" t="str">
        <f t="shared" si="2"/>
        <v>C2 - Normally controllable</v>
      </c>
      <c r="B22" s="52" t="s">
        <v>243</v>
      </c>
      <c r="C22" s="12" t="s">
        <v>244</v>
      </c>
      <c r="D22" s="55" t="s">
        <v>245</v>
      </c>
      <c r="E22" s="5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5" t="str">
        <f t="shared" si="2"/>
        <v>C3 - Difficult to control or uncontrollable</v>
      </c>
      <c r="B23" s="52" t="s">
        <v>246</v>
      </c>
      <c r="C23" s="12" t="s">
        <v>247</v>
      </c>
      <c r="D23" s="55" t="s">
        <v>248</v>
      </c>
      <c r="E23" s="5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19"/>
      <c r="D24" s="58"/>
      <c r="E24" s="5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98"/>
  <sheetViews>
    <sheetView topLeftCell="A65" workbookViewId="0">
      <selection activeCell="A19" sqref="A19:A98"/>
    </sheetView>
  </sheetViews>
  <sheetFormatPr defaultColWidth="14.42578125" defaultRowHeight="15.75" customHeight="1" x14ac:dyDescent="0.2"/>
  <sheetData>
    <row r="2" spans="2:7" ht="15.75" customHeight="1" x14ac:dyDescent="0.2">
      <c r="B2" s="74" t="s">
        <v>226</v>
      </c>
      <c r="C2" s="75" t="s">
        <v>199</v>
      </c>
      <c r="D2" s="77" t="s">
        <v>221</v>
      </c>
      <c r="E2" s="78"/>
      <c r="F2" s="78"/>
      <c r="G2" s="79"/>
    </row>
    <row r="3" spans="2:7" ht="15.75" customHeight="1" x14ac:dyDescent="0.2">
      <c r="B3" s="73"/>
      <c r="C3" s="76"/>
      <c r="D3" s="57" t="s">
        <v>223</v>
      </c>
      <c r="E3" s="57" t="s">
        <v>227</v>
      </c>
      <c r="F3" s="57" t="s">
        <v>230</v>
      </c>
      <c r="G3" s="57" t="s">
        <v>234</v>
      </c>
    </row>
    <row r="4" spans="2:7" ht="15.75" customHeight="1" x14ac:dyDescent="0.2">
      <c r="B4" s="71" t="s">
        <v>240</v>
      </c>
      <c r="C4" s="60" t="s">
        <v>205</v>
      </c>
      <c r="D4" s="60" t="s">
        <v>81</v>
      </c>
      <c r="E4" s="60" t="s">
        <v>81</v>
      </c>
      <c r="F4" s="60" t="s">
        <v>81</v>
      </c>
      <c r="G4" s="60" t="s">
        <v>81</v>
      </c>
    </row>
    <row r="5" spans="2:7" ht="15.75" customHeight="1" x14ac:dyDescent="0.2">
      <c r="B5" s="72"/>
      <c r="C5" s="60" t="s">
        <v>209</v>
      </c>
      <c r="D5" s="60" t="s">
        <v>81</v>
      </c>
      <c r="E5" s="60" t="s">
        <v>81</v>
      </c>
      <c r="F5" s="60" t="s">
        <v>81</v>
      </c>
      <c r="G5" s="60" t="s">
        <v>81</v>
      </c>
    </row>
    <row r="6" spans="2:7" ht="15.75" customHeight="1" x14ac:dyDescent="0.2">
      <c r="B6" s="72"/>
      <c r="C6" s="60" t="s">
        <v>213</v>
      </c>
      <c r="D6" s="60" t="s">
        <v>81</v>
      </c>
      <c r="E6" s="60" t="s">
        <v>81</v>
      </c>
      <c r="F6" s="60" t="s">
        <v>81</v>
      </c>
      <c r="G6" s="60" t="s">
        <v>160</v>
      </c>
    </row>
    <row r="7" spans="2:7" ht="15.75" customHeight="1" x14ac:dyDescent="0.2">
      <c r="B7" s="73"/>
      <c r="C7" s="60" t="s">
        <v>217</v>
      </c>
      <c r="D7" s="60" t="s">
        <v>81</v>
      </c>
      <c r="E7" s="60" t="s">
        <v>81</v>
      </c>
      <c r="F7" s="60" t="s">
        <v>160</v>
      </c>
      <c r="G7" s="60" t="s">
        <v>172</v>
      </c>
    </row>
    <row r="8" spans="2:7" ht="15.75" customHeight="1" x14ac:dyDescent="0.2">
      <c r="B8" s="71" t="s">
        <v>243</v>
      </c>
      <c r="C8" s="60" t="s">
        <v>205</v>
      </c>
      <c r="D8" s="60" t="s">
        <v>81</v>
      </c>
      <c r="E8" s="60" t="s">
        <v>81</v>
      </c>
      <c r="F8" s="60" t="s">
        <v>81</v>
      </c>
      <c r="G8" s="60" t="s">
        <v>81</v>
      </c>
    </row>
    <row r="9" spans="2:7" ht="15.75" customHeight="1" x14ac:dyDescent="0.2">
      <c r="B9" s="72"/>
      <c r="C9" s="60" t="s">
        <v>209</v>
      </c>
      <c r="D9" s="60" t="s">
        <v>81</v>
      </c>
      <c r="E9" s="60" t="s">
        <v>81</v>
      </c>
      <c r="F9" s="60" t="s">
        <v>81</v>
      </c>
      <c r="G9" s="60" t="s">
        <v>160</v>
      </c>
    </row>
    <row r="10" spans="2:7" ht="15.75" customHeight="1" x14ac:dyDescent="0.2">
      <c r="B10" s="72"/>
      <c r="C10" s="60" t="s">
        <v>213</v>
      </c>
      <c r="D10" s="60" t="s">
        <v>81</v>
      </c>
      <c r="E10" s="60" t="s">
        <v>81</v>
      </c>
      <c r="F10" s="60" t="s">
        <v>160</v>
      </c>
      <c r="G10" s="60" t="s">
        <v>172</v>
      </c>
    </row>
    <row r="11" spans="2:7" ht="15.75" customHeight="1" x14ac:dyDescent="0.2">
      <c r="B11" s="73"/>
      <c r="C11" s="60" t="s">
        <v>217</v>
      </c>
      <c r="D11" s="60" t="s">
        <v>81</v>
      </c>
      <c r="E11" s="60" t="s">
        <v>160</v>
      </c>
      <c r="F11" s="60" t="s">
        <v>172</v>
      </c>
      <c r="G11" s="60" t="s">
        <v>249</v>
      </c>
    </row>
    <row r="12" spans="2:7" ht="15.75" customHeight="1" x14ac:dyDescent="0.2">
      <c r="B12" s="71" t="s">
        <v>246</v>
      </c>
      <c r="C12" s="60" t="s">
        <v>205</v>
      </c>
      <c r="D12" s="60" t="s">
        <v>81</v>
      </c>
      <c r="E12" s="60" t="s">
        <v>81</v>
      </c>
      <c r="F12" s="60" t="s">
        <v>81</v>
      </c>
      <c r="G12" s="60" t="s">
        <v>160</v>
      </c>
    </row>
    <row r="13" spans="2:7" ht="15.75" customHeight="1" x14ac:dyDescent="0.2">
      <c r="B13" s="72"/>
      <c r="C13" s="60" t="s">
        <v>209</v>
      </c>
      <c r="D13" s="60" t="s">
        <v>81</v>
      </c>
      <c r="E13" s="60" t="s">
        <v>81</v>
      </c>
      <c r="F13" s="60" t="s">
        <v>160</v>
      </c>
      <c r="G13" s="60" t="s">
        <v>172</v>
      </c>
    </row>
    <row r="14" spans="2:7" ht="15.75" customHeight="1" x14ac:dyDescent="0.2">
      <c r="B14" s="72"/>
      <c r="C14" s="60" t="s">
        <v>213</v>
      </c>
      <c r="D14" s="60" t="s">
        <v>81</v>
      </c>
      <c r="E14" s="60" t="s">
        <v>160</v>
      </c>
      <c r="F14" s="60" t="s">
        <v>172</v>
      </c>
      <c r="G14" s="60" t="s">
        <v>249</v>
      </c>
    </row>
    <row r="15" spans="2:7" ht="15.75" customHeight="1" x14ac:dyDescent="0.2">
      <c r="B15" s="73"/>
      <c r="C15" s="60" t="s">
        <v>217</v>
      </c>
      <c r="D15" s="60" t="s">
        <v>81</v>
      </c>
      <c r="E15" s="60" t="s">
        <v>172</v>
      </c>
      <c r="F15" s="60" t="s">
        <v>249</v>
      </c>
      <c r="G15" s="60" t="s">
        <v>250</v>
      </c>
    </row>
    <row r="19" spans="1:5" ht="15.75" customHeight="1" x14ac:dyDescent="0.2">
      <c r="A19" t="str">
        <f>B19&amp;C19&amp;D19</f>
        <v>E0S0C0</v>
      </c>
      <c r="B19" t="s">
        <v>203</v>
      </c>
      <c r="C19" t="s">
        <v>223</v>
      </c>
      <c r="D19" t="s">
        <v>238</v>
      </c>
      <c r="E19" t="s">
        <v>81</v>
      </c>
    </row>
    <row r="20" spans="1:5" ht="15.75" customHeight="1" x14ac:dyDescent="0.2">
      <c r="A20" t="str">
        <f t="shared" ref="A20:A83" si="0">B20&amp;C20&amp;D20</f>
        <v>E1S0C0</v>
      </c>
      <c r="B20" t="s">
        <v>205</v>
      </c>
      <c r="C20" t="s">
        <v>223</v>
      </c>
      <c r="D20" t="s">
        <v>238</v>
      </c>
      <c r="E20" t="s">
        <v>81</v>
      </c>
    </row>
    <row r="21" spans="1:5" ht="15.75" customHeight="1" x14ac:dyDescent="0.2">
      <c r="A21" t="str">
        <f t="shared" si="0"/>
        <v>E2S0C0</v>
      </c>
      <c r="B21" t="s">
        <v>209</v>
      </c>
      <c r="C21" t="s">
        <v>223</v>
      </c>
      <c r="D21" t="s">
        <v>238</v>
      </c>
      <c r="E21" t="s">
        <v>81</v>
      </c>
    </row>
    <row r="22" spans="1:5" ht="15.75" customHeight="1" x14ac:dyDescent="0.2">
      <c r="A22" t="str">
        <f t="shared" si="0"/>
        <v>E3S0C0</v>
      </c>
      <c r="B22" t="s">
        <v>213</v>
      </c>
      <c r="C22" t="s">
        <v>223</v>
      </c>
      <c r="D22" t="s">
        <v>238</v>
      </c>
      <c r="E22" t="s">
        <v>81</v>
      </c>
    </row>
    <row r="23" spans="1:5" ht="15.75" customHeight="1" x14ac:dyDescent="0.2">
      <c r="A23" t="str">
        <f t="shared" si="0"/>
        <v>E4S0C0</v>
      </c>
      <c r="B23" t="s">
        <v>217</v>
      </c>
      <c r="C23" t="s">
        <v>223</v>
      </c>
      <c r="D23" t="s">
        <v>238</v>
      </c>
      <c r="E23" t="s">
        <v>81</v>
      </c>
    </row>
    <row r="24" spans="1:5" ht="15.75" customHeight="1" x14ac:dyDescent="0.2">
      <c r="A24" t="str">
        <f t="shared" si="0"/>
        <v>E0S1C0</v>
      </c>
      <c r="B24" t="s">
        <v>203</v>
      </c>
      <c r="C24" t="s">
        <v>227</v>
      </c>
      <c r="D24" t="s">
        <v>238</v>
      </c>
      <c r="E24" t="s">
        <v>81</v>
      </c>
    </row>
    <row r="25" spans="1:5" ht="15.75" customHeight="1" x14ac:dyDescent="0.2">
      <c r="A25" t="str">
        <f t="shared" si="0"/>
        <v>E1S1C0</v>
      </c>
      <c r="B25" t="s">
        <v>205</v>
      </c>
      <c r="C25" t="s">
        <v>227</v>
      </c>
      <c r="D25" t="s">
        <v>238</v>
      </c>
      <c r="E25" t="s">
        <v>81</v>
      </c>
    </row>
    <row r="26" spans="1:5" ht="15.75" customHeight="1" x14ac:dyDescent="0.2">
      <c r="A26" t="str">
        <f t="shared" si="0"/>
        <v>E2S1C0</v>
      </c>
      <c r="B26" t="s">
        <v>209</v>
      </c>
      <c r="C26" t="s">
        <v>227</v>
      </c>
      <c r="D26" t="s">
        <v>238</v>
      </c>
      <c r="E26" t="s">
        <v>81</v>
      </c>
    </row>
    <row r="27" spans="1:5" ht="15.75" customHeight="1" x14ac:dyDescent="0.2">
      <c r="A27" t="str">
        <f t="shared" si="0"/>
        <v>E3S1C0</v>
      </c>
      <c r="B27" t="s">
        <v>213</v>
      </c>
      <c r="C27" t="s">
        <v>227</v>
      </c>
      <c r="D27" t="s">
        <v>238</v>
      </c>
      <c r="E27" t="s">
        <v>81</v>
      </c>
    </row>
    <row r="28" spans="1:5" ht="15.75" customHeight="1" x14ac:dyDescent="0.2">
      <c r="A28" t="str">
        <f t="shared" si="0"/>
        <v>E4S1C0</v>
      </c>
      <c r="B28" t="s">
        <v>217</v>
      </c>
      <c r="C28" t="s">
        <v>227</v>
      </c>
      <c r="D28" t="s">
        <v>238</v>
      </c>
      <c r="E28" t="s">
        <v>81</v>
      </c>
    </row>
    <row r="29" spans="1:5" ht="15.75" customHeight="1" x14ac:dyDescent="0.2">
      <c r="A29" t="str">
        <f t="shared" si="0"/>
        <v>E0S2C0</v>
      </c>
      <c r="B29" t="s">
        <v>203</v>
      </c>
      <c r="C29" t="s">
        <v>230</v>
      </c>
      <c r="D29" t="s">
        <v>238</v>
      </c>
      <c r="E29" t="s">
        <v>81</v>
      </c>
    </row>
    <row r="30" spans="1:5" ht="15.75" customHeight="1" x14ac:dyDescent="0.2">
      <c r="A30" t="str">
        <f t="shared" si="0"/>
        <v>E1S2C0</v>
      </c>
      <c r="B30" t="s">
        <v>205</v>
      </c>
      <c r="C30" t="s">
        <v>230</v>
      </c>
      <c r="D30" t="s">
        <v>238</v>
      </c>
      <c r="E30" t="s">
        <v>81</v>
      </c>
    </row>
    <row r="31" spans="1:5" ht="15.75" customHeight="1" x14ac:dyDescent="0.2">
      <c r="A31" t="str">
        <f t="shared" si="0"/>
        <v>E2S2C0</v>
      </c>
      <c r="B31" t="s">
        <v>209</v>
      </c>
      <c r="C31" t="s">
        <v>230</v>
      </c>
      <c r="D31" t="s">
        <v>238</v>
      </c>
      <c r="E31" t="s">
        <v>81</v>
      </c>
    </row>
    <row r="32" spans="1:5" ht="15.75" customHeight="1" x14ac:dyDescent="0.2">
      <c r="A32" t="str">
        <f t="shared" si="0"/>
        <v>E3S2C0</v>
      </c>
      <c r="B32" t="s">
        <v>213</v>
      </c>
      <c r="C32" t="s">
        <v>230</v>
      </c>
      <c r="D32" t="s">
        <v>238</v>
      </c>
      <c r="E32" t="s">
        <v>81</v>
      </c>
    </row>
    <row r="33" spans="1:5" ht="15.75" customHeight="1" x14ac:dyDescent="0.2">
      <c r="A33" t="str">
        <f t="shared" si="0"/>
        <v>E4S2C0</v>
      </c>
      <c r="B33" t="s">
        <v>217</v>
      </c>
      <c r="C33" t="s">
        <v>230</v>
      </c>
      <c r="D33" t="s">
        <v>238</v>
      </c>
      <c r="E33" t="s">
        <v>81</v>
      </c>
    </row>
    <row r="34" spans="1:5" ht="15.75" customHeight="1" x14ac:dyDescent="0.2">
      <c r="A34" t="str">
        <f t="shared" si="0"/>
        <v>E0S3C0</v>
      </c>
      <c r="B34" t="s">
        <v>203</v>
      </c>
      <c r="C34" t="s">
        <v>234</v>
      </c>
      <c r="D34" t="s">
        <v>238</v>
      </c>
      <c r="E34" t="s">
        <v>81</v>
      </c>
    </row>
    <row r="35" spans="1:5" ht="15.75" customHeight="1" x14ac:dyDescent="0.2">
      <c r="A35" t="str">
        <f t="shared" si="0"/>
        <v>E1S3C0</v>
      </c>
      <c r="B35" t="s">
        <v>205</v>
      </c>
      <c r="C35" t="s">
        <v>234</v>
      </c>
      <c r="D35" t="s">
        <v>238</v>
      </c>
      <c r="E35" t="s">
        <v>81</v>
      </c>
    </row>
    <row r="36" spans="1:5" ht="15.75" customHeight="1" x14ac:dyDescent="0.2">
      <c r="A36" t="str">
        <f t="shared" si="0"/>
        <v>E2S3C0</v>
      </c>
      <c r="B36" t="s">
        <v>209</v>
      </c>
      <c r="C36" t="s">
        <v>234</v>
      </c>
      <c r="D36" t="s">
        <v>238</v>
      </c>
      <c r="E36" t="s">
        <v>81</v>
      </c>
    </row>
    <row r="37" spans="1:5" ht="15.75" customHeight="1" x14ac:dyDescent="0.2">
      <c r="A37" t="str">
        <f t="shared" si="0"/>
        <v>E3S3C0</v>
      </c>
      <c r="B37" t="s">
        <v>213</v>
      </c>
      <c r="C37" t="s">
        <v>234</v>
      </c>
      <c r="D37" t="s">
        <v>238</v>
      </c>
      <c r="E37" t="s">
        <v>81</v>
      </c>
    </row>
    <row r="38" spans="1:5" ht="15.75" customHeight="1" x14ac:dyDescent="0.2">
      <c r="A38" t="str">
        <f t="shared" si="0"/>
        <v>E4S3C0</v>
      </c>
      <c r="B38" t="s">
        <v>217</v>
      </c>
      <c r="C38" t="s">
        <v>234</v>
      </c>
      <c r="D38" t="s">
        <v>238</v>
      </c>
      <c r="E38" t="s">
        <v>81</v>
      </c>
    </row>
    <row r="39" spans="1:5" ht="15.75" customHeight="1" x14ac:dyDescent="0.2">
      <c r="A39" t="str">
        <f t="shared" si="0"/>
        <v>E0S0C1</v>
      </c>
      <c r="B39" t="s">
        <v>203</v>
      </c>
      <c r="C39" t="s">
        <v>223</v>
      </c>
      <c r="D39" t="s">
        <v>240</v>
      </c>
      <c r="E39" t="s">
        <v>81</v>
      </c>
    </row>
    <row r="40" spans="1:5" ht="15.75" customHeight="1" x14ac:dyDescent="0.2">
      <c r="A40" t="str">
        <f t="shared" si="0"/>
        <v>E1S0C1</v>
      </c>
      <c r="B40" t="s">
        <v>205</v>
      </c>
      <c r="C40" t="s">
        <v>223</v>
      </c>
      <c r="D40" t="s">
        <v>240</v>
      </c>
      <c r="E40" t="s">
        <v>81</v>
      </c>
    </row>
    <row r="41" spans="1:5" ht="15.75" customHeight="1" x14ac:dyDescent="0.2">
      <c r="A41" t="str">
        <f t="shared" si="0"/>
        <v>E2S0C1</v>
      </c>
      <c r="B41" t="s">
        <v>209</v>
      </c>
      <c r="C41" t="s">
        <v>223</v>
      </c>
      <c r="D41" t="s">
        <v>240</v>
      </c>
      <c r="E41" t="s">
        <v>81</v>
      </c>
    </row>
    <row r="42" spans="1:5" ht="15.75" customHeight="1" x14ac:dyDescent="0.2">
      <c r="A42" t="str">
        <f t="shared" si="0"/>
        <v>E3S0C1</v>
      </c>
      <c r="B42" t="s">
        <v>213</v>
      </c>
      <c r="C42" t="s">
        <v>223</v>
      </c>
      <c r="D42" t="s">
        <v>240</v>
      </c>
      <c r="E42" t="s">
        <v>81</v>
      </c>
    </row>
    <row r="43" spans="1:5" ht="15.75" customHeight="1" x14ac:dyDescent="0.2">
      <c r="A43" t="str">
        <f t="shared" si="0"/>
        <v>E4S0C1</v>
      </c>
      <c r="B43" t="s">
        <v>217</v>
      </c>
      <c r="C43" t="s">
        <v>223</v>
      </c>
      <c r="D43" t="s">
        <v>240</v>
      </c>
      <c r="E43" t="s">
        <v>81</v>
      </c>
    </row>
    <row r="44" spans="1:5" ht="15.75" customHeight="1" x14ac:dyDescent="0.2">
      <c r="A44" t="str">
        <f t="shared" si="0"/>
        <v>E0S1C1</v>
      </c>
      <c r="B44" t="s">
        <v>203</v>
      </c>
      <c r="C44" t="s">
        <v>227</v>
      </c>
      <c r="D44" t="s">
        <v>240</v>
      </c>
      <c r="E44" t="s">
        <v>81</v>
      </c>
    </row>
    <row r="45" spans="1:5" ht="15.75" customHeight="1" x14ac:dyDescent="0.2">
      <c r="A45" t="str">
        <f t="shared" si="0"/>
        <v>E1S1C1</v>
      </c>
      <c r="B45" t="s">
        <v>205</v>
      </c>
      <c r="C45" t="s">
        <v>227</v>
      </c>
      <c r="D45" t="s">
        <v>240</v>
      </c>
      <c r="E45" t="s">
        <v>81</v>
      </c>
    </row>
    <row r="46" spans="1:5" ht="15.75" customHeight="1" x14ac:dyDescent="0.2">
      <c r="A46" t="str">
        <f t="shared" si="0"/>
        <v>E2S1C1</v>
      </c>
      <c r="B46" t="s">
        <v>209</v>
      </c>
      <c r="C46" t="s">
        <v>227</v>
      </c>
      <c r="D46" t="s">
        <v>240</v>
      </c>
      <c r="E46" t="s">
        <v>81</v>
      </c>
    </row>
    <row r="47" spans="1:5" ht="15.75" customHeight="1" x14ac:dyDescent="0.2">
      <c r="A47" t="str">
        <f t="shared" si="0"/>
        <v>E3S1C1</v>
      </c>
      <c r="B47" t="s">
        <v>213</v>
      </c>
      <c r="C47" t="s">
        <v>227</v>
      </c>
      <c r="D47" t="s">
        <v>240</v>
      </c>
      <c r="E47" t="s">
        <v>81</v>
      </c>
    </row>
    <row r="48" spans="1:5" ht="15.75" customHeight="1" x14ac:dyDescent="0.2">
      <c r="A48" t="str">
        <f t="shared" si="0"/>
        <v>E4S1C1</v>
      </c>
      <c r="B48" t="s">
        <v>217</v>
      </c>
      <c r="C48" t="s">
        <v>227</v>
      </c>
      <c r="D48" t="s">
        <v>240</v>
      </c>
      <c r="E48" t="s">
        <v>81</v>
      </c>
    </row>
    <row r="49" spans="1:5" ht="15.75" customHeight="1" x14ac:dyDescent="0.2">
      <c r="A49" t="str">
        <f t="shared" si="0"/>
        <v>E0S2C1</v>
      </c>
      <c r="B49" t="s">
        <v>203</v>
      </c>
      <c r="C49" t="s">
        <v>230</v>
      </c>
      <c r="D49" t="s">
        <v>240</v>
      </c>
      <c r="E49" t="s">
        <v>81</v>
      </c>
    </row>
    <row r="50" spans="1:5" ht="15.75" customHeight="1" x14ac:dyDescent="0.2">
      <c r="A50" t="str">
        <f t="shared" si="0"/>
        <v>E1S2C1</v>
      </c>
      <c r="B50" t="s">
        <v>205</v>
      </c>
      <c r="C50" t="s">
        <v>230</v>
      </c>
      <c r="D50" t="s">
        <v>240</v>
      </c>
      <c r="E50" t="s">
        <v>81</v>
      </c>
    </row>
    <row r="51" spans="1:5" ht="15.75" customHeight="1" x14ac:dyDescent="0.2">
      <c r="A51" t="str">
        <f t="shared" si="0"/>
        <v>E2S2C1</v>
      </c>
      <c r="B51" t="s">
        <v>209</v>
      </c>
      <c r="C51" t="s">
        <v>230</v>
      </c>
      <c r="D51" t="s">
        <v>240</v>
      </c>
      <c r="E51" t="s">
        <v>81</v>
      </c>
    </row>
    <row r="52" spans="1:5" ht="15.75" customHeight="1" x14ac:dyDescent="0.2">
      <c r="A52" t="str">
        <f t="shared" si="0"/>
        <v>E3S2C1</v>
      </c>
      <c r="B52" t="s">
        <v>213</v>
      </c>
      <c r="C52" t="s">
        <v>230</v>
      </c>
      <c r="D52" t="s">
        <v>240</v>
      </c>
      <c r="E52" t="s">
        <v>81</v>
      </c>
    </row>
    <row r="53" spans="1:5" ht="15.75" customHeight="1" x14ac:dyDescent="0.2">
      <c r="A53" t="str">
        <f t="shared" si="0"/>
        <v>E4S2C1</v>
      </c>
      <c r="B53" t="s">
        <v>217</v>
      </c>
      <c r="C53" t="s">
        <v>230</v>
      </c>
      <c r="D53" t="s">
        <v>240</v>
      </c>
      <c r="E53" t="s">
        <v>268</v>
      </c>
    </row>
    <row r="54" spans="1:5" ht="15.75" customHeight="1" x14ac:dyDescent="0.2">
      <c r="A54" t="str">
        <f t="shared" si="0"/>
        <v>E0S3C1</v>
      </c>
      <c r="B54" t="s">
        <v>203</v>
      </c>
      <c r="C54" t="s">
        <v>234</v>
      </c>
      <c r="D54" t="s">
        <v>240</v>
      </c>
      <c r="E54" t="s">
        <v>81</v>
      </c>
    </row>
    <row r="55" spans="1:5" ht="15.75" customHeight="1" x14ac:dyDescent="0.2">
      <c r="A55" t="str">
        <f t="shared" si="0"/>
        <v>E1S3C1</v>
      </c>
      <c r="B55" t="s">
        <v>205</v>
      </c>
      <c r="C55" t="s">
        <v>234</v>
      </c>
      <c r="D55" t="s">
        <v>240</v>
      </c>
      <c r="E55" t="s">
        <v>81</v>
      </c>
    </row>
    <row r="56" spans="1:5" ht="15.75" customHeight="1" x14ac:dyDescent="0.2">
      <c r="A56" t="str">
        <f t="shared" si="0"/>
        <v>E2S3C1</v>
      </c>
      <c r="B56" t="s">
        <v>209</v>
      </c>
      <c r="C56" t="s">
        <v>234</v>
      </c>
      <c r="D56" t="s">
        <v>240</v>
      </c>
      <c r="E56" t="s">
        <v>81</v>
      </c>
    </row>
    <row r="57" spans="1:5" ht="15.75" customHeight="1" x14ac:dyDescent="0.2">
      <c r="A57" t="str">
        <f t="shared" si="0"/>
        <v>E3S3C1</v>
      </c>
      <c r="B57" t="s">
        <v>213</v>
      </c>
      <c r="C57" t="s">
        <v>234</v>
      </c>
      <c r="D57" t="s">
        <v>240</v>
      </c>
      <c r="E57" t="s">
        <v>268</v>
      </c>
    </row>
    <row r="58" spans="1:5" ht="15.75" customHeight="1" x14ac:dyDescent="0.2">
      <c r="A58" t="str">
        <f t="shared" si="0"/>
        <v>E4S3C1</v>
      </c>
      <c r="B58" t="s">
        <v>217</v>
      </c>
      <c r="C58" t="s">
        <v>234</v>
      </c>
      <c r="D58" t="s">
        <v>240</v>
      </c>
      <c r="E58" t="s">
        <v>257</v>
      </c>
    </row>
    <row r="59" spans="1:5" ht="15.75" customHeight="1" x14ac:dyDescent="0.2">
      <c r="A59" t="str">
        <f t="shared" si="0"/>
        <v>E0S0C2</v>
      </c>
      <c r="B59" t="s">
        <v>203</v>
      </c>
      <c r="C59" t="s">
        <v>223</v>
      </c>
      <c r="D59" t="s">
        <v>243</v>
      </c>
      <c r="E59" t="s">
        <v>81</v>
      </c>
    </row>
    <row r="60" spans="1:5" ht="15.75" customHeight="1" x14ac:dyDescent="0.2">
      <c r="A60" t="str">
        <f t="shared" si="0"/>
        <v>E1S0C2</v>
      </c>
      <c r="B60" t="s">
        <v>205</v>
      </c>
      <c r="C60" t="s">
        <v>223</v>
      </c>
      <c r="D60" t="s">
        <v>243</v>
      </c>
      <c r="E60" t="s">
        <v>81</v>
      </c>
    </row>
    <row r="61" spans="1:5" ht="15.75" customHeight="1" x14ac:dyDescent="0.2">
      <c r="A61" t="str">
        <f t="shared" si="0"/>
        <v>E2S0C2</v>
      </c>
      <c r="B61" t="s">
        <v>209</v>
      </c>
      <c r="C61" t="s">
        <v>223</v>
      </c>
      <c r="D61" t="s">
        <v>243</v>
      </c>
      <c r="E61" t="s">
        <v>81</v>
      </c>
    </row>
    <row r="62" spans="1:5" ht="15.75" customHeight="1" x14ac:dyDescent="0.2">
      <c r="A62" t="str">
        <f t="shared" si="0"/>
        <v>E3S0C2</v>
      </c>
      <c r="B62" t="s">
        <v>213</v>
      </c>
      <c r="C62" t="s">
        <v>223</v>
      </c>
      <c r="D62" t="s">
        <v>243</v>
      </c>
      <c r="E62" t="s">
        <v>81</v>
      </c>
    </row>
    <row r="63" spans="1:5" ht="15.75" customHeight="1" x14ac:dyDescent="0.2">
      <c r="A63" t="str">
        <f t="shared" si="0"/>
        <v>E4S0C2</v>
      </c>
      <c r="B63" t="s">
        <v>217</v>
      </c>
      <c r="C63" t="s">
        <v>223</v>
      </c>
      <c r="D63" t="s">
        <v>243</v>
      </c>
      <c r="E63" t="s">
        <v>81</v>
      </c>
    </row>
    <row r="64" spans="1:5" ht="15.75" customHeight="1" x14ac:dyDescent="0.2">
      <c r="A64" t="str">
        <f t="shared" si="0"/>
        <v>E0S1C2</v>
      </c>
      <c r="B64" t="s">
        <v>203</v>
      </c>
      <c r="C64" t="s">
        <v>227</v>
      </c>
      <c r="D64" t="s">
        <v>243</v>
      </c>
      <c r="E64" t="s">
        <v>81</v>
      </c>
    </row>
    <row r="65" spans="1:5" ht="15.75" customHeight="1" x14ac:dyDescent="0.2">
      <c r="A65" t="str">
        <f t="shared" si="0"/>
        <v>E1S1C2</v>
      </c>
      <c r="B65" t="s">
        <v>205</v>
      </c>
      <c r="C65" t="s">
        <v>227</v>
      </c>
      <c r="D65" t="s">
        <v>243</v>
      </c>
      <c r="E65" t="s">
        <v>81</v>
      </c>
    </row>
    <row r="66" spans="1:5" ht="15.75" customHeight="1" x14ac:dyDescent="0.2">
      <c r="A66" t="str">
        <f t="shared" si="0"/>
        <v>E2S1C2</v>
      </c>
      <c r="B66" t="s">
        <v>209</v>
      </c>
      <c r="C66" t="s">
        <v>227</v>
      </c>
      <c r="D66" t="s">
        <v>243</v>
      </c>
      <c r="E66" t="s">
        <v>81</v>
      </c>
    </row>
    <row r="67" spans="1:5" ht="15.75" customHeight="1" x14ac:dyDescent="0.2">
      <c r="A67" t="str">
        <f t="shared" si="0"/>
        <v>E3S1C2</v>
      </c>
      <c r="B67" t="s">
        <v>213</v>
      </c>
      <c r="C67" t="s">
        <v>227</v>
      </c>
      <c r="D67" t="s">
        <v>243</v>
      </c>
      <c r="E67" t="s">
        <v>81</v>
      </c>
    </row>
    <row r="68" spans="1:5" ht="15.75" customHeight="1" x14ac:dyDescent="0.2">
      <c r="A68" t="str">
        <f t="shared" si="0"/>
        <v>E4S1C2</v>
      </c>
      <c r="B68" t="s">
        <v>217</v>
      </c>
      <c r="C68" t="s">
        <v>227</v>
      </c>
      <c r="D68" t="s">
        <v>243</v>
      </c>
      <c r="E68" t="s">
        <v>268</v>
      </c>
    </row>
    <row r="69" spans="1:5" ht="15.75" customHeight="1" x14ac:dyDescent="0.2">
      <c r="A69" t="str">
        <f t="shared" si="0"/>
        <v>E0S2C2</v>
      </c>
      <c r="B69" t="s">
        <v>203</v>
      </c>
      <c r="C69" t="s">
        <v>230</v>
      </c>
      <c r="D69" t="s">
        <v>243</v>
      </c>
      <c r="E69" t="s">
        <v>81</v>
      </c>
    </row>
    <row r="70" spans="1:5" ht="15.75" customHeight="1" x14ac:dyDescent="0.2">
      <c r="A70" t="str">
        <f t="shared" si="0"/>
        <v>E1S2C2</v>
      </c>
      <c r="B70" t="s">
        <v>205</v>
      </c>
      <c r="C70" t="s">
        <v>230</v>
      </c>
      <c r="D70" t="s">
        <v>243</v>
      </c>
      <c r="E70" t="s">
        <v>81</v>
      </c>
    </row>
    <row r="71" spans="1:5" ht="15.75" customHeight="1" x14ac:dyDescent="0.2">
      <c r="A71" t="str">
        <f t="shared" si="0"/>
        <v>E2S2C2</v>
      </c>
      <c r="B71" t="s">
        <v>209</v>
      </c>
      <c r="C71" t="s">
        <v>230</v>
      </c>
      <c r="D71" t="s">
        <v>243</v>
      </c>
      <c r="E71" t="s">
        <v>81</v>
      </c>
    </row>
    <row r="72" spans="1:5" ht="15.75" customHeight="1" x14ac:dyDescent="0.2">
      <c r="A72" t="str">
        <f t="shared" si="0"/>
        <v>E3S2C2</v>
      </c>
      <c r="B72" t="s">
        <v>213</v>
      </c>
      <c r="C72" t="s">
        <v>230</v>
      </c>
      <c r="D72" t="s">
        <v>243</v>
      </c>
      <c r="E72" t="s">
        <v>268</v>
      </c>
    </row>
    <row r="73" spans="1:5" ht="15.75" customHeight="1" x14ac:dyDescent="0.2">
      <c r="A73" t="str">
        <f t="shared" si="0"/>
        <v>E4S2C2</v>
      </c>
      <c r="B73" t="s">
        <v>217</v>
      </c>
      <c r="C73" t="s">
        <v>230</v>
      </c>
      <c r="D73" t="s">
        <v>243</v>
      </c>
      <c r="E73" t="s">
        <v>257</v>
      </c>
    </row>
    <row r="74" spans="1:5" ht="15.75" customHeight="1" x14ac:dyDescent="0.2">
      <c r="A74" t="str">
        <f t="shared" si="0"/>
        <v>E0S3C2</v>
      </c>
      <c r="B74" t="s">
        <v>203</v>
      </c>
      <c r="C74" t="s">
        <v>234</v>
      </c>
      <c r="D74" t="s">
        <v>243</v>
      </c>
      <c r="E74" t="s">
        <v>81</v>
      </c>
    </row>
    <row r="75" spans="1:5" ht="15.75" customHeight="1" x14ac:dyDescent="0.2">
      <c r="A75" t="str">
        <f t="shared" si="0"/>
        <v>E1S3C2</v>
      </c>
      <c r="B75" t="s">
        <v>205</v>
      </c>
      <c r="C75" t="s">
        <v>234</v>
      </c>
      <c r="D75" t="s">
        <v>243</v>
      </c>
      <c r="E75" t="s">
        <v>81</v>
      </c>
    </row>
    <row r="76" spans="1:5" ht="15.75" customHeight="1" x14ac:dyDescent="0.2">
      <c r="A76" t="str">
        <f t="shared" si="0"/>
        <v>E2S3C2</v>
      </c>
      <c r="B76" t="s">
        <v>209</v>
      </c>
      <c r="C76" t="s">
        <v>234</v>
      </c>
      <c r="D76" t="s">
        <v>243</v>
      </c>
      <c r="E76" t="s">
        <v>268</v>
      </c>
    </row>
    <row r="77" spans="1:5" ht="15.75" customHeight="1" x14ac:dyDescent="0.2">
      <c r="A77" t="str">
        <f t="shared" si="0"/>
        <v>E3S3C2</v>
      </c>
      <c r="B77" t="s">
        <v>213</v>
      </c>
      <c r="C77" t="s">
        <v>234</v>
      </c>
      <c r="D77" t="s">
        <v>243</v>
      </c>
      <c r="E77" t="s">
        <v>257</v>
      </c>
    </row>
    <row r="78" spans="1:5" ht="15.75" customHeight="1" x14ac:dyDescent="0.2">
      <c r="A78" t="str">
        <f t="shared" si="0"/>
        <v>E4S3C2</v>
      </c>
      <c r="B78" t="s">
        <v>217</v>
      </c>
      <c r="C78" t="s">
        <v>234</v>
      </c>
      <c r="D78" t="s">
        <v>243</v>
      </c>
      <c r="E78" t="s">
        <v>256</v>
      </c>
    </row>
    <row r="79" spans="1:5" ht="15.75" customHeight="1" x14ac:dyDescent="0.2">
      <c r="A79" t="str">
        <f t="shared" si="0"/>
        <v>E0S0C3</v>
      </c>
      <c r="B79" t="s">
        <v>203</v>
      </c>
      <c r="C79" t="s">
        <v>223</v>
      </c>
      <c r="D79" t="s">
        <v>246</v>
      </c>
      <c r="E79" t="s">
        <v>81</v>
      </c>
    </row>
    <row r="80" spans="1:5" ht="15.75" customHeight="1" x14ac:dyDescent="0.2">
      <c r="A80" t="str">
        <f t="shared" si="0"/>
        <v>E1S0C3</v>
      </c>
      <c r="B80" t="s">
        <v>205</v>
      </c>
      <c r="C80" t="s">
        <v>223</v>
      </c>
      <c r="D80" t="s">
        <v>246</v>
      </c>
      <c r="E80" t="s">
        <v>81</v>
      </c>
    </row>
    <row r="81" spans="1:5" ht="15.75" customHeight="1" x14ac:dyDescent="0.2">
      <c r="A81" t="str">
        <f t="shared" si="0"/>
        <v>E2S0C3</v>
      </c>
      <c r="B81" t="s">
        <v>209</v>
      </c>
      <c r="C81" t="s">
        <v>223</v>
      </c>
      <c r="D81" t="s">
        <v>246</v>
      </c>
      <c r="E81" t="s">
        <v>81</v>
      </c>
    </row>
    <row r="82" spans="1:5" ht="15.75" customHeight="1" x14ac:dyDescent="0.2">
      <c r="A82" t="str">
        <f t="shared" si="0"/>
        <v>E3S0C3</v>
      </c>
      <c r="B82" t="s">
        <v>213</v>
      </c>
      <c r="C82" t="s">
        <v>223</v>
      </c>
      <c r="D82" t="s">
        <v>246</v>
      </c>
      <c r="E82" t="s">
        <v>81</v>
      </c>
    </row>
    <row r="83" spans="1:5" ht="15.75" customHeight="1" x14ac:dyDescent="0.2">
      <c r="A83" t="str">
        <f t="shared" si="0"/>
        <v>E4S0C3</v>
      </c>
      <c r="B83" t="s">
        <v>217</v>
      </c>
      <c r="C83" t="s">
        <v>223</v>
      </c>
      <c r="D83" t="s">
        <v>246</v>
      </c>
      <c r="E83" t="s">
        <v>81</v>
      </c>
    </row>
    <row r="84" spans="1:5" ht="15.75" customHeight="1" x14ac:dyDescent="0.2">
      <c r="A84" t="str">
        <f t="shared" ref="A84:A98" si="1">B84&amp;C84&amp;D84</f>
        <v>E0S1C3</v>
      </c>
      <c r="B84" t="s">
        <v>203</v>
      </c>
      <c r="C84" t="s">
        <v>227</v>
      </c>
      <c r="D84" t="s">
        <v>246</v>
      </c>
      <c r="E84" t="s">
        <v>81</v>
      </c>
    </row>
    <row r="85" spans="1:5" ht="15.75" customHeight="1" x14ac:dyDescent="0.2">
      <c r="A85" t="str">
        <f t="shared" si="1"/>
        <v>E1S1C3</v>
      </c>
      <c r="B85" t="s">
        <v>205</v>
      </c>
      <c r="C85" t="s">
        <v>227</v>
      </c>
      <c r="D85" t="s">
        <v>246</v>
      </c>
      <c r="E85" t="s">
        <v>81</v>
      </c>
    </row>
    <row r="86" spans="1:5" ht="15.75" customHeight="1" x14ac:dyDescent="0.2">
      <c r="A86" t="str">
        <f t="shared" si="1"/>
        <v>E2S1C3</v>
      </c>
      <c r="B86" t="s">
        <v>209</v>
      </c>
      <c r="C86" t="s">
        <v>227</v>
      </c>
      <c r="D86" t="s">
        <v>246</v>
      </c>
      <c r="E86" t="s">
        <v>81</v>
      </c>
    </row>
    <row r="87" spans="1:5" ht="15.75" customHeight="1" x14ac:dyDescent="0.2">
      <c r="A87" t="str">
        <f t="shared" si="1"/>
        <v>E3S1C3</v>
      </c>
      <c r="B87" t="s">
        <v>213</v>
      </c>
      <c r="C87" t="s">
        <v>227</v>
      </c>
      <c r="D87" t="s">
        <v>246</v>
      </c>
      <c r="E87" t="s">
        <v>268</v>
      </c>
    </row>
    <row r="88" spans="1:5" ht="15.75" customHeight="1" x14ac:dyDescent="0.2">
      <c r="A88" t="str">
        <f t="shared" si="1"/>
        <v>E4S1C3</v>
      </c>
      <c r="B88" t="s">
        <v>217</v>
      </c>
      <c r="C88" t="s">
        <v>227</v>
      </c>
      <c r="D88" t="s">
        <v>246</v>
      </c>
      <c r="E88" t="s">
        <v>257</v>
      </c>
    </row>
    <row r="89" spans="1:5" ht="15.75" customHeight="1" x14ac:dyDescent="0.2">
      <c r="A89" t="str">
        <f t="shared" si="1"/>
        <v>E0S2C3</v>
      </c>
      <c r="B89" t="s">
        <v>203</v>
      </c>
      <c r="C89" t="s">
        <v>230</v>
      </c>
      <c r="D89" t="s">
        <v>246</v>
      </c>
      <c r="E89" t="s">
        <v>81</v>
      </c>
    </row>
    <row r="90" spans="1:5" ht="15.75" customHeight="1" x14ac:dyDescent="0.2">
      <c r="A90" t="str">
        <f t="shared" si="1"/>
        <v>E1S2C3</v>
      </c>
      <c r="B90" t="s">
        <v>205</v>
      </c>
      <c r="C90" t="s">
        <v>230</v>
      </c>
      <c r="D90" t="s">
        <v>246</v>
      </c>
      <c r="E90" t="s">
        <v>81</v>
      </c>
    </row>
    <row r="91" spans="1:5" ht="15.75" customHeight="1" x14ac:dyDescent="0.2">
      <c r="A91" t="str">
        <f t="shared" si="1"/>
        <v>E2S2C3</v>
      </c>
      <c r="B91" t="s">
        <v>209</v>
      </c>
      <c r="C91" t="s">
        <v>230</v>
      </c>
      <c r="D91" t="s">
        <v>246</v>
      </c>
      <c r="E91" t="s">
        <v>268</v>
      </c>
    </row>
    <row r="92" spans="1:5" ht="15.75" customHeight="1" x14ac:dyDescent="0.2">
      <c r="A92" t="str">
        <f t="shared" si="1"/>
        <v>E3S2C3</v>
      </c>
      <c r="B92" t="s">
        <v>213</v>
      </c>
      <c r="C92" t="s">
        <v>230</v>
      </c>
      <c r="D92" t="s">
        <v>246</v>
      </c>
      <c r="E92" t="s">
        <v>257</v>
      </c>
    </row>
    <row r="93" spans="1:5" ht="15.75" customHeight="1" x14ac:dyDescent="0.2">
      <c r="A93" t="str">
        <f t="shared" si="1"/>
        <v>E4S2C3</v>
      </c>
      <c r="B93" t="s">
        <v>217</v>
      </c>
      <c r="C93" t="s">
        <v>230</v>
      </c>
      <c r="D93" t="s">
        <v>246</v>
      </c>
      <c r="E93" t="s">
        <v>256</v>
      </c>
    </row>
    <row r="94" spans="1:5" ht="15.75" customHeight="1" x14ac:dyDescent="0.2">
      <c r="A94" t="str">
        <f t="shared" si="1"/>
        <v>E0S3C3</v>
      </c>
      <c r="B94" t="s">
        <v>203</v>
      </c>
      <c r="C94" t="s">
        <v>234</v>
      </c>
      <c r="D94" t="s">
        <v>246</v>
      </c>
      <c r="E94" t="s">
        <v>81</v>
      </c>
    </row>
    <row r="95" spans="1:5" ht="15.75" customHeight="1" x14ac:dyDescent="0.2">
      <c r="A95" t="str">
        <f t="shared" si="1"/>
        <v>E1S3C3</v>
      </c>
      <c r="B95" t="s">
        <v>205</v>
      </c>
      <c r="C95" t="s">
        <v>234</v>
      </c>
      <c r="D95" t="s">
        <v>246</v>
      </c>
      <c r="E95" t="s">
        <v>268</v>
      </c>
    </row>
    <row r="96" spans="1:5" ht="15.75" customHeight="1" x14ac:dyDescent="0.2">
      <c r="A96" t="str">
        <f t="shared" si="1"/>
        <v>E2S3C3</v>
      </c>
      <c r="B96" t="s">
        <v>209</v>
      </c>
      <c r="C96" t="s">
        <v>234</v>
      </c>
      <c r="D96" t="s">
        <v>246</v>
      </c>
      <c r="E96" t="s">
        <v>257</v>
      </c>
    </row>
    <row r="97" spans="1:5" ht="15.75" customHeight="1" x14ac:dyDescent="0.2">
      <c r="A97" t="str">
        <f t="shared" si="1"/>
        <v>E3S3C3</v>
      </c>
      <c r="B97" t="s">
        <v>213</v>
      </c>
      <c r="C97" t="s">
        <v>234</v>
      </c>
      <c r="D97" t="s">
        <v>246</v>
      </c>
      <c r="E97" t="s">
        <v>256</v>
      </c>
    </row>
    <row r="98" spans="1:5" ht="15.75" customHeight="1" x14ac:dyDescent="0.2">
      <c r="A98" t="str">
        <f t="shared" si="1"/>
        <v>E4S3C3</v>
      </c>
      <c r="B98" t="s">
        <v>217</v>
      </c>
      <c r="C98" t="s">
        <v>234</v>
      </c>
      <c r="D98" t="s">
        <v>246</v>
      </c>
      <c r="E98" t="s">
        <v>269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Stephan</cp:lastModifiedBy>
  <cp:lastPrinted>2019-01-22T22:41:27Z</cp:lastPrinted>
  <dcterms:modified xsi:type="dcterms:W3CDTF">2019-01-27T13:46:34Z</dcterms:modified>
</cp:coreProperties>
</file>