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ujita-lab-desktop\Documents\及川篤弥\"/>
    </mc:Choice>
  </mc:AlternateContent>
  <xr:revisionPtr revIDLastSave="0" documentId="13_ncr:1_{371F2D3A-FC3D-4944-9887-96D45AC5021F}" xr6:coauthVersionLast="47" xr6:coauthVersionMax="47" xr10:uidLastSave="{00000000-0000-0000-0000-000000000000}"/>
  <bookViews>
    <workbookView xWindow="-120" yWindow="-120" windowWidth="29040" windowHeight="15840" tabRatio="865" firstSheet="2" activeTab="14" xr2:uid="{00000000-000D-0000-FFFF-FFFF00000000}"/>
  </bookViews>
  <sheets>
    <sheet name="使い方" sheetId="310" r:id="rId1"/>
    <sheet name="８月 (5)" sheetId="327" r:id="rId2"/>
    <sheet name="所属・氏名" sheetId="302" r:id="rId3"/>
    <sheet name="年月日データ" sheetId="306" r:id="rId4"/>
    <sheet name="４月" sheetId="305" r:id="rId5"/>
    <sheet name="５月" sheetId="323" r:id="rId6"/>
    <sheet name="６月" sheetId="324" r:id="rId7"/>
    <sheet name="７月" sheetId="325" r:id="rId8"/>
    <sheet name="８月" sheetId="326" r:id="rId9"/>
    <sheet name="９月" sheetId="328" r:id="rId10"/>
    <sheet name="10月" sheetId="329" r:id="rId11"/>
    <sheet name="11月" sheetId="330" r:id="rId12"/>
    <sheet name="12月" sheetId="331" r:id="rId13"/>
    <sheet name="１月" sheetId="332" r:id="rId14"/>
    <sheet name="２月" sheetId="333" r:id="rId15"/>
    <sheet name="３月" sheetId="334" r:id="rId16"/>
  </sheets>
  <definedNames>
    <definedName name="_xlnm.Print_Area" localSheetId="10">'10月'!$A$1:$J$40</definedName>
    <definedName name="_xlnm.Print_Area" localSheetId="11">'11月'!$A$1:$J$40</definedName>
    <definedName name="_xlnm.Print_Area" localSheetId="12">'12月'!$A$1:$J$40</definedName>
    <definedName name="_xlnm.Print_Area" localSheetId="13">'１月'!$A$1:$J$40</definedName>
    <definedName name="_xlnm.Print_Area" localSheetId="14">'２月'!$A$1:$J$40</definedName>
    <definedName name="_xlnm.Print_Area" localSheetId="15">'３月'!$A$1:$J$40</definedName>
    <definedName name="_xlnm.Print_Area" localSheetId="4">'４月'!$A$1:$J$40</definedName>
    <definedName name="_xlnm.Print_Area" localSheetId="5">'５月'!$A$1:$J$40</definedName>
    <definedName name="_xlnm.Print_Area" localSheetId="6">'６月'!$A$1:$J$40</definedName>
    <definedName name="_xlnm.Print_Area" localSheetId="7">'７月'!$A$1:$J$40</definedName>
    <definedName name="_xlnm.Print_Area" localSheetId="8">'８月'!$A$1:$J$40</definedName>
    <definedName name="_xlnm.Print_Area" localSheetId="1">'８月 (5)'!$A$1:$J$40</definedName>
    <definedName name="_xlnm.Print_Area" localSheetId="9">'９月'!$A$1:$J$40</definedName>
    <definedName name="_xlnm.Print_Area" localSheetId="0">使い方!#REF!</definedName>
    <definedName name="_xlnm.Print_Area" localSheetId="2">所属・氏名!$D$2:$AD$27</definedName>
    <definedName name="_xlnm.Print_Area" localSheetId="3">年月日データ!$D$1:$U$35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324" l="1"/>
  <c r="B5" i="306"/>
  <c r="D4" i="306"/>
  <c r="A6" i="305"/>
  <c r="B1" i="334"/>
  <c r="B1" i="333"/>
  <c r="B1" i="332"/>
  <c r="B1" i="331"/>
  <c r="B1" i="330"/>
  <c r="B1" i="329"/>
  <c r="B1" i="328"/>
  <c r="B1" i="326"/>
  <c r="B1" i="325"/>
  <c r="B1" i="324"/>
  <c r="B36" i="333"/>
  <c r="A36" i="333"/>
  <c r="B35" i="333"/>
  <c r="A35" i="333"/>
  <c r="B36" i="330"/>
  <c r="A36" i="330"/>
  <c r="B36" i="328"/>
  <c r="A36" i="328"/>
  <c r="I3" i="334"/>
  <c r="I3" i="333"/>
  <c r="I3" i="332"/>
  <c r="I3" i="331"/>
  <c r="I3" i="330"/>
  <c r="I3" i="329"/>
  <c r="I3" i="328"/>
  <c r="I3" i="327"/>
  <c r="B1" i="327"/>
  <c r="I3" i="326"/>
  <c r="I3" i="325"/>
  <c r="I3" i="324"/>
  <c r="B1" i="323"/>
  <c r="I3" i="323"/>
  <c r="B4" i="306"/>
  <c r="B7" i="306"/>
  <c r="Z4" i="306"/>
  <c r="Z5" i="306"/>
  <c r="Z6" i="306"/>
  <c r="B1" i="305"/>
  <c r="I3" i="305"/>
  <c r="B36" i="305"/>
  <c r="A36" i="305"/>
  <c r="D1" i="306"/>
  <c r="D5" i="306"/>
  <c r="E5" i="306"/>
  <c r="B7" i="305"/>
  <c r="E4" i="306"/>
  <c r="B6" i="305"/>
  <c r="F4" i="306"/>
  <c r="G4" i="306"/>
  <c r="A8" i="334"/>
  <c r="Z7" i="306"/>
  <c r="A7" i="305"/>
  <c r="AA6" i="306"/>
  <c r="B8" i="334"/>
  <c r="F5" i="306"/>
  <c r="A6" i="327"/>
  <c r="A6" i="323"/>
  <c r="H4" i="306"/>
  <c r="A6" i="334"/>
  <c r="AA4" i="306"/>
  <c r="B6" i="334"/>
  <c r="B6" i="327"/>
  <c r="B6" i="323"/>
  <c r="A7" i="334"/>
  <c r="AA5" i="306"/>
  <c r="B7" i="334"/>
  <c r="B6" i="306"/>
  <c r="D6" i="306"/>
  <c r="A7" i="327"/>
  <c r="G5" i="306"/>
  <c r="F6" i="306"/>
  <c r="A7" i="323"/>
  <c r="A9" i="334"/>
  <c r="Z8" i="306"/>
  <c r="AA7" i="306"/>
  <c r="B9" i="334"/>
  <c r="A6" i="324"/>
  <c r="I4" i="306"/>
  <c r="B6" i="324"/>
  <c r="H5" i="306"/>
  <c r="J4" i="306"/>
  <c r="E6" i="306"/>
  <c r="B8" i="305"/>
  <c r="A8" i="305"/>
  <c r="D7" i="306"/>
  <c r="A8" i="327"/>
  <c r="F7" i="306"/>
  <c r="A8" i="323"/>
  <c r="G6" i="306"/>
  <c r="A6" i="325"/>
  <c r="L4" i="306"/>
  <c r="K4" i="306"/>
  <c r="B6" i="325"/>
  <c r="J5" i="306"/>
  <c r="A9" i="305"/>
  <c r="E7" i="306"/>
  <c r="B9" i="305"/>
  <c r="D8" i="306"/>
  <c r="H6" i="306"/>
  <c r="A7" i="324"/>
  <c r="I5" i="306"/>
  <c r="B7" i="324"/>
  <c r="A10" i="334"/>
  <c r="Z9" i="306"/>
  <c r="AA8" i="306"/>
  <c r="B10" i="334"/>
  <c r="B7" i="327"/>
  <c r="B7" i="323"/>
  <c r="A11" i="334"/>
  <c r="AA9" i="306"/>
  <c r="B11" i="334"/>
  <c r="Z10" i="306"/>
  <c r="A8" i="324"/>
  <c r="I6" i="306"/>
  <c r="B8" i="324"/>
  <c r="H7" i="306"/>
  <c r="A7" i="325"/>
  <c r="J6" i="306"/>
  <c r="K5" i="306"/>
  <c r="B7" i="325"/>
  <c r="B8" i="327"/>
  <c r="B8" i="323"/>
  <c r="A6" i="326"/>
  <c r="L5" i="306"/>
  <c r="N4" i="306"/>
  <c r="M4" i="306"/>
  <c r="B6" i="326"/>
  <c r="A9" i="327"/>
  <c r="A9" i="323"/>
  <c r="F8" i="306"/>
  <c r="G7" i="306"/>
  <c r="D9" i="306"/>
  <c r="E8" i="306"/>
  <c r="B10" i="305"/>
  <c r="A10" i="305"/>
  <c r="A7" i="326"/>
  <c r="L6" i="306"/>
  <c r="M5" i="306"/>
  <c r="B7" i="326"/>
  <c r="A11" i="305"/>
  <c r="E9" i="306"/>
  <c r="B11" i="305"/>
  <c r="D10" i="306"/>
  <c r="A8" i="325"/>
  <c r="K6" i="306"/>
  <c r="B8" i="325"/>
  <c r="J7" i="306"/>
  <c r="A12" i="334"/>
  <c r="AA10" i="306"/>
  <c r="B12" i="334"/>
  <c r="Z11" i="306"/>
  <c r="B9" i="327"/>
  <c r="B9" i="323"/>
  <c r="A10" i="323"/>
  <c r="G8" i="306"/>
  <c r="A10" i="327"/>
  <c r="F9" i="306"/>
  <c r="A6" i="328"/>
  <c r="O4" i="306"/>
  <c r="B6" i="328"/>
  <c r="P4" i="306"/>
  <c r="N5" i="306"/>
  <c r="A9" i="324"/>
  <c r="H8" i="306"/>
  <c r="I7" i="306"/>
  <c r="B9" i="324"/>
  <c r="B10" i="327"/>
  <c r="B10" i="323"/>
  <c r="A13" i="334"/>
  <c r="AA11" i="306"/>
  <c r="B13" i="334"/>
  <c r="Z12" i="306"/>
  <c r="A6" i="329"/>
  <c r="P5" i="306"/>
  <c r="R4" i="306"/>
  <c r="Q4" i="306"/>
  <c r="B6" i="329"/>
  <c r="A10" i="324"/>
  <c r="H9" i="306"/>
  <c r="I8" i="306"/>
  <c r="B10" i="324"/>
  <c r="A7" i="328"/>
  <c r="O5" i="306"/>
  <c r="B7" i="328"/>
  <c r="N6" i="306"/>
  <c r="A11" i="327"/>
  <c r="G9" i="306"/>
  <c r="F10" i="306"/>
  <c r="A11" i="323"/>
  <c r="D11" i="306"/>
  <c r="A12" i="305"/>
  <c r="E10" i="306"/>
  <c r="B12" i="305"/>
  <c r="A8" i="326"/>
  <c r="L7" i="306"/>
  <c r="M6" i="306"/>
  <c r="B8" i="326"/>
  <c r="A9" i="325"/>
  <c r="K7" i="306"/>
  <c r="B9" i="325"/>
  <c r="J8" i="306"/>
  <c r="B11" i="323"/>
  <c r="B11" i="327"/>
  <c r="A10" i="325"/>
  <c r="K8" i="306"/>
  <c r="B10" i="325"/>
  <c r="J9" i="306"/>
  <c r="A9" i="326"/>
  <c r="L8" i="306"/>
  <c r="M7" i="306"/>
  <c r="B9" i="326"/>
  <c r="A13" i="305"/>
  <c r="E11" i="306"/>
  <c r="B13" i="305"/>
  <c r="D12" i="306"/>
  <c r="A6" i="330"/>
  <c r="T4" i="306"/>
  <c r="S4" i="306"/>
  <c r="B6" i="330"/>
  <c r="R5" i="306"/>
  <c r="A8" i="328"/>
  <c r="O6" i="306"/>
  <c r="B8" i="328"/>
  <c r="N7" i="306"/>
  <c r="A11" i="324"/>
  <c r="H10" i="306"/>
  <c r="I9" i="306"/>
  <c r="B11" i="324"/>
  <c r="A7" i="329"/>
  <c r="P6" i="306"/>
  <c r="Q5" i="306"/>
  <c r="B7" i="329"/>
  <c r="A12" i="327"/>
  <c r="A12" i="323"/>
  <c r="G10" i="306"/>
  <c r="F11" i="306"/>
  <c r="A14" i="334"/>
  <c r="AA12" i="306"/>
  <c r="B14" i="334"/>
  <c r="Z13" i="306"/>
  <c r="A15" i="334"/>
  <c r="AA13" i="306"/>
  <c r="B15" i="334"/>
  <c r="Z14" i="306"/>
  <c r="B12" i="327"/>
  <c r="B12" i="323"/>
  <c r="A8" i="329"/>
  <c r="P7" i="306"/>
  <c r="Q6" i="306"/>
  <c r="B8" i="329"/>
  <c r="A7" i="330"/>
  <c r="S5" i="306"/>
  <c r="B7" i="330"/>
  <c r="R6" i="306"/>
  <c r="A14" i="305"/>
  <c r="E12" i="306"/>
  <c r="B14" i="305"/>
  <c r="D13" i="306"/>
  <c r="A10" i="326"/>
  <c r="M8" i="306"/>
  <c r="B10" i="326"/>
  <c r="L9" i="306"/>
  <c r="A13" i="327"/>
  <c r="A13" i="323"/>
  <c r="F12" i="306"/>
  <c r="G11" i="306"/>
  <c r="A12" i="324"/>
  <c r="H11" i="306"/>
  <c r="I10" i="306"/>
  <c r="B12" i="324"/>
  <c r="A9" i="328"/>
  <c r="N8" i="306"/>
  <c r="O7" i="306"/>
  <c r="B9" i="328"/>
  <c r="A6" i="331"/>
  <c r="U4" i="306"/>
  <c r="B6" i="331"/>
  <c r="V4" i="306"/>
  <c r="T5" i="306"/>
  <c r="A11" i="325"/>
  <c r="J10" i="306"/>
  <c r="K9" i="306"/>
  <c r="B11" i="325"/>
  <c r="A14" i="327"/>
  <c r="F13" i="306"/>
  <c r="G12" i="306"/>
  <c r="A14" i="323"/>
  <c r="A12" i="325"/>
  <c r="J11" i="306"/>
  <c r="K10" i="306"/>
  <c r="B12" i="325"/>
  <c r="A7" i="331"/>
  <c r="U5" i="306"/>
  <c r="B7" i="331"/>
  <c r="T6" i="306"/>
  <c r="H12" i="306"/>
  <c r="A13" i="324"/>
  <c r="I11" i="306"/>
  <c r="B13" i="324"/>
  <c r="A8" i="330"/>
  <c r="S6" i="306"/>
  <c r="B8" i="330"/>
  <c r="R7" i="306"/>
  <c r="A9" i="329"/>
  <c r="P8" i="306"/>
  <c r="Q7" i="306"/>
  <c r="B9" i="329"/>
  <c r="A16" i="334"/>
  <c r="AA14" i="306"/>
  <c r="B16" i="334"/>
  <c r="Z15" i="306"/>
  <c r="A6" i="332"/>
  <c r="W4" i="306"/>
  <c r="B6" i="332"/>
  <c r="X4" i="306"/>
  <c r="V5" i="306"/>
  <c r="A10" i="328"/>
  <c r="O8" i="306"/>
  <c r="B10" i="328"/>
  <c r="N9" i="306"/>
  <c r="A15" i="305"/>
  <c r="E13" i="306"/>
  <c r="B15" i="305"/>
  <c r="D14" i="306"/>
  <c r="B13" i="327"/>
  <c r="B13" i="323"/>
  <c r="A11" i="326"/>
  <c r="L10" i="306"/>
  <c r="M9" i="306"/>
  <c r="B11" i="326"/>
  <c r="A12" i="326"/>
  <c r="M10" i="306"/>
  <c r="B12" i="326"/>
  <c r="L11" i="306"/>
  <c r="A16" i="305"/>
  <c r="D15" i="306"/>
  <c r="E14" i="306"/>
  <c r="B16" i="305"/>
  <c r="A9" i="330"/>
  <c r="R8" i="306"/>
  <c r="S7" i="306"/>
  <c r="B9" i="330"/>
  <c r="B14" i="327"/>
  <c r="B14" i="323"/>
  <c r="A14" i="324"/>
  <c r="H13" i="306"/>
  <c r="I12" i="306"/>
  <c r="B14" i="324"/>
  <c r="A7" i="332"/>
  <c r="W5" i="306"/>
  <c r="B7" i="332"/>
  <c r="V6" i="306"/>
  <c r="A17" i="334"/>
  <c r="AA15" i="306"/>
  <c r="B17" i="334"/>
  <c r="Z16" i="306"/>
  <c r="A10" i="329"/>
  <c r="Q8" i="306"/>
  <c r="B10" i="329"/>
  <c r="P9" i="306"/>
  <c r="A8" i="331"/>
  <c r="T7" i="306"/>
  <c r="U6" i="306"/>
  <c r="B8" i="331"/>
  <c r="A13" i="325"/>
  <c r="K11" i="306"/>
  <c r="B13" i="325"/>
  <c r="J12" i="306"/>
  <c r="A15" i="327"/>
  <c r="A15" i="323"/>
  <c r="F14" i="306"/>
  <c r="G13" i="306"/>
  <c r="A11" i="328"/>
  <c r="N10" i="306"/>
  <c r="O9" i="306"/>
  <c r="B11" i="328"/>
  <c r="A6" i="333"/>
  <c r="X5" i="306"/>
  <c r="Y4" i="306"/>
  <c r="B6" i="333"/>
  <c r="A7" i="333"/>
  <c r="Y5" i="306"/>
  <c r="B7" i="333"/>
  <c r="X6" i="306"/>
  <c r="A16" i="327"/>
  <c r="A16" i="323"/>
  <c r="F15" i="306"/>
  <c r="G14" i="306"/>
  <c r="A18" i="334"/>
  <c r="AA16" i="306"/>
  <c r="B18" i="334"/>
  <c r="Z17" i="306"/>
  <c r="A10" i="330"/>
  <c r="S8" i="306"/>
  <c r="B10" i="330"/>
  <c r="R9" i="306"/>
  <c r="A12" i="328"/>
  <c r="N11" i="306"/>
  <c r="O10" i="306"/>
  <c r="B12" i="328"/>
  <c r="A11" i="329"/>
  <c r="Q9" i="306"/>
  <c r="B11" i="329"/>
  <c r="P10" i="306"/>
  <c r="A13" i="326"/>
  <c r="L12" i="306"/>
  <c r="M11" i="306"/>
  <c r="B13" i="326"/>
  <c r="B15" i="323"/>
  <c r="B15" i="327"/>
  <c r="A14" i="325"/>
  <c r="K12" i="306"/>
  <c r="B14" i="325"/>
  <c r="J13" i="306"/>
  <c r="A9" i="331"/>
  <c r="U7" i="306"/>
  <c r="B9" i="331"/>
  <c r="T8" i="306"/>
  <c r="A8" i="332"/>
  <c r="W6" i="306"/>
  <c r="B8" i="332"/>
  <c r="V7" i="306"/>
  <c r="A15" i="324"/>
  <c r="I13" i="306"/>
  <c r="B15" i="324"/>
  <c r="H14" i="306"/>
  <c r="A17" i="305"/>
  <c r="D16" i="306"/>
  <c r="E15" i="306"/>
  <c r="B17" i="305"/>
  <c r="A15" i="325"/>
  <c r="K13" i="306"/>
  <c r="B15" i="325"/>
  <c r="J14" i="306"/>
  <c r="A12" i="329"/>
  <c r="P11" i="306"/>
  <c r="Q10" i="306"/>
  <c r="B12" i="329"/>
  <c r="A13" i="328"/>
  <c r="O11" i="306"/>
  <c r="B13" i="328"/>
  <c r="N12" i="306"/>
  <c r="B16" i="327"/>
  <c r="B16" i="323"/>
  <c r="A8" i="333"/>
  <c r="Y6" i="306"/>
  <c r="B8" i="333"/>
  <c r="X7" i="306"/>
  <c r="D17" i="306"/>
  <c r="A18" i="305"/>
  <c r="E16" i="306"/>
  <c r="B18" i="305"/>
  <c r="A10" i="331"/>
  <c r="T9" i="306"/>
  <c r="U8" i="306"/>
  <c r="B10" i="331"/>
  <c r="A19" i="334"/>
  <c r="AA17" i="306"/>
  <c r="B19" i="334"/>
  <c r="Z18" i="306"/>
  <c r="A17" i="327"/>
  <c r="A17" i="323"/>
  <c r="F16" i="306"/>
  <c r="G15" i="306"/>
  <c r="A16" i="324"/>
  <c r="I14" i="306"/>
  <c r="B16" i="324"/>
  <c r="H15" i="306"/>
  <c r="A9" i="332"/>
  <c r="W7" i="306"/>
  <c r="B9" i="332"/>
  <c r="V8" i="306"/>
  <c r="A14" i="326"/>
  <c r="M12" i="306"/>
  <c r="B14" i="326"/>
  <c r="L13" i="306"/>
  <c r="A11" i="330"/>
  <c r="R10" i="306"/>
  <c r="S9" i="306"/>
  <c r="B11" i="330"/>
  <c r="A12" i="330"/>
  <c r="R11" i="306"/>
  <c r="S10" i="306"/>
  <c r="B12" i="330"/>
  <c r="A10" i="332"/>
  <c r="W8" i="306"/>
  <c r="B10" i="332"/>
  <c r="V9" i="306"/>
  <c r="A15" i="326"/>
  <c r="M13" i="306"/>
  <c r="B15" i="326"/>
  <c r="L14" i="306"/>
  <c r="B17" i="327"/>
  <c r="B17" i="323"/>
  <c r="A20" i="334"/>
  <c r="AA18" i="306"/>
  <c r="B20" i="334"/>
  <c r="Z19" i="306"/>
  <c r="A11" i="331"/>
  <c r="U9" i="306"/>
  <c r="B11" i="331"/>
  <c r="T10" i="306"/>
  <c r="A19" i="305"/>
  <c r="D18" i="306"/>
  <c r="E17" i="306"/>
  <c r="B19" i="305"/>
  <c r="A16" i="325"/>
  <c r="K14" i="306"/>
  <c r="B16" i="325"/>
  <c r="J15" i="306"/>
  <c r="I15" i="306"/>
  <c r="B17" i="324"/>
  <c r="A17" i="324"/>
  <c r="H16" i="306"/>
  <c r="A18" i="323"/>
  <c r="A18" i="327"/>
  <c r="G16" i="306"/>
  <c r="F17" i="306"/>
  <c r="A9" i="333"/>
  <c r="Y7" i="306"/>
  <c r="B9" i="333"/>
  <c r="X8" i="306"/>
  <c r="A14" i="328"/>
  <c r="O12" i="306"/>
  <c r="B14" i="328"/>
  <c r="N13" i="306"/>
  <c r="A13" i="329"/>
  <c r="Q11" i="306"/>
  <c r="B13" i="329"/>
  <c r="P12" i="306"/>
  <c r="A17" i="325"/>
  <c r="K15" i="306"/>
  <c r="B17" i="325"/>
  <c r="J16" i="306"/>
  <c r="E18" i="306"/>
  <c r="B20" i="305"/>
  <c r="A20" i="305"/>
  <c r="D19" i="306"/>
  <c r="A15" i="328"/>
  <c r="O13" i="306"/>
  <c r="B15" i="328"/>
  <c r="N14" i="306"/>
  <c r="A19" i="327"/>
  <c r="A19" i="323"/>
  <c r="G17" i="306"/>
  <c r="F18" i="306"/>
  <c r="A18" i="324"/>
  <c r="I16" i="306"/>
  <c r="B18" i="324"/>
  <c r="H17" i="306"/>
  <c r="A21" i="334"/>
  <c r="AA19" i="306"/>
  <c r="B21" i="334"/>
  <c r="Z20" i="306"/>
  <c r="A11" i="332"/>
  <c r="W9" i="306"/>
  <c r="B11" i="332"/>
  <c r="V10" i="306"/>
  <c r="A13" i="330"/>
  <c r="S11" i="306"/>
  <c r="B13" i="330"/>
  <c r="R12" i="306"/>
  <c r="A14" i="329"/>
  <c r="Q12" i="306"/>
  <c r="B14" i="329"/>
  <c r="P13" i="306"/>
  <c r="A10" i="333"/>
  <c r="Y8" i="306"/>
  <c r="B10" i="333"/>
  <c r="X9" i="306"/>
  <c r="B18" i="327"/>
  <c r="B18" i="323"/>
  <c r="A12" i="331"/>
  <c r="U10" i="306"/>
  <c r="B12" i="331"/>
  <c r="T11" i="306"/>
  <c r="A16" i="326"/>
  <c r="M14" i="306"/>
  <c r="B16" i="326"/>
  <c r="L15" i="306"/>
  <c r="A15" i="329"/>
  <c r="Q13" i="306"/>
  <c r="B15" i="329"/>
  <c r="P14" i="306"/>
  <c r="I17" i="306"/>
  <c r="B19" i="324"/>
  <c r="A19" i="324"/>
  <c r="H18" i="306"/>
  <c r="B19" i="327"/>
  <c r="B19" i="323"/>
  <c r="A22" i="334"/>
  <c r="AA20" i="306"/>
  <c r="B22" i="334"/>
  <c r="Z21" i="306"/>
  <c r="A18" i="325"/>
  <c r="K16" i="306"/>
  <c r="B18" i="325"/>
  <c r="J17" i="306"/>
  <c r="A11" i="333"/>
  <c r="Y9" i="306"/>
  <c r="B11" i="333"/>
  <c r="X10" i="306"/>
  <c r="A12" i="332"/>
  <c r="W10" i="306"/>
  <c r="B12" i="332"/>
  <c r="V11" i="306"/>
  <c r="A13" i="331"/>
  <c r="U11" i="306"/>
  <c r="B13" i="331"/>
  <c r="T12" i="306"/>
  <c r="A17" i="326"/>
  <c r="M15" i="306"/>
  <c r="B17" i="326"/>
  <c r="L16" i="306"/>
  <c r="D20" i="306"/>
  <c r="A21" i="305"/>
  <c r="E19" i="306"/>
  <c r="B21" i="305"/>
  <c r="A14" i="330"/>
  <c r="S12" i="306"/>
  <c r="B14" i="330"/>
  <c r="R13" i="306"/>
  <c r="A20" i="323"/>
  <c r="A20" i="327"/>
  <c r="G18" i="306"/>
  <c r="F19" i="306"/>
  <c r="A16" i="328"/>
  <c r="O14" i="306"/>
  <c r="B16" i="328"/>
  <c r="N15" i="306"/>
  <c r="A17" i="328"/>
  <c r="O15" i="306"/>
  <c r="B17" i="328"/>
  <c r="N16" i="306"/>
  <c r="A21" i="327"/>
  <c r="A21" i="323"/>
  <c r="F20" i="306"/>
  <c r="G19" i="306"/>
  <c r="A15" i="330"/>
  <c r="S13" i="306"/>
  <c r="B15" i="330"/>
  <c r="R14" i="306"/>
  <c r="A13" i="332"/>
  <c r="W11" i="306"/>
  <c r="B13" i="332"/>
  <c r="V12" i="306"/>
  <c r="A22" i="305"/>
  <c r="E20" i="306"/>
  <c r="B22" i="305"/>
  <c r="D21" i="306"/>
  <c r="A14" i="331"/>
  <c r="U12" i="306"/>
  <c r="B14" i="331"/>
  <c r="T13" i="306"/>
  <c r="A23" i="334"/>
  <c r="AA21" i="306"/>
  <c r="B23" i="334"/>
  <c r="Z22" i="306"/>
  <c r="A16" i="329"/>
  <c r="Q14" i="306"/>
  <c r="B16" i="329"/>
  <c r="P15" i="306"/>
  <c r="A18" i="326"/>
  <c r="M16" i="306"/>
  <c r="B18" i="326"/>
  <c r="L17" i="306"/>
  <c r="A19" i="325"/>
  <c r="K17" i="306"/>
  <c r="B19" i="325"/>
  <c r="J18" i="306"/>
  <c r="A20" i="324"/>
  <c r="I18" i="306"/>
  <c r="B20" i="324"/>
  <c r="H19" i="306"/>
  <c r="B20" i="327"/>
  <c r="B20" i="323"/>
  <c r="A12" i="333"/>
  <c r="Y10" i="306"/>
  <c r="B12" i="333"/>
  <c r="X11" i="306"/>
  <c r="A21" i="324"/>
  <c r="I19" i="306"/>
  <c r="B21" i="324"/>
  <c r="H20" i="306"/>
  <c r="A24" i="334"/>
  <c r="AA22" i="306"/>
  <c r="B24" i="334"/>
  <c r="Z23" i="306"/>
  <c r="A19" i="326"/>
  <c r="M17" i="306"/>
  <c r="B19" i="326"/>
  <c r="L18" i="306"/>
  <c r="E21" i="306"/>
  <c r="B23" i="305"/>
  <c r="A23" i="305"/>
  <c r="D22" i="306"/>
  <c r="A15" i="331"/>
  <c r="U13" i="306"/>
  <c r="B15" i="331"/>
  <c r="T14" i="306"/>
  <c r="B21" i="323"/>
  <c r="B21" i="327"/>
  <c r="A18" i="328"/>
  <c r="O16" i="306"/>
  <c r="B18" i="328"/>
  <c r="N17" i="306"/>
  <c r="A16" i="330"/>
  <c r="S14" i="306"/>
  <c r="B16" i="330"/>
  <c r="R15" i="306"/>
  <c r="A22" i="327"/>
  <c r="A22" i="323"/>
  <c r="G20" i="306"/>
  <c r="F21" i="306"/>
  <c r="A13" i="333"/>
  <c r="Y11" i="306"/>
  <c r="B13" i="333"/>
  <c r="X12" i="306"/>
  <c r="A20" i="325"/>
  <c r="K18" i="306"/>
  <c r="B20" i="325"/>
  <c r="J19" i="306"/>
  <c r="A17" i="329"/>
  <c r="Q15" i="306"/>
  <c r="B17" i="329"/>
  <c r="P16" i="306"/>
  <c r="A14" i="332"/>
  <c r="W12" i="306"/>
  <c r="B14" i="332"/>
  <c r="V13" i="306"/>
  <c r="A21" i="325"/>
  <c r="K19" i="306"/>
  <c r="B21" i="325"/>
  <c r="J20" i="306"/>
  <c r="A18" i="329"/>
  <c r="Q16" i="306"/>
  <c r="B18" i="329"/>
  <c r="P17" i="306"/>
  <c r="A19" i="328"/>
  <c r="O17" i="306"/>
  <c r="B19" i="328"/>
  <c r="N18" i="306"/>
  <c r="E22" i="306"/>
  <c r="B24" i="305"/>
  <c r="A24" i="305"/>
  <c r="D23" i="306"/>
  <c r="A23" i="327"/>
  <c r="A23" i="323"/>
  <c r="F22" i="306"/>
  <c r="G21" i="306"/>
  <c r="A17" i="330"/>
  <c r="S15" i="306"/>
  <c r="B17" i="330"/>
  <c r="R16" i="306"/>
  <c r="A16" i="331"/>
  <c r="U14" i="306"/>
  <c r="B16" i="331"/>
  <c r="T15" i="306"/>
  <c r="A22" i="324"/>
  <c r="I20" i="306"/>
  <c r="B22" i="324"/>
  <c r="H21" i="306"/>
  <c r="A15" i="332"/>
  <c r="W13" i="306"/>
  <c r="B15" i="332"/>
  <c r="V14" i="306"/>
  <c r="B22" i="327"/>
  <c r="B22" i="323"/>
  <c r="A25" i="334"/>
  <c r="Z24" i="306"/>
  <c r="AA23" i="306"/>
  <c r="B25" i="334"/>
  <c r="A14" i="333"/>
  <c r="Y12" i="306"/>
  <c r="B14" i="333"/>
  <c r="X13" i="306"/>
  <c r="A20" i="326"/>
  <c r="M18" i="306"/>
  <c r="B20" i="326"/>
  <c r="L19" i="306"/>
  <c r="B23" i="323"/>
  <c r="B23" i="327"/>
  <c r="D24" i="306"/>
  <c r="E23" i="306"/>
  <c r="B25" i="305"/>
  <c r="A25" i="305"/>
  <c r="A18" i="330"/>
  <c r="S16" i="306"/>
  <c r="B18" i="330"/>
  <c r="R17" i="306"/>
  <c r="A24" i="327"/>
  <c r="A24" i="323"/>
  <c r="F23" i="306"/>
  <c r="G22" i="306"/>
  <c r="A22" i="325"/>
  <c r="K20" i="306"/>
  <c r="B22" i="325"/>
  <c r="J21" i="306"/>
  <c r="A17" i="331"/>
  <c r="U15" i="306"/>
  <c r="B17" i="331"/>
  <c r="T16" i="306"/>
  <c r="A19" i="329"/>
  <c r="Q17" i="306"/>
  <c r="B19" i="329"/>
  <c r="P18" i="306"/>
  <c r="A15" i="333"/>
  <c r="Y13" i="306"/>
  <c r="B15" i="333"/>
  <c r="X14" i="306"/>
  <c r="A26" i="334"/>
  <c r="Z25" i="306"/>
  <c r="AA24" i="306"/>
  <c r="B26" i="334"/>
  <c r="A16" i="332"/>
  <c r="W14" i="306"/>
  <c r="B16" i="332"/>
  <c r="V15" i="306"/>
  <c r="A21" i="326"/>
  <c r="M19" i="306"/>
  <c r="B21" i="326"/>
  <c r="L20" i="306"/>
  <c r="A23" i="324"/>
  <c r="I21" i="306"/>
  <c r="H22" i="306"/>
  <c r="A20" i="328"/>
  <c r="O18" i="306"/>
  <c r="B20" i="328"/>
  <c r="N19" i="306"/>
  <c r="A16" i="333"/>
  <c r="Y14" i="306"/>
  <c r="B16" i="333"/>
  <c r="X15" i="306"/>
  <c r="B24" i="327"/>
  <c r="B24" i="323"/>
  <c r="A19" i="330"/>
  <c r="S17" i="306"/>
  <c r="B19" i="330"/>
  <c r="R18" i="306"/>
  <c r="A24" i="324"/>
  <c r="I22" i="306"/>
  <c r="B24" i="324"/>
  <c r="H23" i="306"/>
  <c r="A21" i="328"/>
  <c r="O19" i="306"/>
  <c r="B21" i="328"/>
  <c r="N20" i="306"/>
  <c r="A23" i="325"/>
  <c r="K21" i="306"/>
  <c r="B23" i="325"/>
  <c r="J22" i="306"/>
  <c r="A25" i="327"/>
  <c r="A25" i="323"/>
  <c r="G23" i="306"/>
  <c r="F24" i="306"/>
  <c r="D25" i="306"/>
  <c r="A26" i="305"/>
  <c r="E24" i="306"/>
  <c r="B26" i="305"/>
  <c r="A17" i="332"/>
  <c r="W15" i="306"/>
  <c r="B17" i="332"/>
  <c r="V16" i="306"/>
  <c r="A27" i="334"/>
  <c r="Z26" i="306"/>
  <c r="AA25" i="306"/>
  <c r="B27" i="334"/>
  <c r="A18" i="331"/>
  <c r="U16" i="306"/>
  <c r="B18" i="331"/>
  <c r="T17" i="306"/>
  <c r="A22" i="326"/>
  <c r="M20" i="306"/>
  <c r="B22" i="326"/>
  <c r="L21" i="306"/>
  <c r="A20" i="329"/>
  <c r="Q18" i="306"/>
  <c r="B20" i="329"/>
  <c r="P19" i="306"/>
  <c r="A23" i="326"/>
  <c r="M21" i="306"/>
  <c r="B23" i="326"/>
  <c r="L22" i="306"/>
  <c r="B25" i="327"/>
  <c r="B25" i="323"/>
  <c r="A20" i="330"/>
  <c r="S18" i="306"/>
  <c r="B20" i="330"/>
  <c r="R19" i="306"/>
  <c r="A18" i="332"/>
  <c r="W16" i="306"/>
  <c r="B18" i="332"/>
  <c r="V17" i="306"/>
  <c r="A25" i="324"/>
  <c r="I23" i="306"/>
  <c r="B25" i="324"/>
  <c r="H24" i="306"/>
  <c r="A17" i="333"/>
  <c r="Y15" i="306"/>
  <c r="B17" i="333"/>
  <c r="X16" i="306"/>
  <c r="A27" i="305"/>
  <c r="E25" i="306"/>
  <c r="B27" i="305"/>
  <c r="D26" i="306"/>
  <c r="A22" i="328"/>
  <c r="O20" i="306"/>
  <c r="B22" i="328"/>
  <c r="N21" i="306"/>
  <c r="A21" i="329"/>
  <c r="Q19" i="306"/>
  <c r="B21" i="329"/>
  <c r="P20" i="306"/>
  <c r="A19" i="331"/>
  <c r="U17" i="306"/>
  <c r="B19" i="331"/>
  <c r="T18" i="306"/>
  <c r="A28" i="334"/>
  <c r="Z27" i="306"/>
  <c r="AA26" i="306"/>
  <c r="B28" i="334"/>
  <c r="A26" i="323"/>
  <c r="A26" i="327"/>
  <c r="F25" i="306"/>
  <c r="G24" i="306"/>
  <c r="A24" i="325"/>
  <c r="K22" i="306"/>
  <c r="B24" i="325"/>
  <c r="J23" i="306"/>
  <c r="D27" i="306"/>
  <c r="E26" i="306"/>
  <c r="B28" i="305"/>
  <c r="A28" i="305"/>
  <c r="A21" i="330"/>
  <c r="S19" i="306"/>
  <c r="B21" i="330"/>
  <c r="R20" i="306"/>
  <c r="A19" i="332"/>
  <c r="W17" i="306"/>
  <c r="B19" i="332"/>
  <c r="V18" i="306"/>
  <c r="A24" i="326"/>
  <c r="M22" i="306"/>
  <c r="B24" i="326"/>
  <c r="L23" i="306"/>
  <c r="B26" i="327"/>
  <c r="B26" i="323"/>
  <c r="A25" i="325"/>
  <c r="K23" i="306"/>
  <c r="B25" i="325"/>
  <c r="J24" i="306"/>
  <c r="A27" i="327"/>
  <c r="A27" i="323"/>
  <c r="F26" i="306"/>
  <c r="G25" i="306"/>
  <c r="A29" i="334"/>
  <c r="Z28" i="306"/>
  <c r="AA27" i="306"/>
  <c r="B29" i="334"/>
  <c r="A23" i="328"/>
  <c r="O21" i="306"/>
  <c r="B23" i="328"/>
  <c r="N22" i="306"/>
  <c r="A26" i="324"/>
  <c r="I24" i="306"/>
  <c r="B26" i="324"/>
  <c r="H25" i="306"/>
  <c r="A22" i="329"/>
  <c r="Q20" i="306"/>
  <c r="B22" i="329"/>
  <c r="P21" i="306"/>
  <c r="A20" i="331"/>
  <c r="U18" i="306"/>
  <c r="B20" i="331"/>
  <c r="T19" i="306"/>
  <c r="A18" i="333"/>
  <c r="Y16" i="306"/>
  <c r="B18" i="333"/>
  <c r="X17" i="306"/>
  <c r="A28" i="323"/>
  <c r="A28" i="327"/>
  <c r="F27" i="306"/>
  <c r="G26" i="306"/>
  <c r="A25" i="326"/>
  <c r="M23" i="306"/>
  <c r="B25" i="326"/>
  <c r="L24" i="306"/>
  <c r="A24" i="328"/>
  <c r="O22" i="306"/>
  <c r="B24" i="328"/>
  <c r="N23" i="306"/>
  <c r="A30" i="334"/>
  <c r="Z29" i="306"/>
  <c r="AA28" i="306"/>
  <c r="B30" i="334"/>
  <c r="A21" i="331"/>
  <c r="U19" i="306"/>
  <c r="B21" i="331"/>
  <c r="T20" i="306"/>
  <c r="A27" i="324"/>
  <c r="I25" i="306"/>
  <c r="B27" i="324"/>
  <c r="H26" i="306"/>
  <c r="A22" i="330"/>
  <c r="S20" i="306"/>
  <c r="B22" i="330"/>
  <c r="R21" i="306"/>
  <c r="A19" i="333"/>
  <c r="Y17" i="306"/>
  <c r="B19" i="333"/>
  <c r="X18" i="306"/>
  <c r="A23" i="329"/>
  <c r="Q21" i="306"/>
  <c r="B23" i="329"/>
  <c r="P22" i="306"/>
  <c r="B27" i="327"/>
  <c r="B27" i="323"/>
  <c r="A26" i="325"/>
  <c r="K24" i="306"/>
  <c r="B26" i="325"/>
  <c r="J25" i="306"/>
  <c r="A20" i="332"/>
  <c r="W18" i="306"/>
  <c r="B20" i="332"/>
  <c r="V19" i="306"/>
  <c r="D28" i="306"/>
  <c r="E27" i="306"/>
  <c r="B29" i="305"/>
  <c r="A29" i="305"/>
  <c r="D29" i="306"/>
  <c r="E28" i="306"/>
  <c r="B30" i="305"/>
  <c r="A30" i="305"/>
  <c r="A27" i="325"/>
  <c r="J26" i="306"/>
  <c r="K25" i="306"/>
  <c r="B27" i="325"/>
  <c r="A20" i="333"/>
  <c r="Y18" i="306"/>
  <c r="B20" i="333"/>
  <c r="X19" i="306"/>
  <c r="A21" i="332"/>
  <c r="W19" i="306"/>
  <c r="B21" i="332"/>
  <c r="V20" i="306"/>
  <c r="A24" i="329"/>
  <c r="Q22" i="306"/>
  <c r="B24" i="329"/>
  <c r="P23" i="306"/>
  <c r="A22" i="331"/>
  <c r="T21" i="306"/>
  <c r="U20" i="306"/>
  <c r="B22" i="331"/>
  <c r="A31" i="334"/>
  <c r="Z30" i="306"/>
  <c r="AA29" i="306"/>
  <c r="B31" i="334"/>
  <c r="B28" i="327"/>
  <c r="B28" i="323"/>
  <c r="A28" i="324"/>
  <c r="H27" i="306"/>
  <c r="I26" i="306"/>
  <c r="B28" i="324"/>
  <c r="A26" i="326"/>
  <c r="M24" i="306"/>
  <c r="B26" i="326"/>
  <c r="L25" i="306"/>
  <c r="A29" i="327"/>
  <c r="A29" i="323"/>
  <c r="F28" i="306"/>
  <c r="G27" i="306"/>
  <c r="A23" i="330"/>
  <c r="S21" i="306"/>
  <c r="B23" i="330"/>
  <c r="R22" i="306"/>
  <c r="A25" i="328"/>
  <c r="O23" i="306"/>
  <c r="B25" i="328"/>
  <c r="N24" i="306"/>
  <c r="A24" i="330"/>
  <c r="S22" i="306"/>
  <c r="B24" i="330"/>
  <c r="R23" i="306"/>
  <c r="A30" i="327"/>
  <c r="A30" i="323"/>
  <c r="G28" i="306"/>
  <c r="F29" i="306"/>
  <c r="A32" i="334"/>
  <c r="AA30" i="306"/>
  <c r="B32" i="334"/>
  <c r="Z31" i="306"/>
  <c r="A22" i="332"/>
  <c r="W20" i="306"/>
  <c r="B22" i="332"/>
  <c r="V21" i="306"/>
  <c r="A25" i="329"/>
  <c r="P24" i="306"/>
  <c r="Q23" i="306"/>
  <c r="B25" i="329"/>
  <c r="A26" i="328"/>
  <c r="O24" i="306"/>
  <c r="B26" i="328"/>
  <c r="N25" i="306"/>
  <c r="B29" i="327"/>
  <c r="B29" i="323"/>
  <c r="A27" i="326"/>
  <c r="M25" i="306"/>
  <c r="B27" i="326"/>
  <c r="L26" i="306"/>
  <c r="A29" i="324"/>
  <c r="H28" i="306"/>
  <c r="I27" i="306"/>
  <c r="B29" i="324"/>
  <c r="A23" i="331"/>
  <c r="U21" i="306"/>
  <c r="B23" i="331"/>
  <c r="T22" i="306"/>
  <c r="A21" i="333"/>
  <c r="X20" i="306"/>
  <c r="Y19" i="306"/>
  <c r="B21" i="333"/>
  <c r="A28" i="325"/>
  <c r="K26" i="306"/>
  <c r="B28" i="325"/>
  <c r="J27" i="306"/>
  <c r="D30" i="306"/>
  <c r="A31" i="305"/>
  <c r="E29" i="306"/>
  <c r="B31" i="305"/>
  <c r="A24" i="331"/>
  <c r="U22" i="306"/>
  <c r="B24" i="331"/>
  <c r="T23" i="306"/>
  <c r="A30" i="324"/>
  <c r="H29" i="306"/>
  <c r="I28" i="306"/>
  <c r="B30" i="324"/>
  <c r="E30" i="306"/>
  <c r="B32" i="305"/>
  <c r="A32" i="305"/>
  <c r="D31" i="306"/>
  <c r="A29" i="325"/>
  <c r="K27" i="306"/>
  <c r="B29" i="325"/>
  <c r="J28" i="306"/>
  <c r="A22" i="333"/>
  <c r="Y20" i="306"/>
  <c r="B22" i="333"/>
  <c r="X21" i="306"/>
  <c r="A28" i="326"/>
  <c r="M26" i="306"/>
  <c r="B28" i="326"/>
  <c r="L27" i="306"/>
  <c r="A27" i="328"/>
  <c r="O25" i="306"/>
  <c r="B27" i="328"/>
  <c r="N26" i="306"/>
  <c r="A26" i="329"/>
  <c r="Q24" i="306"/>
  <c r="B26" i="329"/>
  <c r="P25" i="306"/>
  <c r="A31" i="327"/>
  <c r="A31" i="323"/>
  <c r="F30" i="306"/>
  <c r="G29" i="306"/>
  <c r="A25" i="330"/>
  <c r="S23" i="306"/>
  <c r="B25" i="330"/>
  <c r="R24" i="306"/>
  <c r="A33" i="334"/>
  <c r="Z32" i="306"/>
  <c r="AA31" i="306"/>
  <c r="B33" i="334"/>
  <c r="B30" i="327"/>
  <c r="B30" i="323"/>
  <c r="A23" i="332"/>
  <c r="W21" i="306"/>
  <c r="B23" i="332"/>
  <c r="V22" i="306"/>
  <c r="B31" i="327"/>
  <c r="B31" i="323"/>
  <c r="A27" i="329"/>
  <c r="Q25" i="306"/>
  <c r="B27" i="329"/>
  <c r="P26" i="306"/>
  <c r="A30" i="325"/>
  <c r="J29" i="306"/>
  <c r="K28" i="306"/>
  <c r="B30" i="325"/>
  <c r="A24" i="332"/>
  <c r="V23" i="306"/>
  <c r="W22" i="306"/>
  <c r="B24" i="332"/>
  <c r="A26" i="330"/>
  <c r="S24" i="306"/>
  <c r="B26" i="330"/>
  <c r="R25" i="306"/>
  <c r="A32" i="327"/>
  <c r="A32" i="323"/>
  <c r="G30" i="306"/>
  <c r="F31" i="306"/>
  <c r="A23" i="333"/>
  <c r="X22" i="306"/>
  <c r="Y21" i="306"/>
  <c r="B23" i="333"/>
  <c r="A25" i="331"/>
  <c r="U23" i="306"/>
  <c r="B25" i="331"/>
  <c r="T24" i="306"/>
  <c r="A29" i="326"/>
  <c r="M27" i="306"/>
  <c r="B29" i="326"/>
  <c r="L28" i="306"/>
  <c r="A34" i="334"/>
  <c r="AA32" i="306"/>
  <c r="B34" i="334"/>
  <c r="Z33" i="306"/>
  <c r="A28" i="328"/>
  <c r="N27" i="306"/>
  <c r="O26" i="306"/>
  <c r="B28" i="328"/>
  <c r="D32" i="306"/>
  <c r="E31" i="306"/>
  <c r="B33" i="305"/>
  <c r="A33" i="305"/>
  <c r="A31" i="324"/>
  <c r="H30" i="306"/>
  <c r="I29" i="306"/>
  <c r="B31" i="324"/>
  <c r="A29" i="328"/>
  <c r="O27" i="306"/>
  <c r="B29" i="328"/>
  <c r="N28" i="306"/>
  <c r="A26" i="331"/>
  <c r="T25" i="306"/>
  <c r="U24" i="306"/>
  <c r="B26" i="331"/>
  <c r="A24" i="333"/>
  <c r="X23" i="306"/>
  <c r="Y22" i="306"/>
  <c r="B24" i="333"/>
  <c r="A31" i="325"/>
  <c r="J30" i="306"/>
  <c r="K29" i="306"/>
  <c r="B31" i="325"/>
  <c r="A30" i="326"/>
  <c r="L29" i="306"/>
  <c r="M28" i="306"/>
  <c r="B30" i="326"/>
  <c r="A32" i="324"/>
  <c r="H31" i="306"/>
  <c r="I30" i="306"/>
  <c r="B32" i="324"/>
  <c r="A34" i="305"/>
  <c r="D33" i="306"/>
  <c r="E32" i="306"/>
  <c r="B34" i="305"/>
  <c r="A35" i="334"/>
  <c r="Z34" i="306"/>
  <c r="AA33" i="306"/>
  <c r="B35" i="334"/>
  <c r="A33" i="327"/>
  <c r="A33" i="323"/>
  <c r="G31" i="306"/>
  <c r="F32" i="306"/>
  <c r="A27" i="330"/>
  <c r="R26" i="306"/>
  <c r="S25" i="306"/>
  <c r="B27" i="330"/>
  <c r="A25" i="332"/>
  <c r="V24" i="306"/>
  <c r="W23" i="306"/>
  <c r="B25" i="332"/>
  <c r="B32" i="327"/>
  <c r="B32" i="323"/>
  <c r="A28" i="329"/>
  <c r="Q26" i="306"/>
  <c r="B28" i="329"/>
  <c r="P27" i="306"/>
  <c r="A28" i="330"/>
  <c r="R27" i="306"/>
  <c r="S26" i="306"/>
  <c r="B28" i="330"/>
  <c r="A26" i="332"/>
  <c r="W24" i="306"/>
  <c r="B26" i="332"/>
  <c r="V25" i="306"/>
  <c r="A34" i="327"/>
  <c r="F33" i="306"/>
  <c r="G32" i="306"/>
  <c r="A34" i="323"/>
  <c r="E33" i="306"/>
  <c r="B35" i="305"/>
  <c r="A35" i="305"/>
  <c r="A25" i="333"/>
  <c r="Y23" i="306"/>
  <c r="B25" i="333"/>
  <c r="X24" i="306"/>
  <c r="B33" i="327"/>
  <c r="B33" i="323"/>
  <c r="A36" i="334"/>
  <c r="AA34" i="306"/>
  <c r="B36" i="334"/>
  <c r="A32" i="325"/>
  <c r="J31" i="306"/>
  <c r="K30" i="306"/>
  <c r="B32" i="325"/>
  <c r="A30" i="328"/>
  <c r="O28" i="306"/>
  <c r="B30" i="328"/>
  <c r="N29" i="306"/>
  <c r="A29" i="329"/>
  <c r="Q27" i="306"/>
  <c r="B29" i="329"/>
  <c r="P28" i="306"/>
  <c r="A31" i="326"/>
  <c r="L30" i="306"/>
  <c r="M29" i="306"/>
  <c r="B31" i="326"/>
  <c r="A33" i="324"/>
  <c r="I31" i="306"/>
  <c r="B33" i="324"/>
  <c r="H32" i="306"/>
  <c r="A27" i="331"/>
  <c r="U25" i="306"/>
  <c r="B27" i="331"/>
  <c r="T26" i="306"/>
  <c r="A28" i="331"/>
  <c r="U26" i="306"/>
  <c r="B28" i="331"/>
  <c r="T27" i="306"/>
  <c r="A30" i="329"/>
  <c r="Q28" i="306"/>
  <c r="B30" i="329"/>
  <c r="P29" i="306"/>
  <c r="A35" i="327"/>
  <c r="A35" i="323"/>
  <c r="F34" i="306"/>
  <c r="G33" i="306"/>
  <c r="A26" i="333"/>
  <c r="Y24" i="306"/>
  <c r="B26" i="333"/>
  <c r="X25" i="306"/>
  <c r="A27" i="332"/>
  <c r="W25" i="306"/>
  <c r="B27" i="332"/>
  <c r="V26" i="306"/>
  <c r="A29" i="330"/>
  <c r="S27" i="306"/>
  <c r="B29" i="330"/>
  <c r="R28" i="306"/>
  <c r="A34" i="324"/>
  <c r="H33" i="306"/>
  <c r="I32" i="306"/>
  <c r="B34" i="324"/>
  <c r="A32" i="326"/>
  <c r="M30" i="306"/>
  <c r="B32" i="326"/>
  <c r="L31" i="306"/>
  <c r="A31" i="328"/>
  <c r="O29" i="306"/>
  <c r="B31" i="328"/>
  <c r="N30" i="306"/>
  <c r="A33" i="325"/>
  <c r="K31" i="306"/>
  <c r="B33" i="325"/>
  <c r="J32" i="306"/>
  <c r="B34" i="327"/>
  <c r="B34" i="323"/>
  <c r="A32" i="328"/>
  <c r="O30" i="306"/>
  <c r="B32" i="328"/>
  <c r="N31" i="306"/>
  <c r="A28" i="332"/>
  <c r="W26" i="306"/>
  <c r="B28" i="332"/>
  <c r="V27" i="306"/>
  <c r="A34" i="325"/>
  <c r="K32" i="306"/>
  <c r="B34" i="325"/>
  <c r="J33" i="306"/>
  <c r="A30" i="330"/>
  <c r="S28" i="306"/>
  <c r="B30" i="330"/>
  <c r="R29" i="306"/>
  <c r="A29" i="331"/>
  <c r="T28" i="306"/>
  <c r="U27" i="306"/>
  <c r="B29" i="331"/>
  <c r="B35" i="327"/>
  <c r="B35" i="323"/>
  <c r="A31" i="329"/>
  <c r="Q29" i="306"/>
  <c r="B31" i="329"/>
  <c r="P30" i="306"/>
  <c r="A33" i="326"/>
  <c r="M31" i="306"/>
  <c r="B33" i="326"/>
  <c r="L32" i="306"/>
  <c r="A35" i="324"/>
  <c r="I33" i="306"/>
  <c r="B35" i="324"/>
  <c r="A27" i="333"/>
  <c r="Y25" i="306"/>
  <c r="B27" i="333"/>
  <c r="X26" i="306"/>
  <c r="A36" i="327"/>
  <c r="A36" i="323"/>
  <c r="G34" i="306"/>
  <c r="B36" i="327"/>
  <c r="B36" i="323"/>
  <c r="A30" i="331"/>
  <c r="T29" i="306"/>
  <c r="U28" i="306"/>
  <c r="B30" i="331"/>
  <c r="A28" i="333"/>
  <c r="Y26" i="306"/>
  <c r="B28" i="333"/>
  <c r="X27" i="306"/>
  <c r="A32" i="329"/>
  <c r="Q30" i="306"/>
  <c r="B32" i="329"/>
  <c r="P31" i="306"/>
  <c r="A31" i="330"/>
  <c r="S29" i="306"/>
  <c r="B31" i="330"/>
  <c r="R30" i="306"/>
  <c r="A34" i="326"/>
  <c r="L33" i="306"/>
  <c r="M32" i="306"/>
  <c r="B34" i="326"/>
  <c r="A33" i="328"/>
  <c r="N32" i="306"/>
  <c r="O31" i="306"/>
  <c r="B33" i="328"/>
  <c r="A29" i="332"/>
  <c r="W27" i="306"/>
  <c r="B29" i="332"/>
  <c r="V28" i="306"/>
  <c r="A35" i="325"/>
  <c r="K33" i="306"/>
  <c r="B35" i="325"/>
  <c r="J34" i="306"/>
  <c r="A35" i="326"/>
  <c r="L34" i="306"/>
  <c r="M33" i="306"/>
  <c r="B35" i="326"/>
  <c r="A29" i="333"/>
  <c r="X28" i="306"/>
  <c r="Y27" i="306"/>
  <c r="B29" i="333"/>
  <c r="A31" i="331"/>
  <c r="U29" i="306"/>
  <c r="B31" i="331"/>
  <c r="T30" i="306"/>
  <c r="A30" i="332"/>
  <c r="W28" i="306"/>
  <c r="B30" i="332"/>
  <c r="V29" i="306"/>
  <c r="A34" i="328"/>
  <c r="N33" i="306"/>
  <c r="O32" i="306"/>
  <c r="B34" i="328"/>
  <c r="A33" i="329"/>
  <c r="Q31" i="306"/>
  <c r="B33" i="329"/>
  <c r="P32" i="306"/>
  <c r="A32" i="330"/>
  <c r="S30" i="306"/>
  <c r="B32" i="330"/>
  <c r="R31" i="306"/>
  <c r="A36" i="325"/>
  <c r="K34" i="306"/>
  <c r="B36" i="325"/>
  <c r="A31" i="332"/>
  <c r="W29" i="306"/>
  <c r="B31" i="332"/>
  <c r="V30" i="306"/>
  <c r="A34" i="329"/>
  <c r="Q32" i="306"/>
  <c r="B34" i="329"/>
  <c r="P33" i="306"/>
  <c r="A35" i="328"/>
  <c r="O33" i="306"/>
  <c r="B35" i="328"/>
  <c r="A36" i="326"/>
  <c r="M34" i="306"/>
  <c r="B36" i="326"/>
  <c r="A33" i="330"/>
  <c r="R32" i="306"/>
  <c r="S31" i="306"/>
  <c r="B33" i="330"/>
  <c r="A32" i="331"/>
  <c r="U30" i="306"/>
  <c r="B32" i="331"/>
  <c r="T31" i="306"/>
  <c r="A30" i="333"/>
  <c r="Y28" i="306"/>
  <c r="B30" i="333"/>
  <c r="X29" i="306"/>
  <c r="A35" i="329"/>
  <c r="P34" i="306"/>
  <c r="Q33" i="306"/>
  <c r="B35" i="329"/>
  <c r="A33" i="331"/>
  <c r="U31" i="306"/>
  <c r="B33" i="331"/>
  <c r="T32" i="306"/>
  <c r="A34" i="330"/>
  <c r="S32" i="306"/>
  <c r="B34" i="330"/>
  <c r="R33" i="306"/>
  <c r="A31" i="333"/>
  <c r="Y29" i="306"/>
  <c r="B31" i="333"/>
  <c r="X30" i="306"/>
  <c r="A32" i="332"/>
  <c r="V31" i="306"/>
  <c r="W30" i="306"/>
  <c r="B32" i="332"/>
  <c r="A32" i="333"/>
  <c r="Y30" i="306"/>
  <c r="B32" i="333"/>
  <c r="X31" i="306"/>
  <c r="A33" i="332"/>
  <c r="W31" i="306"/>
  <c r="B33" i="332"/>
  <c r="V32" i="306"/>
  <c r="A34" i="331"/>
  <c r="U32" i="306"/>
  <c r="B34" i="331"/>
  <c r="T33" i="306"/>
  <c r="A36" i="329"/>
  <c r="Q34" i="306"/>
  <c r="B36" i="329"/>
  <c r="A35" i="330"/>
  <c r="S33" i="306"/>
  <c r="B35" i="330"/>
  <c r="A34" i="332"/>
  <c r="W32" i="306"/>
  <c r="B34" i="332"/>
  <c r="V33" i="306"/>
  <c r="A33" i="333"/>
  <c r="Y32" i="306"/>
  <c r="B34" i="333"/>
  <c r="Y31" i="306"/>
  <c r="B33" i="333"/>
  <c r="X32" i="306"/>
  <c r="A34" i="333"/>
  <c r="A35" i="331"/>
  <c r="U33" i="306"/>
  <c r="B35" i="331"/>
  <c r="T34" i="306"/>
  <c r="A35" i="332"/>
  <c r="W33" i="306"/>
  <c r="B35" i="332"/>
  <c r="V34" i="306"/>
  <c r="A36" i="331"/>
  <c r="U34" i="306"/>
  <c r="B36" i="331"/>
  <c r="A36" i="332"/>
  <c r="W34" i="306"/>
  <c r="B36" i="332"/>
</calcChain>
</file>

<file path=xl/sharedStrings.xml><?xml version="1.0" encoding="utf-8"?>
<sst xmlns="http://schemas.openxmlformats.org/spreadsheetml/2006/main" count="230" uniqueCount="55">
  <si>
    <r>
      <t>エクセル・ファイル「卒研・特研・演習の実施記録</t>
    </r>
    <r>
      <rPr>
        <sz val="16"/>
        <rFont val="Century"/>
        <family val="1"/>
      </rPr>
      <t>.xls</t>
    </r>
    <r>
      <rPr>
        <sz val="16"/>
        <rFont val="ＭＳ Ｐゴシック"/>
        <family val="3"/>
        <charset val="128"/>
      </rPr>
      <t>」の使い方</t>
    </r>
    <rPh sb="10" eb="12">
      <t>ソツケン</t>
    </rPh>
    <rPh sb="13" eb="14">
      <t>トク</t>
    </rPh>
    <rPh sb="14" eb="15">
      <t>ケン</t>
    </rPh>
    <rPh sb="16" eb="18">
      <t>エンシュウ</t>
    </rPh>
    <rPh sb="19" eb="21">
      <t>ジッシ</t>
    </rPh>
    <rPh sb="21" eb="23">
      <t>キロク</t>
    </rPh>
    <phoneticPr fontId="1"/>
  </si>
  <si>
    <t xml:space="preserve">シート「所属・氏名」に『科目名』、『学科・専攻』、『学年』、『氏名』を入れて下さい。４月～３月のシートに反映されます。
シート「年月日データ」に『年度（平成）』、『年度（西暦）』を入れてください。
</t>
    <rPh sb="4" eb="6">
      <t>ショゾク</t>
    </rPh>
    <rPh sb="7" eb="9">
      <t>シメイ</t>
    </rPh>
    <rPh sb="12" eb="15">
      <t>カモクメイ</t>
    </rPh>
    <rPh sb="18" eb="20">
      <t>ガッカ</t>
    </rPh>
    <rPh sb="21" eb="23">
      <t>センコウ</t>
    </rPh>
    <rPh sb="26" eb="28">
      <t>ガクネン</t>
    </rPh>
    <rPh sb="31" eb="33">
      <t>シメイ</t>
    </rPh>
    <rPh sb="35" eb="36">
      <t>イ</t>
    </rPh>
    <rPh sb="38" eb="39">
      <t>クダ</t>
    </rPh>
    <rPh sb="43" eb="44">
      <t>ガツ</t>
    </rPh>
    <rPh sb="46" eb="47">
      <t>ガツ</t>
    </rPh>
    <rPh sb="52" eb="54">
      <t>ハンエイ</t>
    </rPh>
    <rPh sb="64" eb="67">
      <t>ネンガッピ</t>
    </rPh>
    <rPh sb="73" eb="75">
      <t>ネンド</t>
    </rPh>
    <rPh sb="76" eb="78">
      <t>ヘイセイ</t>
    </rPh>
    <rPh sb="82" eb="84">
      <t>ネンド</t>
    </rPh>
    <rPh sb="85" eb="87">
      <t>セイレキ</t>
    </rPh>
    <rPh sb="90" eb="91">
      <t>イ</t>
    </rPh>
    <phoneticPr fontId="1"/>
  </si>
  <si>
    <t>月日</t>
    <rPh sb="0" eb="2">
      <t>ツキヒ</t>
    </rPh>
    <phoneticPr fontId="1"/>
  </si>
  <si>
    <t>曜日</t>
    <rPh sb="0" eb="2">
      <t>ヨウビ</t>
    </rPh>
    <phoneticPr fontId="1"/>
  </si>
  <si>
    <t>実施内容</t>
    <rPh sb="0" eb="2">
      <t>ジッシ</t>
    </rPh>
    <rPh sb="2" eb="4">
      <t>ナイヨウ</t>
    </rPh>
    <phoneticPr fontId="1"/>
  </si>
  <si>
    <t>備考</t>
    <rPh sb="0" eb="2">
      <t>ビコウ</t>
    </rPh>
    <phoneticPr fontId="1"/>
  </si>
  <si>
    <t>指導教員氏名：</t>
    <rPh sb="0" eb="2">
      <t>シドウ</t>
    </rPh>
    <rPh sb="2" eb="4">
      <t>キョウイン</t>
    </rPh>
    <rPh sb="4" eb="6">
      <t>シメイ</t>
    </rPh>
    <phoneticPr fontId="1"/>
  </si>
  <si>
    <t>印</t>
    <rPh sb="0" eb="1">
      <t>イン</t>
    </rPh>
    <phoneticPr fontId="1"/>
  </si>
  <si>
    <t>ここに入力↓</t>
    <rPh sb="3" eb="5">
      <t>ニュウリョク</t>
    </rPh>
    <phoneticPr fontId="1"/>
  </si>
  <si>
    <t>科目</t>
    <rPh sb="0" eb="2">
      <t>カモク</t>
    </rPh>
    <phoneticPr fontId="1"/>
  </si>
  <si>
    <t>卒業研究</t>
    <rPh sb="0" eb="4">
      <t>ソツギョウケンキュウ</t>
    </rPh>
    <phoneticPr fontId="1"/>
  </si>
  <si>
    <t>学科・専攻</t>
    <rPh sb="0" eb="2">
      <t>ガッカ</t>
    </rPh>
    <rPh sb="3" eb="5">
      <t>センコウ</t>
    </rPh>
    <phoneticPr fontId="1"/>
  </si>
  <si>
    <t>未来創造工学 電気・電子系</t>
    <rPh sb="0" eb="6">
      <t>ミライソウゾウコウガク</t>
    </rPh>
    <rPh sb="7" eb="9">
      <t>デンキ</t>
    </rPh>
    <rPh sb="10" eb="13">
      <t>デンシケイ</t>
    </rPh>
    <phoneticPr fontId="1"/>
  </si>
  <si>
    <t>学年</t>
    <rPh sb="0" eb="2">
      <t>ガクネン</t>
    </rPh>
    <phoneticPr fontId="1"/>
  </si>
  <si>
    <t>5年</t>
    <rPh sb="1" eb="2">
      <t>ネン</t>
    </rPh>
    <phoneticPr fontId="1"/>
  </si>
  <si>
    <t>氏名</t>
    <rPh sb="0" eb="2">
      <t>シメイ</t>
    </rPh>
    <phoneticPr fontId="1"/>
  </si>
  <si>
    <t>年度　</t>
    <rPh sb="0" eb="1">
      <t>ネン</t>
    </rPh>
    <rPh sb="1" eb="2">
      <t>ド</t>
    </rPh>
    <phoneticPr fontId="1"/>
  </si>
  <si>
    <t>年度（令和）</t>
    <rPh sb="0" eb="2">
      <t>ネンド</t>
    </rPh>
    <rPh sb="3" eb="5">
      <t>レイワ</t>
    </rPh>
    <phoneticPr fontId="1"/>
  </si>
  <si>
    <t>年度（西暦）</t>
    <rPh sb="0" eb="2">
      <t>ネンド</t>
    </rPh>
    <rPh sb="3" eb="5">
      <t>セイレキ</t>
    </rPh>
    <phoneticPr fontId="1"/>
  </si>
  <si>
    <t>次年度</t>
    <rPh sb="0" eb="3">
      <t>ジネンド</t>
    </rPh>
    <phoneticPr fontId="1"/>
  </si>
  <si>
    <t>本年の4月１日</t>
    <rPh sb="0" eb="1">
      <t>ホン</t>
    </rPh>
    <rPh sb="1" eb="2">
      <t>ネン</t>
    </rPh>
    <rPh sb="4" eb="5">
      <t>ガツ</t>
    </rPh>
    <rPh sb="6" eb="7">
      <t>ニチ</t>
    </rPh>
    <phoneticPr fontId="1"/>
  </si>
  <si>
    <t>翌年の１月１日</t>
    <rPh sb="0" eb="1">
      <t>ヨク</t>
    </rPh>
    <rPh sb="1" eb="2">
      <t>ネン</t>
    </rPh>
    <rPh sb="4" eb="5">
      <t>ガツ</t>
    </rPh>
    <rPh sb="6" eb="7">
      <t>ニチ</t>
    </rPh>
    <phoneticPr fontId="1"/>
  </si>
  <si>
    <t>翌年の3月１日</t>
    <rPh sb="0" eb="1">
      <t>ヨク</t>
    </rPh>
    <rPh sb="1" eb="2">
      <t>ネン</t>
    </rPh>
    <rPh sb="4" eb="5">
      <t>ガツ</t>
    </rPh>
    <rPh sb="6" eb="7">
      <t>ニチ</t>
    </rPh>
    <phoneticPr fontId="1"/>
  </si>
  <si>
    <t>研究室設備紹介</t>
    <rPh sb="0" eb="3">
      <t>ケンキュウシツ</t>
    </rPh>
    <rPh sb="3" eb="5">
      <t>セツビ</t>
    </rPh>
    <rPh sb="5" eb="7">
      <t>ショウカイ</t>
    </rPh>
    <phoneticPr fontId="1"/>
  </si>
  <si>
    <t>研究テーマ説明・実験デモンストレーション</t>
    <rPh sb="0" eb="2">
      <t>ケンキュウ</t>
    </rPh>
    <rPh sb="5" eb="7">
      <t>セツメイ</t>
    </rPh>
    <rPh sb="8" eb="10">
      <t>ジッケン</t>
    </rPh>
    <phoneticPr fontId="1"/>
  </si>
  <si>
    <t>研究テーマガイダンス</t>
    <rPh sb="0" eb="2">
      <t>ケンキュウ</t>
    </rPh>
    <phoneticPr fontId="1"/>
  </si>
  <si>
    <t>文献調査</t>
    <rPh sb="0" eb="4">
      <t>ブンケンチョウサ</t>
    </rPh>
    <phoneticPr fontId="1"/>
  </si>
  <si>
    <t>及川篤弥</t>
    <rPh sb="0" eb="2">
      <t>オイカワ</t>
    </rPh>
    <rPh sb="2" eb="4">
      <t>アツヤ</t>
    </rPh>
    <phoneticPr fontId="1"/>
  </si>
  <si>
    <t>県南技術センター訪問、スパッタ装置立ち上げ準備</t>
    <rPh sb="0" eb="4">
      <t>ケンナンギジュツ</t>
    </rPh>
    <rPh sb="8" eb="10">
      <t>ホウモン</t>
    </rPh>
    <rPh sb="15" eb="17">
      <t>ソウチ</t>
    </rPh>
    <rPh sb="17" eb="18">
      <t>タ</t>
    </rPh>
    <rPh sb="19" eb="20">
      <t>ア</t>
    </rPh>
    <rPh sb="21" eb="23">
      <t>ジュンビ</t>
    </rPh>
    <phoneticPr fontId="1"/>
  </si>
  <si>
    <t>休日</t>
    <rPh sb="0" eb="2">
      <t>キュウジツ</t>
    </rPh>
    <phoneticPr fontId="1"/>
  </si>
  <si>
    <t>工業英語、ゼミ、文献調査</t>
    <rPh sb="0" eb="4">
      <t>コウギョウエイゴ</t>
    </rPh>
    <rPh sb="8" eb="12">
      <t>ブンケンチョウサ</t>
    </rPh>
    <phoneticPr fontId="1"/>
  </si>
  <si>
    <t>スパッタ装置立ち上げ準備</t>
    <rPh sb="4" eb="6">
      <t>ソウチ</t>
    </rPh>
    <rPh sb="6" eb="7">
      <t>タ</t>
    </rPh>
    <rPh sb="8" eb="9">
      <t>ア</t>
    </rPh>
    <rPh sb="10" eb="12">
      <t>ジュンビ</t>
    </rPh>
    <phoneticPr fontId="1"/>
  </si>
  <si>
    <t>ゼミ・スパッタ装置立ち上げ準備・文献調査</t>
    <rPh sb="7" eb="9">
      <t>ソウチ</t>
    </rPh>
    <rPh sb="9" eb="10">
      <t>タ</t>
    </rPh>
    <rPh sb="11" eb="12">
      <t>ア</t>
    </rPh>
    <rPh sb="13" eb="15">
      <t>ジュンビ</t>
    </rPh>
    <rPh sb="16" eb="20">
      <t>ブンケンチョウサ</t>
    </rPh>
    <phoneticPr fontId="1"/>
  </si>
  <si>
    <t>県南技術センターにて、Tiスパッタ</t>
    <rPh sb="0" eb="2">
      <t>ケンナン</t>
    </rPh>
    <rPh sb="2" eb="4">
      <t>ギジュツ</t>
    </rPh>
    <phoneticPr fontId="1"/>
  </si>
  <si>
    <t>RP動作テスト（無事確認済み）、文献調査</t>
    <rPh sb="2" eb="4">
      <t>ドウサ</t>
    </rPh>
    <rPh sb="8" eb="10">
      <t>ブジ</t>
    </rPh>
    <rPh sb="10" eb="13">
      <t>カクニンズ</t>
    </rPh>
    <rPh sb="16" eb="20">
      <t>ブンケンチョウサ</t>
    </rPh>
    <phoneticPr fontId="1"/>
  </si>
  <si>
    <t>CuInS2,CIGS,CZTS路線ではなくGa2O3の粉体スパッタ路線で進行することに決定。</t>
    <rPh sb="16" eb="18">
      <t>ロセン</t>
    </rPh>
    <rPh sb="28" eb="30">
      <t>フンタイ</t>
    </rPh>
    <rPh sb="34" eb="36">
      <t>ロセン</t>
    </rPh>
    <rPh sb="37" eb="39">
      <t>シンコウ</t>
    </rPh>
    <rPh sb="44" eb="46">
      <t>ケッテイ</t>
    </rPh>
    <phoneticPr fontId="1"/>
  </si>
  <si>
    <t>DP動作テスト（無事確認済み）、文献調査</t>
    <rPh sb="2" eb="4">
      <t>ドウサ</t>
    </rPh>
    <rPh sb="8" eb="10">
      <t>ブジ</t>
    </rPh>
    <rPh sb="10" eb="13">
      <t>カクニンズ</t>
    </rPh>
    <rPh sb="16" eb="20">
      <t>ブンケンチョウサ</t>
    </rPh>
    <phoneticPr fontId="1"/>
  </si>
  <si>
    <t>真空引き試験</t>
    <rPh sb="0" eb="3">
      <t>シンクウビ</t>
    </rPh>
    <rPh sb="4" eb="6">
      <t>シケン</t>
    </rPh>
    <phoneticPr fontId="1"/>
  </si>
  <si>
    <t>真空引き試験（LN2）</t>
    <rPh sb="0" eb="3">
      <t>シンクウビ</t>
    </rPh>
    <rPh sb="4" eb="6">
      <t>シケン</t>
    </rPh>
    <phoneticPr fontId="1"/>
  </si>
  <si>
    <t>問い合わせ（フジキン社）</t>
    <rPh sb="0" eb="1">
      <t>ト</t>
    </rPh>
    <rPh sb="2" eb="3">
      <t>ア</t>
    </rPh>
    <rPh sb="10" eb="11">
      <t>シャ</t>
    </rPh>
    <phoneticPr fontId="1"/>
  </si>
  <si>
    <t>成膜試験（SiO2バルクターゲット）</t>
    <rPh sb="0" eb="2">
      <t>セイマク</t>
    </rPh>
    <rPh sb="2" eb="4">
      <t>シケン</t>
    </rPh>
    <phoneticPr fontId="1"/>
  </si>
  <si>
    <t>実験室清掃</t>
    <rPh sb="0" eb="3">
      <t>ジッケンシツ</t>
    </rPh>
    <rPh sb="3" eb="5">
      <t>セイソウ</t>
    </rPh>
    <phoneticPr fontId="1"/>
  </si>
  <si>
    <t>基板温度上昇試験</t>
    <rPh sb="0" eb="4">
      <t>キバンオンド</t>
    </rPh>
    <rPh sb="4" eb="6">
      <t>ジョウショウ</t>
    </rPh>
    <rPh sb="6" eb="8">
      <t>シケン</t>
    </rPh>
    <phoneticPr fontId="1"/>
  </si>
  <si>
    <t>マスフローコントローラー試験</t>
    <rPh sb="12" eb="14">
      <t>シケン</t>
    </rPh>
    <phoneticPr fontId="1"/>
  </si>
  <si>
    <t>粉末ターゲットを持ちいた成膜試験（失敗）</t>
    <rPh sb="0" eb="2">
      <t>フンマツ</t>
    </rPh>
    <rPh sb="8" eb="9">
      <t>モ</t>
    </rPh>
    <rPh sb="12" eb="14">
      <t>セイマク</t>
    </rPh>
    <rPh sb="14" eb="16">
      <t>シケン</t>
    </rPh>
    <rPh sb="17" eb="19">
      <t>シッパイ</t>
    </rPh>
    <phoneticPr fontId="1"/>
  </si>
  <si>
    <t>粉末ターゲットを持ちいた成膜試験2回目（失敗）、SiO2に戻して試験</t>
    <rPh sb="0" eb="2">
      <t>フンマツ</t>
    </rPh>
    <rPh sb="8" eb="9">
      <t>モ</t>
    </rPh>
    <rPh sb="12" eb="14">
      <t>セイマク</t>
    </rPh>
    <rPh sb="14" eb="16">
      <t>シケン</t>
    </rPh>
    <rPh sb="17" eb="19">
      <t>カイメ</t>
    </rPh>
    <rPh sb="20" eb="22">
      <t>シッパイ</t>
    </rPh>
    <rPh sb="29" eb="30">
      <t>モド</t>
    </rPh>
    <rPh sb="32" eb="34">
      <t>シケン</t>
    </rPh>
    <phoneticPr fontId="1"/>
  </si>
  <si>
    <t>（Cuターゲット、銅製容器、銅製容器＋電極板）マッチング試験</t>
    <rPh sb="9" eb="11">
      <t>ドウセイ</t>
    </rPh>
    <rPh sb="11" eb="13">
      <t>ヨウキ</t>
    </rPh>
    <rPh sb="14" eb="18">
      <t>ドウセイヨウキ</t>
    </rPh>
    <rPh sb="19" eb="22">
      <t>デンキョクイタ</t>
    </rPh>
    <rPh sb="28" eb="30">
      <t>シケン</t>
    </rPh>
    <phoneticPr fontId="1"/>
  </si>
  <si>
    <t>銅製容器洗浄・加熱処理</t>
    <rPh sb="0" eb="4">
      <t>ドウセイヨウキ</t>
    </rPh>
    <rPh sb="4" eb="6">
      <t>センジョウ</t>
    </rPh>
    <rPh sb="7" eb="11">
      <t>カネツショリ</t>
    </rPh>
    <phoneticPr fontId="1"/>
  </si>
  <si>
    <t>粉末ターゲットを用いたGa2O3成膜（基板温度700℃）（成功）</t>
    <rPh sb="0" eb="2">
      <t>フンマツ</t>
    </rPh>
    <rPh sb="8" eb="9">
      <t>モチ</t>
    </rPh>
    <rPh sb="16" eb="18">
      <t>セイマク</t>
    </rPh>
    <rPh sb="19" eb="23">
      <t>キバンオンド</t>
    </rPh>
    <rPh sb="29" eb="31">
      <t>セイコウ</t>
    </rPh>
    <phoneticPr fontId="1"/>
  </si>
  <si>
    <t>粉末ターゲットを用いたGa2O3成膜（室温）（成功）、SEMを用いた測定（県南技研）</t>
    <rPh sb="0" eb="2">
      <t>フンマツ</t>
    </rPh>
    <rPh sb="8" eb="9">
      <t>モチ</t>
    </rPh>
    <rPh sb="16" eb="18">
      <t>セイマク</t>
    </rPh>
    <rPh sb="19" eb="21">
      <t>シツオン</t>
    </rPh>
    <rPh sb="23" eb="25">
      <t>セイコウ</t>
    </rPh>
    <rPh sb="31" eb="32">
      <t>モチ</t>
    </rPh>
    <rPh sb="34" eb="36">
      <t>ソクテイ</t>
    </rPh>
    <rPh sb="37" eb="39">
      <t>ケンナン</t>
    </rPh>
    <rPh sb="39" eb="41">
      <t>ギケン</t>
    </rPh>
    <phoneticPr fontId="1"/>
  </si>
  <si>
    <t>卒論執筆</t>
    <rPh sb="0" eb="2">
      <t>ソツロン</t>
    </rPh>
    <rPh sb="2" eb="4">
      <t>シッピツ</t>
    </rPh>
    <phoneticPr fontId="1"/>
  </si>
  <si>
    <t>SEMを用いた測定（県南技研）、卒論執筆</t>
    <rPh sb="4" eb="5">
      <t>モチ</t>
    </rPh>
    <rPh sb="7" eb="9">
      <t>ソクテイ</t>
    </rPh>
    <rPh sb="10" eb="14">
      <t>ケンナンギケン</t>
    </rPh>
    <rPh sb="16" eb="18">
      <t>ソツロン</t>
    </rPh>
    <rPh sb="18" eb="20">
      <t>シッピツ</t>
    </rPh>
    <phoneticPr fontId="1"/>
  </si>
  <si>
    <t>Ti/Au電極蒸着、卒論執筆</t>
    <rPh sb="5" eb="7">
      <t>デンキョク</t>
    </rPh>
    <rPh sb="7" eb="9">
      <t>ジョウチャク</t>
    </rPh>
    <rPh sb="10" eb="12">
      <t>ソツロン</t>
    </rPh>
    <rPh sb="12" eb="14">
      <t>シッピツ</t>
    </rPh>
    <phoneticPr fontId="1"/>
  </si>
  <si>
    <t>Ti/Au電極蒸着、抵抗値測定、卒論執筆</t>
    <rPh sb="5" eb="7">
      <t>デンキョク</t>
    </rPh>
    <rPh sb="7" eb="9">
      <t>ジョウチャク</t>
    </rPh>
    <rPh sb="10" eb="13">
      <t>テイコウチ</t>
    </rPh>
    <rPh sb="13" eb="15">
      <t>ソクテイ</t>
    </rPh>
    <rPh sb="16" eb="20">
      <t>ソツロンシッピツ</t>
    </rPh>
    <phoneticPr fontId="1"/>
  </si>
  <si>
    <t>卒論執筆</t>
    <rPh sb="0" eb="4">
      <t>ソツロンシッピツ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</si>
</sst>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Century"/>
      <family val="1"/>
    </font>
    <font>
      <sz val="16"/>
      <name val="ＭＳ ゴシック"/>
      <family val="3"/>
      <charset val="128"/>
    </font>
    <font>
      <b/>
      <sz val="16"/>
      <name val="ＭＳ Ｐゴシック"/>
      <family val="3"/>
      <charset val="128"/>
    </font>
    <font>
      <b/>
      <sz val="18"/>
      <color indexed="10"/>
      <name val="ＭＳ Ｐゴシック"/>
      <family val="3"/>
      <charset val="128"/>
    </font>
    <font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76" fontId="0" fillId="0" borderId="3" xfId="0" applyNumberFormat="1" applyBorder="1"/>
    <xf numFmtId="176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56" fontId="0" fillId="0" borderId="8" xfId="0" applyNumberForma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0" xfId="0" applyAlignment="1">
      <alignment horizontal="left"/>
    </xf>
    <xf numFmtId="176" fontId="0" fillId="0" borderId="10" xfId="0" applyNumberFormat="1" applyBorder="1"/>
    <xf numFmtId="0" fontId="0" fillId="0" borderId="1" xfId="0" applyBorder="1"/>
    <xf numFmtId="176" fontId="6" fillId="0" borderId="10" xfId="0" applyNumberFormat="1" applyFont="1" applyBorder="1"/>
    <xf numFmtId="176" fontId="6" fillId="0" borderId="3" xfId="0" applyNumberFormat="1" applyFont="1" applyBorder="1"/>
    <xf numFmtId="176" fontId="6" fillId="0" borderId="4" xfId="0" applyNumberFormat="1" applyFont="1" applyBorder="1"/>
    <xf numFmtId="0" fontId="0" fillId="0" borderId="6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14" fontId="0" fillId="3" borderId="1" xfId="0" applyNumberFormat="1" applyFill="1" applyBorder="1"/>
    <xf numFmtId="176" fontId="0" fillId="3" borderId="10" xfId="0" applyNumberFormat="1" applyFill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9" fillId="2" borderId="0" xfId="0" applyFont="1" applyFill="1"/>
    <xf numFmtId="0" fontId="10" fillId="2" borderId="1" xfId="0" applyFont="1" applyFill="1" applyBorder="1"/>
    <xf numFmtId="0" fontId="11" fillId="0" borderId="11" xfId="0" applyFont="1" applyBorder="1" applyAlignment="1">
      <alignment horizontal="right"/>
    </xf>
    <xf numFmtId="0" fontId="11" fillId="0" borderId="11" xfId="0" applyFont="1" applyBorder="1"/>
    <xf numFmtId="0" fontId="3" fillId="0" borderId="11" xfId="0" applyFont="1" applyBorder="1"/>
    <xf numFmtId="0" fontId="0" fillId="0" borderId="11" xfId="0" applyBorder="1"/>
    <xf numFmtId="176" fontId="6" fillId="4" borderId="12" xfId="0" applyNumberFormat="1" applyFont="1" applyFill="1" applyBorder="1"/>
    <xf numFmtId="176" fontId="5" fillId="4" borderId="13" xfId="0" applyNumberFormat="1" applyFont="1" applyFill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12" fillId="0" borderId="11" xfId="0" applyFont="1" applyBorder="1" applyAlignment="1">
      <alignment horizontal="right"/>
    </xf>
    <xf numFmtId="5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1" fillId="0" borderId="11" xfId="0" applyFont="1" applyBorder="1" applyAlignment="1">
      <alignment horizontal="right"/>
    </xf>
  </cellXfs>
  <cellStyles count="1">
    <cellStyle name="標準" xfId="0" builtinId="0"/>
  </cellStyles>
  <dxfs count="26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M80"/>
  <sheetViews>
    <sheetView zoomScaleNormal="100" workbookViewId="0">
      <selection activeCell="N9" sqref="N9"/>
    </sheetView>
  </sheetViews>
  <sheetFormatPr defaultColWidth="9" defaultRowHeight="13.5" x14ac:dyDescent="0.15"/>
  <cols>
    <col min="1" max="1" width="7.125" customWidth="1"/>
    <col min="2" max="2" width="3.75" style="1" customWidth="1"/>
    <col min="3" max="3" width="30.625" style="1" customWidth="1"/>
    <col min="4" max="9" width="6.75" style="1" customWidth="1"/>
    <col min="10" max="10" width="9.75" style="1" customWidth="1"/>
    <col min="11" max="11" width="3.75" customWidth="1"/>
    <col min="12" max="12" width="5.375" customWidth="1"/>
    <col min="13" max="13" width="5.625" customWidth="1"/>
    <col min="14" max="14" width="3.75" customWidth="1"/>
    <col min="15" max="15" width="5.375" customWidth="1"/>
    <col min="16" max="16" width="5.625" customWidth="1"/>
    <col min="17" max="17" width="3.75" customWidth="1"/>
    <col min="18" max="18" width="5.375" customWidth="1"/>
    <col min="19" max="19" width="5.625" customWidth="1"/>
    <col min="20" max="20" width="3.75" customWidth="1"/>
    <col min="21" max="21" width="5.375" customWidth="1"/>
    <col min="22" max="22" width="5.625" customWidth="1"/>
    <col min="23" max="23" width="3.75" customWidth="1"/>
    <col min="24" max="24" width="5.375" customWidth="1"/>
    <col min="25" max="25" width="5.625" customWidth="1"/>
    <col min="26" max="26" width="3.75" customWidth="1"/>
    <col min="27" max="27" width="5.375" customWidth="1"/>
    <col min="28" max="28" width="5.625" customWidth="1"/>
    <col min="29" max="29" width="3.75" customWidth="1"/>
    <col min="30" max="30" width="5.375" customWidth="1"/>
    <col min="31" max="31" width="5.625" customWidth="1"/>
    <col min="32" max="32" width="3.75" customWidth="1"/>
    <col min="33" max="33" width="5.375" customWidth="1"/>
    <col min="34" max="34" width="5.625" customWidth="1"/>
    <col min="35" max="35" width="3.75" customWidth="1"/>
    <col min="36" max="36" width="5.375" customWidth="1"/>
    <col min="37" max="37" width="5.625" customWidth="1"/>
    <col min="38" max="38" width="3.75" customWidth="1"/>
    <col min="39" max="39" width="5.375" customWidth="1"/>
    <col min="40" max="40" width="5.625" customWidth="1"/>
    <col min="41" max="41" width="3.75" customWidth="1"/>
    <col min="42" max="42" width="5.375" customWidth="1"/>
    <col min="43" max="53" width="8.875" customWidth="1"/>
  </cols>
  <sheetData>
    <row r="1" spans="1:13" ht="36.75" customHeight="1" x14ac:dyDescent="0.2">
      <c r="A1" s="29" t="s">
        <v>0</v>
      </c>
      <c r="B1" s="30"/>
      <c r="C1" s="30"/>
      <c r="D1" s="30"/>
      <c r="E1" s="31"/>
      <c r="F1" s="31"/>
      <c r="G1" s="31"/>
      <c r="H1" s="30"/>
      <c r="I1" s="32"/>
      <c r="J1" s="30"/>
      <c r="K1" s="30"/>
      <c r="L1" s="30"/>
      <c r="M1" s="31"/>
    </row>
    <row r="2" spans="1:13" ht="50.25" customHeight="1" x14ac:dyDescent="0.15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3.5" customHeight="1" x14ac:dyDescent="0.1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1:13" ht="13.5" customHeight="1" x14ac:dyDescent="0.1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</row>
    <row r="5" spans="1:13" ht="13.5" customHeight="1" x14ac:dyDescent="0.1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</row>
    <row r="6" spans="1:13" ht="13.5" customHeight="1" x14ac:dyDescent="0.1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</row>
    <row r="7" spans="1:13" ht="13.5" customHeight="1" x14ac:dyDescent="0.1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</row>
    <row r="8" spans="1:13" ht="13.5" customHeight="1" x14ac:dyDescent="0.1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</row>
    <row r="9" spans="1:13" ht="13.5" customHeight="1" x14ac:dyDescent="0.1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</row>
    <row r="10" spans="1:13" ht="13.5" customHeight="1" x14ac:dyDescent="0.15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</row>
    <row r="11" spans="1:13" ht="13.5" customHeight="1" x14ac:dyDescent="0.15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</row>
    <row r="12" spans="1:13" ht="42.75" customHeight="1" x14ac:dyDescent="0.15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</row>
    <row r="13" spans="1:13" x14ac:dyDescent="0.15">
      <c r="B13"/>
      <c r="C13"/>
      <c r="D13"/>
      <c r="E13"/>
      <c r="F13"/>
      <c r="G13"/>
      <c r="H13"/>
      <c r="I13"/>
      <c r="J13"/>
    </row>
    <row r="47" spans="1:10" ht="17.25" x14ac:dyDescent="0.2">
      <c r="A47" s="3"/>
    </row>
    <row r="48" spans="1:10" x14ac:dyDescent="0.15">
      <c r="B48"/>
      <c r="C48"/>
      <c r="D48"/>
      <c r="E48"/>
      <c r="F48"/>
      <c r="G48"/>
      <c r="H48"/>
      <c r="I48"/>
      <c r="J48"/>
    </row>
    <row r="49" customFormat="1" x14ac:dyDescent="0.15"/>
    <row r="50" customFormat="1" x14ac:dyDescent="0.15"/>
    <row r="51" customFormat="1" x14ac:dyDescent="0.15"/>
    <row r="52" customFormat="1" x14ac:dyDescent="0.15"/>
    <row r="53" customFormat="1" x14ac:dyDescent="0.15"/>
    <row r="54" customFormat="1" x14ac:dyDescent="0.15"/>
    <row r="55" customFormat="1" x14ac:dyDescent="0.15"/>
    <row r="56" customFormat="1" x14ac:dyDescent="0.15"/>
    <row r="57" customFormat="1" x14ac:dyDescent="0.15"/>
    <row r="58" customFormat="1" x14ac:dyDescent="0.15"/>
    <row r="59" customFormat="1" x14ac:dyDescent="0.15"/>
    <row r="60" customFormat="1" x14ac:dyDescent="0.15"/>
    <row r="61" customFormat="1" x14ac:dyDescent="0.15"/>
    <row r="62" customFormat="1" x14ac:dyDescent="0.15"/>
    <row r="63" customFormat="1" x14ac:dyDescent="0.15"/>
    <row r="64" customFormat="1" x14ac:dyDescent="0.15"/>
    <row r="65" customFormat="1" x14ac:dyDescent="0.15"/>
    <row r="66" customFormat="1" x14ac:dyDescent="0.15"/>
    <row r="67" customFormat="1" x14ac:dyDescent="0.15"/>
    <row r="68" customFormat="1" x14ac:dyDescent="0.15"/>
    <row r="69" customFormat="1" x14ac:dyDescent="0.15"/>
    <row r="70" customFormat="1" x14ac:dyDescent="0.15"/>
    <row r="71" customFormat="1" x14ac:dyDescent="0.15"/>
    <row r="72" customFormat="1" x14ac:dyDescent="0.15"/>
    <row r="73" customFormat="1" x14ac:dyDescent="0.15"/>
    <row r="74" customFormat="1" x14ac:dyDescent="0.15"/>
    <row r="75" customFormat="1" x14ac:dyDescent="0.15"/>
    <row r="76" customFormat="1" x14ac:dyDescent="0.15"/>
    <row r="77" customFormat="1" x14ac:dyDescent="0.15"/>
    <row r="78" customFormat="1" x14ac:dyDescent="0.15"/>
    <row r="79" customFormat="1" x14ac:dyDescent="0.15"/>
    <row r="80" customFormat="1" x14ac:dyDescent="0.15"/>
  </sheetData>
  <mergeCells count="1">
    <mergeCell ref="A2:M2"/>
  </mergeCells>
  <phoneticPr fontId="1"/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10"/>
  <sheetViews>
    <sheetView topLeftCell="A7" zoomScaleNormal="100" workbookViewId="0">
      <selection activeCell="C20" sqref="C20:I20"/>
    </sheetView>
  </sheetViews>
  <sheetFormatPr defaultColWidth="9" defaultRowHeight="13.5" x14ac:dyDescent="0.15"/>
  <cols>
    <col min="1" max="1" width="7.125" customWidth="1"/>
    <col min="2" max="2" width="3.75" style="1" customWidth="1"/>
    <col min="3" max="3" width="30.625" style="1" customWidth="1"/>
    <col min="4" max="9" width="6.75" style="1" customWidth="1"/>
    <col min="10" max="10" width="9.75" style="1" customWidth="1"/>
    <col min="11" max="11" width="3.75" customWidth="1"/>
    <col min="12" max="12" width="5.375" customWidth="1"/>
    <col min="13" max="13" width="5.625" customWidth="1"/>
    <col min="14" max="14" width="3.75" customWidth="1"/>
    <col min="15" max="15" width="5.375" customWidth="1"/>
    <col min="16" max="16" width="5.625" customWidth="1"/>
    <col min="17" max="17" width="3.75" customWidth="1"/>
    <col min="18" max="18" width="5.375" customWidth="1"/>
    <col min="19" max="19" width="5.625" customWidth="1"/>
    <col min="20" max="20" width="3.75" customWidth="1"/>
    <col min="21" max="21" width="5.375" customWidth="1"/>
    <col min="22" max="22" width="5.625" customWidth="1"/>
    <col min="23" max="23" width="3.75" customWidth="1"/>
    <col min="24" max="24" width="5.375" customWidth="1"/>
    <col min="25" max="25" width="5.625" customWidth="1"/>
    <col min="26" max="26" width="3.75" customWidth="1"/>
    <col min="27" max="27" width="5.375" customWidth="1"/>
    <col min="28" max="28" width="5.625" customWidth="1"/>
    <col min="29" max="29" width="3.75" customWidth="1"/>
    <col min="30" max="30" width="5.375" customWidth="1"/>
    <col min="31" max="31" width="5.625" customWidth="1"/>
    <col min="32" max="32" width="3.75" customWidth="1"/>
    <col min="33" max="33" width="5.375" customWidth="1"/>
    <col min="34" max="34" width="5.625" customWidth="1"/>
    <col min="35" max="35" width="3.75" customWidth="1"/>
    <col min="36" max="36" width="5.375" customWidth="1"/>
    <col min="37" max="37" width="5.625" customWidth="1"/>
    <col min="38" max="38" width="3.75" customWidth="1"/>
    <col min="39" max="39" width="5.375" customWidth="1"/>
    <col min="40" max="40" width="5.625" customWidth="1"/>
    <col min="41" max="41" width="3.75" customWidth="1"/>
    <col min="42" max="42" width="5.375" customWidth="1"/>
    <col min="43" max="53" width="8.875" customWidth="1"/>
  </cols>
  <sheetData>
    <row r="1" spans="1:10" ht="14.25" x14ac:dyDescent="0.15">
      <c r="A1" s="26"/>
      <c r="B1" s="27" t="str">
        <f>"平成"&amp;年月日データ!B2&amp;"年度 　"&amp;所属・氏名!B2&amp;" 　実施記録　（９月）"</f>
        <v>平成3年度 　卒業研究 　実施記録　（９月）</v>
      </c>
      <c r="C1" s="27"/>
      <c r="D1" s="28"/>
      <c r="E1" s="28"/>
      <c r="F1" s="28"/>
      <c r="G1" s="28"/>
      <c r="H1" s="28"/>
      <c r="I1" s="28"/>
      <c r="J1" s="28"/>
    </row>
    <row r="2" spans="1:10" ht="14.25" x14ac:dyDescent="0.15">
      <c r="A2" s="26"/>
      <c r="B2" s="27"/>
      <c r="C2" s="27"/>
      <c r="D2" s="28"/>
      <c r="E2" s="28"/>
      <c r="F2" s="28"/>
      <c r="G2" s="28"/>
      <c r="H2" s="28"/>
      <c r="I2" s="28"/>
      <c r="J2" s="28"/>
    </row>
    <row r="3" spans="1:10" ht="14.25" x14ac:dyDescent="0.15">
      <c r="A3" s="26"/>
      <c r="B3" s="27"/>
      <c r="C3" s="27"/>
      <c r="D3" s="28"/>
      <c r="E3" s="28"/>
      <c r="F3" s="28"/>
      <c r="G3" s="28"/>
      <c r="H3" s="27"/>
      <c r="I3" s="26" t="str">
        <f>所属・氏名!$B$3&amp;"　 "&amp;所属・氏名!$B$4&amp;"   "&amp;所属・氏名!$B$5</f>
        <v>未来創造工学 電気・電子系　 5年   及川篤弥</v>
      </c>
      <c r="J3" s="28"/>
    </row>
    <row r="4" spans="1:10" x14ac:dyDescent="0.15">
      <c r="A4" s="2"/>
      <c r="B4" s="13"/>
      <c r="C4" s="13"/>
    </row>
    <row r="5" spans="1:10" ht="17.25" customHeight="1" x14ac:dyDescent="0.15">
      <c r="A5" s="43" t="s">
        <v>2</v>
      </c>
      <c r="B5" s="44" t="s">
        <v>3</v>
      </c>
      <c r="C5" s="49" t="s">
        <v>4</v>
      </c>
      <c r="D5" s="49"/>
      <c r="E5" s="49"/>
      <c r="F5" s="49"/>
      <c r="G5" s="49"/>
      <c r="H5" s="49"/>
      <c r="I5" s="49"/>
      <c r="J5" s="45" t="s">
        <v>5</v>
      </c>
    </row>
    <row r="6" spans="1:10" ht="17.25" x14ac:dyDescent="0.2">
      <c r="A6" s="41">
        <f>IF(年月日データ!N4="","",年月日データ!N4)</f>
        <v>44440</v>
      </c>
      <c r="B6" s="25" t="str">
        <f>IF(年月日データ!O4="","",年月日データ!O4)</f>
        <v>水</v>
      </c>
      <c r="C6" s="48"/>
      <c r="D6" s="48"/>
      <c r="E6" s="48"/>
      <c r="F6" s="48"/>
      <c r="G6" s="48"/>
      <c r="H6" s="48"/>
      <c r="I6" s="48"/>
      <c r="J6" s="40"/>
    </row>
    <row r="7" spans="1:10" ht="17.25" x14ac:dyDescent="0.2">
      <c r="A7" s="41">
        <f>IF(年月日データ!N5="","",年月日データ!N5)</f>
        <v>44441</v>
      </c>
      <c r="B7" s="25" t="str">
        <f>IF(年月日データ!O5="","",年月日データ!O5)</f>
        <v>木</v>
      </c>
      <c r="C7" s="48"/>
      <c r="D7" s="48"/>
      <c r="E7" s="48"/>
      <c r="F7" s="48"/>
      <c r="G7" s="48"/>
      <c r="H7" s="48"/>
      <c r="I7" s="48"/>
      <c r="J7" s="40"/>
    </row>
    <row r="8" spans="1:10" ht="17.25" x14ac:dyDescent="0.2">
      <c r="A8" s="41">
        <f>IF(年月日データ!N6="","",年月日データ!N6)</f>
        <v>44442</v>
      </c>
      <c r="B8" s="25" t="str">
        <f>IF(年月日データ!O6="","",年月日データ!O6)</f>
        <v>金</v>
      </c>
      <c r="C8" s="48"/>
      <c r="D8" s="48"/>
      <c r="E8" s="48"/>
      <c r="F8" s="48"/>
      <c r="G8" s="48"/>
      <c r="H8" s="48"/>
      <c r="I8" s="48"/>
      <c r="J8" s="40"/>
    </row>
    <row r="9" spans="1:10" ht="17.25" x14ac:dyDescent="0.2">
      <c r="A9" s="41">
        <f>IF(年月日データ!N7="","",年月日データ!N7)</f>
        <v>44443</v>
      </c>
      <c r="B9" s="25" t="str">
        <f>IF(年月日データ!O7="","",年月日データ!O7)</f>
        <v>土</v>
      </c>
      <c r="C9" s="48"/>
      <c r="D9" s="48"/>
      <c r="E9" s="48"/>
      <c r="F9" s="48"/>
      <c r="G9" s="48"/>
      <c r="H9" s="48"/>
      <c r="I9" s="48"/>
      <c r="J9" s="40"/>
    </row>
    <row r="10" spans="1:10" ht="17.25" x14ac:dyDescent="0.2">
      <c r="A10" s="41">
        <f>IF(年月日データ!N8="","",年月日データ!N8)</f>
        <v>44444</v>
      </c>
      <c r="B10" s="25" t="str">
        <f>IF(年月日データ!O8="","",年月日データ!O8)</f>
        <v>日</v>
      </c>
      <c r="C10" s="48"/>
      <c r="D10" s="48"/>
      <c r="E10" s="48"/>
      <c r="F10" s="48"/>
      <c r="G10" s="48"/>
      <c r="H10" s="48"/>
      <c r="I10" s="48"/>
      <c r="J10" s="40"/>
    </row>
    <row r="11" spans="1:10" ht="17.25" x14ac:dyDescent="0.2">
      <c r="A11" s="41">
        <f>IF(年月日データ!N9="","",年月日データ!N9)</f>
        <v>44445</v>
      </c>
      <c r="B11" s="25" t="str">
        <f>IF(年月日データ!O9="","",年月日データ!O9)</f>
        <v>月</v>
      </c>
      <c r="C11" s="48"/>
      <c r="D11" s="48"/>
      <c r="E11" s="48"/>
      <c r="F11" s="48"/>
      <c r="G11" s="48"/>
      <c r="H11" s="48"/>
      <c r="I11" s="48"/>
      <c r="J11" s="40"/>
    </row>
    <row r="12" spans="1:10" ht="17.25" x14ac:dyDescent="0.2">
      <c r="A12" s="41">
        <f>IF(年月日データ!N10="","",年月日データ!N10)</f>
        <v>44446</v>
      </c>
      <c r="B12" s="25" t="str">
        <f>IF(年月日データ!O10="","",年月日データ!O10)</f>
        <v>火</v>
      </c>
      <c r="C12" s="48"/>
      <c r="D12" s="48"/>
      <c r="E12" s="48"/>
      <c r="F12" s="48"/>
      <c r="G12" s="48"/>
      <c r="H12" s="48"/>
      <c r="I12" s="48"/>
      <c r="J12" s="40"/>
    </row>
    <row r="13" spans="1:10" ht="17.25" x14ac:dyDescent="0.2">
      <c r="A13" s="41">
        <f>IF(年月日データ!N11="","",年月日データ!N11)</f>
        <v>44447</v>
      </c>
      <c r="B13" s="25" t="str">
        <f>IF(年月日データ!O11="","",年月日データ!O11)</f>
        <v>水</v>
      </c>
      <c r="C13" s="48"/>
      <c r="D13" s="48"/>
      <c r="E13" s="48"/>
      <c r="F13" s="48"/>
      <c r="G13" s="48"/>
      <c r="H13" s="48"/>
      <c r="I13" s="48"/>
      <c r="J13" s="40"/>
    </row>
    <row r="14" spans="1:10" ht="17.25" x14ac:dyDescent="0.2">
      <c r="A14" s="41">
        <f>IF(年月日データ!N12="","",年月日データ!N12)</f>
        <v>44448</v>
      </c>
      <c r="B14" s="25" t="str">
        <f>IF(年月日データ!O12="","",年月日データ!O12)</f>
        <v>木</v>
      </c>
      <c r="C14" s="48"/>
      <c r="D14" s="48"/>
      <c r="E14" s="48"/>
      <c r="F14" s="48"/>
      <c r="G14" s="48"/>
      <c r="H14" s="48"/>
      <c r="I14" s="48"/>
      <c r="J14" s="40"/>
    </row>
    <row r="15" spans="1:10" ht="17.25" x14ac:dyDescent="0.2">
      <c r="A15" s="41">
        <f>IF(年月日データ!N13="","",年月日データ!N13)</f>
        <v>44449</v>
      </c>
      <c r="B15" s="25" t="str">
        <f>IF(年月日データ!O13="","",年月日データ!O13)</f>
        <v>金</v>
      </c>
      <c r="C15" s="48"/>
      <c r="D15" s="48"/>
      <c r="E15" s="48"/>
      <c r="F15" s="48"/>
      <c r="G15" s="48"/>
      <c r="H15" s="48"/>
      <c r="I15" s="48"/>
      <c r="J15" s="40"/>
    </row>
    <row r="16" spans="1:10" ht="17.25" x14ac:dyDescent="0.2">
      <c r="A16" s="41">
        <f>IF(年月日データ!N14="","",年月日データ!N14)</f>
        <v>44450</v>
      </c>
      <c r="B16" s="25" t="str">
        <f>IF(年月日データ!O14="","",年月日データ!O14)</f>
        <v>土</v>
      </c>
      <c r="C16" s="48"/>
      <c r="D16" s="48"/>
      <c r="E16" s="48"/>
      <c r="F16" s="48"/>
      <c r="G16" s="48"/>
      <c r="H16" s="48"/>
      <c r="I16" s="48"/>
      <c r="J16" s="40"/>
    </row>
    <row r="17" spans="1:10" ht="17.25" x14ac:dyDescent="0.2">
      <c r="A17" s="41">
        <f>IF(年月日データ!N15="","",年月日データ!N15)</f>
        <v>44451</v>
      </c>
      <c r="B17" s="25" t="str">
        <f>IF(年月日データ!O15="","",年月日データ!O15)</f>
        <v>日</v>
      </c>
      <c r="C17" s="48"/>
      <c r="D17" s="48"/>
      <c r="E17" s="48"/>
      <c r="F17" s="48"/>
      <c r="G17" s="48"/>
      <c r="H17" s="48"/>
      <c r="I17" s="48"/>
      <c r="J17" s="40"/>
    </row>
    <row r="18" spans="1:10" ht="17.25" x14ac:dyDescent="0.2">
      <c r="A18" s="41">
        <f>IF(年月日データ!N16="","",年月日データ!N16)</f>
        <v>44452</v>
      </c>
      <c r="B18" s="25" t="str">
        <f>IF(年月日データ!O16="","",年月日データ!O16)</f>
        <v>月</v>
      </c>
      <c r="C18" s="48"/>
      <c r="D18" s="48"/>
      <c r="E18" s="48"/>
      <c r="F18" s="48"/>
      <c r="G18" s="48"/>
      <c r="H18" s="48"/>
      <c r="I18" s="48"/>
      <c r="J18" s="40"/>
    </row>
    <row r="19" spans="1:10" ht="17.25" x14ac:dyDescent="0.2">
      <c r="A19" s="41">
        <f>IF(年月日データ!N17="","",年月日データ!N17)</f>
        <v>44453</v>
      </c>
      <c r="B19" s="25" t="str">
        <f>IF(年月日データ!O17="","",年月日データ!O17)</f>
        <v>火</v>
      </c>
      <c r="C19" s="48" t="s">
        <v>41</v>
      </c>
      <c r="D19" s="48"/>
      <c r="E19" s="48"/>
      <c r="F19" s="48"/>
      <c r="G19" s="48"/>
      <c r="H19" s="48"/>
      <c r="I19" s="48"/>
      <c r="J19" s="40"/>
    </row>
    <row r="20" spans="1:10" ht="17.25" x14ac:dyDescent="0.2">
      <c r="A20" s="41">
        <f>IF(年月日データ!N18="","",年月日データ!N18)</f>
        <v>44454</v>
      </c>
      <c r="B20" s="25" t="str">
        <f>IF(年月日データ!O18="","",年月日データ!O18)</f>
        <v>水</v>
      </c>
      <c r="C20" s="48"/>
      <c r="D20" s="48"/>
      <c r="E20" s="48"/>
      <c r="F20" s="48"/>
      <c r="G20" s="48"/>
      <c r="H20" s="48"/>
      <c r="I20" s="48"/>
      <c r="J20" s="40"/>
    </row>
    <row r="21" spans="1:10" ht="17.25" x14ac:dyDescent="0.2">
      <c r="A21" s="41">
        <f>IF(年月日データ!N19="","",年月日データ!N19)</f>
        <v>44455</v>
      </c>
      <c r="B21" s="25" t="str">
        <f>IF(年月日データ!O19="","",年月日データ!O19)</f>
        <v>木</v>
      </c>
      <c r="C21" s="48"/>
      <c r="D21" s="48"/>
      <c r="E21" s="48"/>
      <c r="F21" s="48"/>
      <c r="G21" s="48"/>
      <c r="H21" s="48"/>
      <c r="I21" s="48"/>
      <c r="J21" s="40"/>
    </row>
    <row r="22" spans="1:10" ht="17.25" x14ac:dyDescent="0.2">
      <c r="A22" s="41">
        <f>IF(年月日データ!N20="","",年月日データ!N20)</f>
        <v>44456</v>
      </c>
      <c r="B22" s="25" t="str">
        <f>IF(年月日データ!O20="","",年月日データ!O20)</f>
        <v>金</v>
      </c>
      <c r="C22" s="48"/>
      <c r="D22" s="48"/>
      <c r="E22" s="48"/>
      <c r="F22" s="48"/>
      <c r="G22" s="48"/>
      <c r="H22" s="48"/>
      <c r="I22" s="48"/>
      <c r="J22" s="40"/>
    </row>
    <row r="23" spans="1:10" ht="17.25" x14ac:dyDescent="0.2">
      <c r="A23" s="41">
        <f>IF(年月日データ!N21="","",年月日データ!N21)</f>
        <v>44457</v>
      </c>
      <c r="B23" s="25" t="str">
        <f>IF(年月日データ!O21="","",年月日データ!O21)</f>
        <v>土</v>
      </c>
      <c r="C23" s="48"/>
      <c r="D23" s="48"/>
      <c r="E23" s="48"/>
      <c r="F23" s="48"/>
      <c r="G23" s="48"/>
      <c r="H23" s="48"/>
      <c r="I23" s="48"/>
      <c r="J23" s="40"/>
    </row>
    <row r="24" spans="1:10" ht="17.25" x14ac:dyDescent="0.2">
      <c r="A24" s="41">
        <f>IF(年月日データ!N22="","",年月日データ!N22)</f>
        <v>44458</v>
      </c>
      <c r="B24" s="25" t="str">
        <f>IF(年月日データ!O22="","",年月日データ!O22)</f>
        <v>日</v>
      </c>
      <c r="C24" s="48"/>
      <c r="D24" s="48"/>
      <c r="E24" s="48"/>
      <c r="F24" s="48"/>
      <c r="G24" s="48"/>
      <c r="H24" s="48"/>
      <c r="I24" s="48"/>
      <c r="J24" s="40"/>
    </row>
    <row r="25" spans="1:10" ht="17.25" x14ac:dyDescent="0.2">
      <c r="A25" s="41">
        <f>IF(年月日データ!N23="","",年月日データ!N23)</f>
        <v>44459</v>
      </c>
      <c r="B25" s="25" t="str">
        <f>IF(年月日データ!O23="","",年月日データ!O23)</f>
        <v>月</v>
      </c>
      <c r="C25" s="48"/>
      <c r="D25" s="48"/>
      <c r="E25" s="48"/>
      <c r="F25" s="48"/>
      <c r="G25" s="48"/>
      <c r="H25" s="48"/>
      <c r="I25" s="48"/>
      <c r="J25" s="40"/>
    </row>
    <row r="26" spans="1:10" ht="17.25" x14ac:dyDescent="0.2">
      <c r="A26" s="41">
        <f>IF(年月日データ!N24="","",年月日データ!N24)</f>
        <v>44460</v>
      </c>
      <c r="B26" s="25" t="str">
        <f>IF(年月日データ!O24="","",年月日データ!O24)</f>
        <v>火</v>
      </c>
      <c r="C26" s="48"/>
      <c r="D26" s="48"/>
      <c r="E26" s="48"/>
      <c r="F26" s="48"/>
      <c r="G26" s="48"/>
      <c r="H26" s="48"/>
      <c r="I26" s="48"/>
      <c r="J26" s="40"/>
    </row>
    <row r="27" spans="1:10" ht="17.25" x14ac:dyDescent="0.2">
      <c r="A27" s="41">
        <f>IF(年月日データ!N25="","",年月日データ!N25)</f>
        <v>44461</v>
      </c>
      <c r="B27" s="25" t="str">
        <f>IF(年月日データ!O25="","",年月日データ!O25)</f>
        <v>水</v>
      </c>
      <c r="C27" s="48"/>
      <c r="D27" s="48"/>
      <c r="E27" s="48"/>
      <c r="F27" s="48"/>
      <c r="G27" s="48"/>
      <c r="H27" s="48"/>
      <c r="I27" s="48"/>
      <c r="J27" s="40"/>
    </row>
    <row r="28" spans="1:10" ht="17.25" x14ac:dyDescent="0.2">
      <c r="A28" s="41">
        <f>IF(年月日データ!N26="","",年月日データ!N26)</f>
        <v>44462</v>
      </c>
      <c r="B28" s="25" t="str">
        <f>IF(年月日データ!O26="","",年月日データ!O26)</f>
        <v>木</v>
      </c>
      <c r="C28" s="48"/>
      <c r="D28" s="48"/>
      <c r="E28" s="48"/>
      <c r="F28" s="48"/>
      <c r="G28" s="48"/>
      <c r="H28" s="48"/>
      <c r="I28" s="48"/>
      <c r="J28" s="40"/>
    </row>
    <row r="29" spans="1:10" ht="17.25" x14ac:dyDescent="0.2">
      <c r="A29" s="41">
        <f>IF(年月日データ!N27="","",年月日データ!N27)</f>
        <v>44463</v>
      </c>
      <c r="B29" s="25" t="str">
        <f>IF(年月日データ!O27="","",年月日データ!O27)</f>
        <v>金</v>
      </c>
      <c r="C29" s="48"/>
      <c r="D29" s="48"/>
      <c r="E29" s="48"/>
      <c r="F29" s="48"/>
      <c r="G29" s="48"/>
      <c r="H29" s="48"/>
      <c r="I29" s="48"/>
      <c r="J29" s="40"/>
    </row>
    <row r="30" spans="1:10" ht="17.25" x14ac:dyDescent="0.2">
      <c r="A30" s="41">
        <f>IF(年月日データ!N28="","",年月日データ!N28)</f>
        <v>44464</v>
      </c>
      <c r="B30" s="25" t="str">
        <f>IF(年月日データ!O28="","",年月日データ!O28)</f>
        <v>土</v>
      </c>
      <c r="C30" s="48"/>
      <c r="D30" s="48"/>
      <c r="E30" s="48"/>
      <c r="F30" s="48"/>
      <c r="G30" s="48"/>
      <c r="H30" s="48"/>
      <c r="I30" s="48"/>
      <c r="J30" s="40"/>
    </row>
    <row r="31" spans="1:10" ht="17.25" x14ac:dyDescent="0.2">
      <c r="A31" s="41">
        <f>IF(年月日データ!N29="","",年月日データ!N29)</f>
        <v>44465</v>
      </c>
      <c r="B31" s="25" t="str">
        <f>IF(年月日データ!O29="","",年月日データ!O29)</f>
        <v>日</v>
      </c>
      <c r="C31" s="48"/>
      <c r="D31" s="48"/>
      <c r="E31" s="48"/>
      <c r="F31" s="48"/>
      <c r="G31" s="48"/>
      <c r="H31" s="48"/>
      <c r="I31" s="48"/>
      <c r="J31" s="40"/>
    </row>
    <row r="32" spans="1:10" ht="17.25" x14ac:dyDescent="0.2">
      <c r="A32" s="41">
        <f>IF(年月日データ!N30="","",年月日データ!N30)</f>
        <v>44466</v>
      </c>
      <c r="B32" s="25" t="str">
        <f>IF(年月日データ!O30="","",年月日データ!O30)</f>
        <v>月</v>
      </c>
      <c r="C32" s="48"/>
      <c r="D32" s="48"/>
      <c r="E32" s="48"/>
      <c r="F32" s="48"/>
      <c r="G32" s="48"/>
      <c r="H32" s="48"/>
      <c r="I32" s="48"/>
      <c r="J32" s="40"/>
    </row>
    <row r="33" spans="1:10" ht="17.25" x14ac:dyDescent="0.2">
      <c r="A33" s="41">
        <f>IF(年月日データ!N31="","",年月日データ!N31)</f>
        <v>44467</v>
      </c>
      <c r="B33" s="25" t="str">
        <f>IF(年月日データ!O31="","",年月日データ!O31)</f>
        <v>火</v>
      </c>
      <c r="C33" s="48"/>
      <c r="D33" s="48"/>
      <c r="E33" s="48"/>
      <c r="F33" s="48"/>
      <c r="G33" s="48"/>
      <c r="H33" s="48"/>
      <c r="I33" s="48"/>
      <c r="J33" s="40"/>
    </row>
    <row r="34" spans="1:10" ht="17.25" x14ac:dyDescent="0.2">
      <c r="A34" s="41">
        <f>IF(年月日データ!N32="","",年月日データ!N32)</f>
        <v>44468</v>
      </c>
      <c r="B34" s="25" t="str">
        <f>IF(年月日データ!O32="","",年月日データ!O32)</f>
        <v>水</v>
      </c>
      <c r="C34" s="48"/>
      <c r="D34" s="48"/>
      <c r="E34" s="48"/>
      <c r="F34" s="48"/>
      <c r="G34" s="48"/>
      <c r="H34" s="48"/>
      <c r="I34" s="48"/>
      <c r="J34" s="40"/>
    </row>
    <row r="35" spans="1:10" ht="17.25" x14ac:dyDescent="0.2">
      <c r="A35" s="41">
        <f>IF(年月日データ!N33="","",年月日データ!N33)</f>
        <v>44469</v>
      </c>
      <c r="B35" s="25" t="str">
        <f>IF(年月日データ!O33="","",年月日データ!O33)</f>
        <v>木</v>
      </c>
      <c r="C35" s="48"/>
      <c r="D35" s="48"/>
      <c r="E35" s="48"/>
      <c r="F35" s="48"/>
      <c r="G35" s="48"/>
      <c r="H35" s="48"/>
      <c r="I35" s="48"/>
      <c r="J35" s="40"/>
    </row>
    <row r="36" spans="1:10" ht="17.25" x14ac:dyDescent="0.2">
      <c r="A36" s="41" t="str">
        <f>IF(年月日データ!N34="","",年月日データ!N34)</f>
        <v/>
      </c>
      <c r="B36" s="25" t="str">
        <f>IF(年月日データ!O34="","",年月日データ!O34)</f>
        <v/>
      </c>
      <c r="C36" s="48"/>
      <c r="D36" s="48"/>
      <c r="E36" s="48"/>
      <c r="F36" s="48"/>
      <c r="G36" s="48"/>
      <c r="H36" s="48"/>
      <c r="I36" s="48"/>
      <c r="J36" s="40"/>
    </row>
    <row r="37" spans="1:10" x14ac:dyDescent="0.15">
      <c r="B37"/>
      <c r="C37"/>
      <c r="D37"/>
      <c r="E37"/>
      <c r="F37"/>
      <c r="G37"/>
      <c r="H37"/>
      <c r="I37"/>
      <c r="J37"/>
    </row>
    <row r="38" spans="1:10" x14ac:dyDescent="0.15">
      <c r="B38"/>
      <c r="C38"/>
      <c r="D38"/>
      <c r="E38"/>
      <c r="F38"/>
      <c r="G38"/>
      <c r="H38"/>
      <c r="I38"/>
      <c r="J38"/>
    </row>
    <row r="39" spans="1:10" x14ac:dyDescent="0.15">
      <c r="B39"/>
      <c r="C39"/>
      <c r="D39"/>
      <c r="E39"/>
      <c r="F39"/>
      <c r="G39"/>
      <c r="H39"/>
      <c r="I39"/>
      <c r="J39"/>
    </row>
    <row r="40" spans="1:10" ht="14.25" x14ac:dyDescent="0.15">
      <c r="B40"/>
      <c r="C40"/>
      <c r="D40"/>
      <c r="E40"/>
      <c r="F40" s="36" t="s">
        <v>6</v>
      </c>
      <c r="G40" s="37"/>
      <c r="H40" s="36"/>
      <c r="I40" s="36"/>
      <c r="J40" s="42" t="s">
        <v>7</v>
      </c>
    </row>
    <row r="41" spans="1:10" x14ac:dyDescent="0.15">
      <c r="B41"/>
      <c r="C41"/>
      <c r="D41"/>
      <c r="E41"/>
      <c r="F41"/>
      <c r="G41"/>
      <c r="H41"/>
      <c r="I41"/>
      <c r="J41"/>
    </row>
    <row r="42" spans="1:10" x14ac:dyDescent="0.15">
      <c r="B42"/>
      <c r="C42"/>
      <c r="D42"/>
      <c r="E42"/>
      <c r="F42"/>
      <c r="G42"/>
      <c r="H42"/>
      <c r="I42"/>
      <c r="J42"/>
    </row>
    <row r="43" spans="1:10" x14ac:dyDescent="0.15">
      <c r="B43"/>
      <c r="C43"/>
      <c r="D43"/>
      <c r="E43"/>
      <c r="F43"/>
      <c r="G43"/>
      <c r="H43"/>
      <c r="I43"/>
      <c r="J43"/>
    </row>
    <row r="77" spans="1:10" ht="17.25" x14ac:dyDescent="0.2">
      <c r="A77" s="3"/>
    </row>
    <row r="78" spans="1:10" x14ac:dyDescent="0.15">
      <c r="B78"/>
      <c r="C78"/>
      <c r="D78"/>
      <c r="E78"/>
      <c r="F78"/>
      <c r="G78"/>
      <c r="H78"/>
      <c r="I78"/>
      <c r="J78"/>
    </row>
    <row r="79" spans="1:10" x14ac:dyDescent="0.15">
      <c r="B79"/>
      <c r="C79"/>
      <c r="D79"/>
      <c r="E79"/>
      <c r="F79"/>
      <c r="G79"/>
      <c r="H79"/>
      <c r="I79"/>
      <c r="J79"/>
    </row>
    <row r="80" spans="1:10" x14ac:dyDescent="0.15">
      <c r="B80"/>
      <c r="C80"/>
      <c r="D80"/>
      <c r="E80"/>
      <c r="F80"/>
      <c r="G80"/>
      <c r="H80"/>
      <c r="I80"/>
      <c r="J80"/>
    </row>
    <row r="81" customFormat="1" x14ac:dyDescent="0.15"/>
    <row r="82" customFormat="1" x14ac:dyDescent="0.15"/>
    <row r="83" customFormat="1" x14ac:dyDescent="0.15"/>
    <row r="84" customFormat="1" x14ac:dyDescent="0.15"/>
    <row r="85" customFormat="1" x14ac:dyDescent="0.15"/>
    <row r="86" customFormat="1" x14ac:dyDescent="0.15"/>
    <row r="87" customFormat="1" x14ac:dyDescent="0.15"/>
    <row r="88" customFormat="1" x14ac:dyDescent="0.15"/>
    <row r="89" customFormat="1" x14ac:dyDescent="0.15"/>
    <row r="90" customFormat="1" x14ac:dyDescent="0.15"/>
    <row r="91" customFormat="1" x14ac:dyDescent="0.15"/>
    <row r="92" customFormat="1" x14ac:dyDescent="0.15"/>
    <row r="93" customFormat="1" x14ac:dyDescent="0.15"/>
    <row r="94" customFormat="1" x14ac:dyDescent="0.15"/>
    <row r="95" customFormat="1" x14ac:dyDescent="0.15"/>
    <row r="96" customFormat="1" x14ac:dyDescent="0.15"/>
    <row r="97" customFormat="1" x14ac:dyDescent="0.15"/>
    <row r="98" customFormat="1" x14ac:dyDescent="0.15"/>
    <row r="99" customFormat="1" x14ac:dyDescent="0.15"/>
    <row r="100" customFormat="1" x14ac:dyDescent="0.15"/>
    <row r="101" customFormat="1" x14ac:dyDescent="0.15"/>
    <row r="102" customFormat="1" x14ac:dyDescent="0.15"/>
    <row r="103" customFormat="1" x14ac:dyDescent="0.15"/>
    <row r="104" customFormat="1" x14ac:dyDescent="0.15"/>
    <row r="105" customFormat="1" x14ac:dyDescent="0.15"/>
    <row r="106" customFormat="1" x14ac:dyDescent="0.15"/>
    <row r="107" customFormat="1" x14ac:dyDescent="0.15"/>
    <row r="108" customFormat="1" x14ac:dyDescent="0.15"/>
    <row r="109" customFormat="1" x14ac:dyDescent="0.15"/>
    <row r="110" customFormat="1" x14ac:dyDescent="0.15"/>
  </sheetData>
  <mergeCells count="32">
    <mergeCell ref="C5:I5"/>
    <mergeCell ref="C6:I6"/>
    <mergeCell ref="C7:I7"/>
    <mergeCell ref="C8:I8"/>
    <mergeCell ref="C9:I9"/>
    <mergeCell ref="C10:I10"/>
    <mergeCell ref="C11:I11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24:I24"/>
    <mergeCell ref="C25:I25"/>
    <mergeCell ref="C26:I26"/>
    <mergeCell ref="C27:I27"/>
    <mergeCell ref="C28:I28"/>
    <mergeCell ref="C35:I35"/>
    <mergeCell ref="C36:I36"/>
    <mergeCell ref="C29:I29"/>
    <mergeCell ref="C30:I30"/>
    <mergeCell ref="C31:I31"/>
    <mergeCell ref="C32:I32"/>
    <mergeCell ref="C33:I33"/>
    <mergeCell ref="C34:I34"/>
  </mergeCells>
  <phoneticPr fontId="1"/>
  <conditionalFormatting sqref="B6:B36">
    <cfRule type="cellIs" dxfId="13" priority="1" stopIfTrue="1" operator="equal">
      <formula>"土"</formula>
    </cfRule>
    <cfRule type="cellIs" dxfId="12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0"/>
  <sheetViews>
    <sheetView topLeftCell="A7" zoomScaleNormal="100" workbookViewId="0">
      <selection activeCell="C34" sqref="C34:I34"/>
    </sheetView>
  </sheetViews>
  <sheetFormatPr defaultColWidth="9" defaultRowHeight="13.5" x14ac:dyDescent="0.15"/>
  <cols>
    <col min="1" max="1" width="7.125" customWidth="1"/>
    <col min="2" max="2" width="3.75" style="1" customWidth="1"/>
    <col min="3" max="3" width="30.625" style="1" customWidth="1"/>
    <col min="4" max="9" width="6.75" style="1" customWidth="1"/>
    <col min="10" max="10" width="9.75" style="1" customWidth="1"/>
    <col min="11" max="11" width="3.75" customWidth="1"/>
    <col min="12" max="12" width="5.375" customWidth="1"/>
    <col min="13" max="13" width="5.625" customWidth="1"/>
    <col min="14" max="14" width="3.75" customWidth="1"/>
    <col min="15" max="15" width="5.375" customWidth="1"/>
    <col min="16" max="16" width="5.625" customWidth="1"/>
    <col min="17" max="17" width="3.75" customWidth="1"/>
    <col min="18" max="18" width="5.375" customWidth="1"/>
    <col min="19" max="19" width="5.625" customWidth="1"/>
    <col min="20" max="20" width="3.75" customWidth="1"/>
    <col min="21" max="21" width="5.375" customWidth="1"/>
    <col min="22" max="22" width="5.625" customWidth="1"/>
    <col min="23" max="23" width="3.75" customWidth="1"/>
    <col min="24" max="24" width="5.375" customWidth="1"/>
    <col min="25" max="25" width="5.625" customWidth="1"/>
    <col min="26" max="26" width="3.75" customWidth="1"/>
    <col min="27" max="27" width="5.375" customWidth="1"/>
    <col min="28" max="28" width="5.625" customWidth="1"/>
    <col min="29" max="29" width="3.75" customWidth="1"/>
    <col min="30" max="30" width="5.375" customWidth="1"/>
    <col min="31" max="31" width="5.625" customWidth="1"/>
    <col min="32" max="32" width="3.75" customWidth="1"/>
    <col min="33" max="33" width="5.375" customWidth="1"/>
    <col min="34" max="34" width="5.625" customWidth="1"/>
    <col min="35" max="35" width="3.75" customWidth="1"/>
    <col min="36" max="36" width="5.375" customWidth="1"/>
    <col min="37" max="37" width="5.625" customWidth="1"/>
    <col min="38" max="38" width="3.75" customWidth="1"/>
    <col min="39" max="39" width="5.375" customWidth="1"/>
    <col min="40" max="40" width="5.625" customWidth="1"/>
    <col min="41" max="41" width="3.75" customWidth="1"/>
    <col min="42" max="42" width="5.375" customWidth="1"/>
    <col min="43" max="53" width="8.875" customWidth="1"/>
  </cols>
  <sheetData>
    <row r="1" spans="1:10" ht="14.25" x14ac:dyDescent="0.15">
      <c r="A1" s="26"/>
      <c r="B1" s="27" t="str">
        <f>"平成"&amp;年月日データ!B2&amp;"年度 　"&amp;所属・氏名!B2&amp;" 　実施記録　（１０月）"</f>
        <v>平成3年度 　卒業研究 　実施記録　（１０月）</v>
      </c>
      <c r="C1" s="27"/>
      <c r="D1" s="28"/>
      <c r="E1" s="28"/>
      <c r="F1" s="28"/>
      <c r="G1" s="28"/>
      <c r="H1" s="28"/>
      <c r="I1" s="28"/>
      <c r="J1" s="28"/>
    </row>
    <row r="2" spans="1:10" ht="14.25" x14ac:dyDescent="0.15">
      <c r="A2" s="26"/>
      <c r="B2" s="27"/>
      <c r="C2" s="27"/>
      <c r="D2" s="28"/>
      <c r="E2" s="28"/>
      <c r="F2" s="28"/>
      <c r="G2" s="28"/>
      <c r="H2" s="28"/>
      <c r="I2" s="28"/>
      <c r="J2" s="28"/>
    </row>
    <row r="3" spans="1:10" ht="14.25" x14ac:dyDescent="0.15">
      <c r="A3" s="26"/>
      <c r="B3" s="27"/>
      <c r="C3" s="27"/>
      <c r="D3" s="28"/>
      <c r="E3" s="28"/>
      <c r="F3" s="28"/>
      <c r="G3" s="28"/>
      <c r="H3" s="27"/>
      <c r="I3" s="26" t="str">
        <f>所属・氏名!$B$3&amp;"　 "&amp;所属・氏名!$B$4&amp;"   "&amp;所属・氏名!$B$5</f>
        <v>未来創造工学 電気・電子系　 5年   及川篤弥</v>
      </c>
      <c r="J3" s="28"/>
    </row>
    <row r="4" spans="1:10" x14ac:dyDescent="0.15">
      <c r="A4" s="2"/>
      <c r="B4" s="13"/>
      <c r="C4" s="13"/>
    </row>
    <row r="5" spans="1:10" ht="17.25" customHeight="1" x14ac:dyDescent="0.15">
      <c r="A5" s="43" t="s">
        <v>2</v>
      </c>
      <c r="B5" s="44" t="s">
        <v>3</v>
      </c>
      <c r="C5" s="49" t="s">
        <v>4</v>
      </c>
      <c r="D5" s="49"/>
      <c r="E5" s="49"/>
      <c r="F5" s="49"/>
      <c r="G5" s="49"/>
      <c r="H5" s="49"/>
      <c r="I5" s="49"/>
      <c r="J5" s="45" t="s">
        <v>5</v>
      </c>
    </row>
    <row r="6" spans="1:10" ht="17.25" x14ac:dyDescent="0.2">
      <c r="A6" s="41">
        <f>IF(年月日データ!P4="","",年月日データ!P4)</f>
        <v>44470</v>
      </c>
      <c r="B6" s="25" t="str">
        <f>IF(年月日データ!Q4="","",年月日データ!Q4)</f>
        <v>金</v>
      </c>
      <c r="C6" s="48"/>
      <c r="D6" s="48"/>
      <c r="E6" s="48"/>
      <c r="F6" s="48"/>
      <c r="G6" s="48"/>
      <c r="H6" s="48"/>
      <c r="I6" s="48"/>
      <c r="J6" s="40"/>
    </row>
    <row r="7" spans="1:10" ht="17.25" x14ac:dyDescent="0.2">
      <c r="A7" s="41">
        <f>IF(年月日データ!P5="","",年月日データ!P5)</f>
        <v>44471</v>
      </c>
      <c r="B7" s="25" t="str">
        <f>IF(年月日データ!Q5="","",年月日データ!Q5)</f>
        <v>土</v>
      </c>
      <c r="C7" s="48"/>
      <c r="D7" s="48"/>
      <c r="E7" s="48"/>
      <c r="F7" s="48"/>
      <c r="G7" s="48"/>
      <c r="H7" s="48"/>
      <c r="I7" s="48"/>
      <c r="J7" s="40"/>
    </row>
    <row r="8" spans="1:10" ht="17.25" x14ac:dyDescent="0.2">
      <c r="A8" s="41">
        <f>IF(年月日データ!P6="","",年月日データ!P6)</f>
        <v>44472</v>
      </c>
      <c r="B8" s="25" t="str">
        <f>IF(年月日データ!Q6="","",年月日データ!Q6)</f>
        <v>日</v>
      </c>
      <c r="C8" s="48"/>
      <c r="D8" s="48"/>
      <c r="E8" s="48"/>
      <c r="F8" s="48"/>
      <c r="G8" s="48"/>
      <c r="H8" s="48"/>
      <c r="I8" s="48"/>
      <c r="J8" s="40"/>
    </row>
    <row r="9" spans="1:10" ht="17.25" x14ac:dyDescent="0.2">
      <c r="A9" s="41">
        <f>IF(年月日データ!P7="","",年月日データ!P7)</f>
        <v>44473</v>
      </c>
      <c r="B9" s="25" t="str">
        <f>IF(年月日データ!Q7="","",年月日データ!Q7)</f>
        <v>月</v>
      </c>
      <c r="C9" s="48" t="s">
        <v>26</v>
      </c>
      <c r="D9" s="48"/>
      <c r="E9" s="48"/>
      <c r="F9" s="48"/>
      <c r="G9" s="48"/>
      <c r="H9" s="48"/>
      <c r="I9" s="48"/>
      <c r="J9" s="40"/>
    </row>
    <row r="10" spans="1:10" ht="17.25" x14ac:dyDescent="0.2">
      <c r="A10" s="41">
        <f>IF(年月日データ!P8="","",年月日データ!P8)</f>
        <v>44474</v>
      </c>
      <c r="B10" s="25" t="str">
        <f>IF(年月日データ!Q8="","",年月日データ!Q8)</f>
        <v>火</v>
      </c>
      <c r="C10" s="48"/>
      <c r="D10" s="48"/>
      <c r="E10" s="48"/>
      <c r="F10" s="48"/>
      <c r="G10" s="48"/>
      <c r="H10" s="48"/>
      <c r="I10" s="48"/>
      <c r="J10" s="40"/>
    </row>
    <row r="11" spans="1:10" ht="17.25" x14ac:dyDescent="0.2">
      <c r="A11" s="41">
        <f>IF(年月日データ!P9="","",年月日データ!P9)</f>
        <v>44475</v>
      </c>
      <c r="B11" s="25" t="str">
        <f>IF(年月日データ!Q9="","",年月日データ!Q9)</f>
        <v>水</v>
      </c>
      <c r="C11" s="48" t="s">
        <v>26</v>
      </c>
      <c r="D11" s="48"/>
      <c r="E11" s="48"/>
      <c r="F11" s="48"/>
      <c r="G11" s="48"/>
      <c r="H11" s="48"/>
      <c r="I11" s="48"/>
      <c r="J11" s="40"/>
    </row>
    <row r="12" spans="1:10" ht="17.25" x14ac:dyDescent="0.2">
      <c r="A12" s="41">
        <f>IF(年月日データ!P10="","",年月日データ!P10)</f>
        <v>44476</v>
      </c>
      <c r="B12" s="25" t="str">
        <f>IF(年月日データ!Q10="","",年月日データ!Q10)</f>
        <v>木</v>
      </c>
      <c r="C12" s="48" t="s">
        <v>26</v>
      </c>
      <c r="D12" s="48"/>
      <c r="E12" s="48"/>
      <c r="F12" s="48"/>
      <c r="G12" s="48"/>
      <c r="H12" s="48"/>
      <c r="I12" s="48"/>
      <c r="J12" s="40"/>
    </row>
    <row r="13" spans="1:10" ht="17.25" x14ac:dyDescent="0.2">
      <c r="A13" s="41">
        <f>IF(年月日データ!P11="","",年月日データ!P11)</f>
        <v>44477</v>
      </c>
      <c r="B13" s="25" t="str">
        <f>IF(年月日データ!Q11="","",年月日データ!Q11)</f>
        <v>金</v>
      </c>
      <c r="C13" s="48" t="s">
        <v>26</v>
      </c>
      <c r="D13" s="48"/>
      <c r="E13" s="48"/>
      <c r="F13" s="48"/>
      <c r="G13" s="48"/>
      <c r="H13" s="48"/>
      <c r="I13" s="48"/>
      <c r="J13" s="40"/>
    </row>
    <row r="14" spans="1:10" ht="17.25" x14ac:dyDescent="0.2">
      <c r="A14" s="41">
        <f>IF(年月日データ!P12="","",年月日データ!P12)</f>
        <v>44478</v>
      </c>
      <c r="B14" s="25" t="str">
        <f>IF(年月日データ!Q12="","",年月日データ!Q12)</f>
        <v>土</v>
      </c>
      <c r="C14" s="48"/>
      <c r="D14" s="48"/>
      <c r="E14" s="48"/>
      <c r="F14" s="48"/>
      <c r="G14" s="48"/>
      <c r="H14" s="48"/>
      <c r="I14" s="48"/>
      <c r="J14" s="40"/>
    </row>
    <row r="15" spans="1:10" ht="17.25" x14ac:dyDescent="0.2">
      <c r="A15" s="41">
        <f>IF(年月日データ!P13="","",年月日データ!P13)</f>
        <v>44479</v>
      </c>
      <c r="B15" s="25" t="str">
        <f>IF(年月日データ!Q13="","",年月日データ!Q13)</f>
        <v>日</v>
      </c>
      <c r="C15" s="48"/>
      <c r="D15" s="48"/>
      <c r="E15" s="48"/>
      <c r="F15" s="48"/>
      <c r="G15" s="48"/>
      <c r="H15" s="48"/>
      <c r="I15" s="48"/>
      <c r="J15" s="40"/>
    </row>
    <row r="16" spans="1:10" ht="17.25" x14ac:dyDescent="0.2">
      <c r="A16" s="41">
        <f>IF(年月日データ!P14="","",年月日データ!P14)</f>
        <v>44480</v>
      </c>
      <c r="B16" s="25" t="str">
        <f>IF(年月日データ!Q14="","",年月日データ!Q14)</f>
        <v>月</v>
      </c>
      <c r="C16" s="48" t="s">
        <v>26</v>
      </c>
      <c r="D16" s="48"/>
      <c r="E16" s="48"/>
      <c r="F16" s="48"/>
      <c r="G16" s="48"/>
      <c r="H16" s="48"/>
      <c r="I16" s="48"/>
      <c r="J16" s="40"/>
    </row>
    <row r="17" spans="1:10" ht="17.25" x14ac:dyDescent="0.2">
      <c r="A17" s="41">
        <f>IF(年月日データ!P15="","",年月日データ!P15)</f>
        <v>44481</v>
      </c>
      <c r="B17" s="25" t="str">
        <f>IF(年月日データ!Q15="","",年月日データ!Q15)</f>
        <v>火</v>
      </c>
      <c r="C17" s="48"/>
      <c r="D17" s="48"/>
      <c r="E17" s="48"/>
      <c r="F17" s="48"/>
      <c r="G17" s="48"/>
      <c r="H17" s="48"/>
      <c r="I17" s="48"/>
      <c r="J17" s="40"/>
    </row>
    <row r="18" spans="1:10" ht="17.25" x14ac:dyDescent="0.2">
      <c r="A18" s="41">
        <f>IF(年月日データ!P16="","",年月日データ!P16)</f>
        <v>44482</v>
      </c>
      <c r="B18" s="25" t="str">
        <f>IF(年月日データ!Q16="","",年月日データ!Q16)</f>
        <v>水</v>
      </c>
      <c r="C18" s="48" t="s">
        <v>26</v>
      </c>
      <c r="D18" s="48"/>
      <c r="E18" s="48"/>
      <c r="F18" s="48"/>
      <c r="G18" s="48"/>
      <c r="H18" s="48"/>
      <c r="I18" s="48"/>
      <c r="J18" s="40"/>
    </row>
    <row r="19" spans="1:10" ht="17.25" x14ac:dyDescent="0.2">
      <c r="A19" s="41">
        <f>IF(年月日データ!P17="","",年月日データ!P17)</f>
        <v>44483</v>
      </c>
      <c r="B19" s="25" t="str">
        <f>IF(年月日データ!Q17="","",年月日データ!Q17)</f>
        <v>木</v>
      </c>
      <c r="C19" s="48" t="s">
        <v>26</v>
      </c>
      <c r="D19" s="48"/>
      <c r="E19" s="48"/>
      <c r="F19" s="48"/>
      <c r="G19" s="48"/>
      <c r="H19" s="48"/>
      <c r="I19" s="48"/>
      <c r="J19" s="40"/>
    </row>
    <row r="20" spans="1:10" ht="17.25" x14ac:dyDescent="0.2">
      <c r="A20" s="41">
        <f>IF(年月日データ!P18="","",年月日データ!P18)</f>
        <v>44484</v>
      </c>
      <c r="B20" s="25" t="str">
        <f>IF(年月日データ!Q18="","",年月日データ!Q18)</f>
        <v>金</v>
      </c>
      <c r="C20" s="48" t="s">
        <v>26</v>
      </c>
      <c r="D20" s="48"/>
      <c r="E20" s="48"/>
      <c r="F20" s="48"/>
      <c r="G20" s="48"/>
      <c r="H20" s="48"/>
      <c r="I20" s="48"/>
      <c r="J20" s="40"/>
    </row>
    <row r="21" spans="1:10" ht="17.25" x14ac:dyDescent="0.2">
      <c r="A21" s="41">
        <f>IF(年月日データ!P19="","",年月日データ!P19)</f>
        <v>44485</v>
      </c>
      <c r="B21" s="25" t="str">
        <f>IF(年月日データ!Q19="","",年月日データ!Q19)</f>
        <v>土</v>
      </c>
      <c r="C21" s="48"/>
      <c r="D21" s="48"/>
      <c r="E21" s="48"/>
      <c r="F21" s="48"/>
      <c r="G21" s="48"/>
      <c r="H21" s="48"/>
      <c r="I21" s="48"/>
      <c r="J21" s="40"/>
    </row>
    <row r="22" spans="1:10" ht="17.25" x14ac:dyDescent="0.2">
      <c r="A22" s="41">
        <f>IF(年月日データ!P20="","",年月日データ!P20)</f>
        <v>44486</v>
      </c>
      <c r="B22" s="25" t="str">
        <f>IF(年月日データ!Q20="","",年月日データ!Q20)</f>
        <v>日</v>
      </c>
      <c r="C22" s="48"/>
      <c r="D22" s="48"/>
      <c r="E22" s="48"/>
      <c r="F22" s="48"/>
      <c r="G22" s="48"/>
      <c r="H22" s="48"/>
      <c r="I22" s="48"/>
      <c r="J22" s="40"/>
    </row>
    <row r="23" spans="1:10" ht="17.25" x14ac:dyDescent="0.2">
      <c r="A23" s="41">
        <f>IF(年月日データ!P21="","",年月日データ!P21)</f>
        <v>44487</v>
      </c>
      <c r="B23" s="25" t="str">
        <f>IF(年月日データ!Q21="","",年月日データ!Q21)</f>
        <v>月</v>
      </c>
      <c r="C23" s="48" t="s">
        <v>26</v>
      </c>
      <c r="D23" s="48"/>
      <c r="E23" s="48"/>
      <c r="F23" s="48"/>
      <c r="G23" s="48"/>
      <c r="H23" s="48"/>
      <c r="I23" s="48"/>
      <c r="J23" s="40"/>
    </row>
    <row r="24" spans="1:10" ht="17.25" x14ac:dyDescent="0.2">
      <c r="A24" s="41">
        <f>IF(年月日データ!P22="","",年月日データ!P22)</f>
        <v>44488</v>
      </c>
      <c r="B24" s="25" t="str">
        <f>IF(年月日データ!Q22="","",年月日データ!Q22)</f>
        <v>火</v>
      </c>
      <c r="C24" s="48"/>
      <c r="D24" s="48"/>
      <c r="E24" s="48"/>
      <c r="F24" s="48"/>
      <c r="G24" s="48"/>
      <c r="H24" s="48"/>
      <c r="I24" s="48"/>
      <c r="J24" s="40"/>
    </row>
    <row r="25" spans="1:10" ht="17.25" x14ac:dyDescent="0.2">
      <c r="A25" s="41">
        <f>IF(年月日データ!P23="","",年月日データ!P23)</f>
        <v>44489</v>
      </c>
      <c r="B25" s="25" t="str">
        <f>IF(年月日データ!Q23="","",年月日データ!Q23)</f>
        <v>水</v>
      </c>
      <c r="C25" s="48" t="s">
        <v>26</v>
      </c>
      <c r="D25" s="48"/>
      <c r="E25" s="48"/>
      <c r="F25" s="48"/>
      <c r="G25" s="48"/>
      <c r="H25" s="48"/>
      <c r="I25" s="48"/>
      <c r="J25" s="40"/>
    </row>
    <row r="26" spans="1:10" ht="17.25" x14ac:dyDescent="0.2">
      <c r="A26" s="41">
        <f>IF(年月日データ!P24="","",年月日データ!P24)</f>
        <v>44490</v>
      </c>
      <c r="B26" s="25" t="str">
        <f>IF(年月日データ!Q24="","",年月日データ!Q24)</f>
        <v>木</v>
      </c>
      <c r="C26" s="48" t="s">
        <v>26</v>
      </c>
      <c r="D26" s="48"/>
      <c r="E26" s="48"/>
      <c r="F26" s="48"/>
      <c r="G26" s="48"/>
      <c r="H26" s="48"/>
      <c r="I26" s="48"/>
      <c r="J26" s="40"/>
    </row>
    <row r="27" spans="1:10" ht="17.25" x14ac:dyDescent="0.2">
      <c r="A27" s="41">
        <f>IF(年月日データ!P25="","",年月日データ!P25)</f>
        <v>44491</v>
      </c>
      <c r="B27" s="25" t="str">
        <f>IF(年月日データ!Q25="","",年月日データ!Q25)</f>
        <v>金</v>
      </c>
      <c r="C27" s="48" t="s">
        <v>35</v>
      </c>
      <c r="D27" s="48"/>
      <c r="E27" s="48"/>
      <c r="F27" s="48"/>
      <c r="G27" s="48"/>
      <c r="H27" s="48"/>
      <c r="I27" s="48"/>
      <c r="J27" s="40"/>
    </row>
    <row r="28" spans="1:10" ht="17.25" x14ac:dyDescent="0.2">
      <c r="A28" s="41">
        <f>IF(年月日データ!P26="","",年月日データ!P26)</f>
        <v>44492</v>
      </c>
      <c r="B28" s="25" t="str">
        <f>IF(年月日データ!Q26="","",年月日データ!Q26)</f>
        <v>土</v>
      </c>
      <c r="C28" s="48"/>
      <c r="D28" s="48"/>
      <c r="E28" s="48"/>
      <c r="F28" s="48"/>
      <c r="G28" s="48"/>
      <c r="H28" s="48"/>
      <c r="I28" s="48"/>
      <c r="J28" s="40"/>
    </row>
    <row r="29" spans="1:10" ht="17.25" x14ac:dyDescent="0.2">
      <c r="A29" s="41">
        <f>IF(年月日データ!P27="","",年月日データ!P27)</f>
        <v>44493</v>
      </c>
      <c r="B29" s="25" t="str">
        <f>IF(年月日データ!Q27="","",年月日データ!Q27)</f>
        <v>日</v>
      </c>
      <c r="C29" s="48"/>
      <c r="D29" s="48"/>
      <c r="E29" s="48"/>
      <c r="F29" s="48"/>
      <c r="G29" s="48"/>
      <c r="H29" s="48"/>
      <c r="I29" s="48"/>
      <c r="J29" s="40"/>
    </row>
    <row r="30" spans="1:10" ht="17.25" x14ac:dyDescent="0.2">
      <c r="A30" s="41">
        <f>IF(年月日データ!P28="","",年月日データ!P28)</f>
        <v>44494</v>
      </c>
      <c r="B30" s="25" t="str">
        <f>IF(年月日データ!Q28="","",年月日データ!Q28)</f>
        <v>月</v>
      </c>
      <c r="C30" s="48" t="s">
        <v>26</v>
      </c>
      <c r="D30" s="48"/>
      <c r="E30" s="48"/>
      <c r="F30" s="48"/>
      <c r="G30" s="48"/>
      <c r="H30" s="48"/>
      <c r="I30" s="48"/>
      <c r="J30" s="40"/>
    </row>
    <row r="31" spans="1:10" ht="17.25" x14ac:dyDescent="0.2">
      <c r="A31" s="41">
        <f>IF(年月日データ!P29="","",年月日データ!P29)</f>
        <v>44495</v>
      </c>
      <c r="B31" s="25" t="str">
        <f>IF(年月日データ!Q29="","",年月日データ!Q29)</f>
        <v>火</v>
      </c>
      <c r="C31" s="48"/>
      <c r="D31" s="48"/>
      <c r="E31" s="48"/>
      <c r="F31" s="48"/>
      <c r="G31" s="48"/>
      <c r="H31" s="48"/>
      <c r="I31" s="48"/>
      <c r="J31" s="40"/>
    </row>
    <row r="32" spans="1:10" ht="17.25" x14ac:dyDescent="0.2">
      <c r="A32" s="41">
        <f>IF(年月日データ!P30="","",年月日データ!P30)</f>
        <v>44496</v>
      </c>
      <c r="B32" s="25" t="str">
        <f>IF(年月日データ!Q30="","",年月日データ!Q30)</f>
        <v>水</v>
      </c>
      <c r="C32" s="48" t="s">
        <v>26</v>
      </c>
      <c r="D32" s="48"/>
      <c r="E32" s="48"/>
      <c r="F32" s="48"/>
      <c r="G32" s="48"/>
      <c r="H32" s="48"/>
      <c r="I32" s="48"/>
      <c r="J32" s="40"/>
    </row>
    <row r="33" spans="1:10" ht="17.25" x14ac:dyDescent="0.2">
      <c r="A33" s="41">
        <f>IF(年月日データ!P31="","",年月日データ!P31)</f>
        <v>44497</v>
      </c>
      <c r="B33" s="25" t="str">
        <f>IF(年月日データ!Q31="","",年月日データ!Q31)</f>
        <v>木</v>
      </c>
      <c r="C33" s="48" t="s">
        <v>26</v>
      </c>
      <c r="D33" s="48"/>
      <c r="E33" s="48"/>
      <c r="F33" s="48"/>
      <c r="G33" s="48"/>
      <c r="H33" s="48"/>
      <c r="I33" s="48"/>
      <c r="J33" s="40"/>
    </row>
    <row r="34" spans="1:10" ht="17.25" x14ac:dyDescent="0.2">
      <c r="A34" s="41">
        <f>IF(年月日データ!P32="","",年月日データ!P32)</f>
        <v>44498</v>
      </c>
      <c r="B34" s="25" t="str">
        <f>IF(年月日データ!Q32="","",年月日データ!Q32)</f>
        <v>金</v>
      </c>
      <c r="C34" s="48"/>
      <c r="D34" s="48"/>
      <c r="E34" s="48"/>
      <c r="F34" s="48"/>
      <c r="G34" s="48"/>
      <c r="H34" s="48"/>
      <c r="I34" s="48"/>
      <c r="J34" s="40"/>
    </row>
    <row r="35" spans="1:10" ht="17.25" x14ac:dyDescent="0.2">
      <c r="A35" s="41">
        <f>IF(年月日データ!P33="","",年月日データ!P33)</f>
        <v>44499</v>
      </c>
      <c r="B35" s="25" t="str">
        <f>IF(年月日データ!Q33="","",年月日データ!Q33)</f>
        <v>土</v>
      </c>
      <c r="C35" s="48"/>
      <c r="D35" s="48"/>
      <c r="E35" s="48"/>
      <c r="F35" s="48"/>
      <c r="G35" s="48"/>
      <c r="H35" s="48"/>
      <c r="I35" s="48"/>
      <c r="J35" s="40"/>
    </row>
    <row r="36" spans="1:10" ht="17.25" x14ac:dyDescent="0.2">
      <c r="A36" s="41">
        <f>IF(年月日データ!P34="","",年月日データ!P34)</f>
        <v>44500</v>
      </c>
      <c r="B36" s="25" t="str">
        <f>IF(年月日データ!Q34="","",年月日データ!Q34)</f>
        <v>日</v>
      </c>
      <c r="C36" s="48"/>
      <c r="D36" s="48"/>
      <c r="E36" s="48"/>
      <c r="F36" s="48"/>
      <c r="G36" s="48"/>
      <c r="H36" s="48"/>
      <c r="I36" s="48"/>
      <c r="J36" s="40"/>
    </row>
    <row r="37" spans="1:10" x14ac:dyDescent="0.15">
      <c r="B37"/>
      <c r="C37"/>
      <c r="D37"/>
      <c r="E37"/>
      <c r="F37"/>
      <c r="G37"/>
      <c r="H37"/>
      <c r="I37"/>
      <c r="J37"/>
    </row>
    <row r="38" spans="1:10" x14ac:dyDescent="0.15">
      <c r="B38"/>
      <c r="C38"/>
      <c r="D38"/>
      <c r="E38"/>
      <c r="F38"/>
      <c r="G38"/>
      <c r="H38"/>
      <c r="I38"/>
      <c r="J38"/>
    </row>
    <row r="39" spans="1:10" x14ac:dyDescent="0.15">
      <c r="B39"/>
      <c r="C39"/>
      <c r="D39"/>
      <c r="E39"/>
      <c r="F39"/>
      <c r="G39"/>
      <c r="H39"/>
      <c r="I39"/>
      <c r="J39"/>
    </row>
    <row r="40" spans="1:10" ht="14.25" x14ac:dyDescent="0.15">
      <c r="B40"/>
      <c r="C40"/>
      <c r="D40"/>
      <c r="E40"/>
      <c r="F40" s="36" t="s">
        <v>6</v>
      </c>
      <c r="G40" s="37"/>
      <c r="H40" s="36"/>
      <c r="I40" s="36"/>
      <c r="J40" s="42" t="s">
        <v>7</v>
      </c>
    </row>
    <row r="41" spans="1:10" x14ac:dyDescent="0.15">
      <c r="B41"/>
      <c r="C41"/>
      <c r="D41"/>
      <c r="E41"/>
      <c r="F41"/>
      <c r="G41"/>
      <c r="H41"/>
      <c r="I41"/>
      <c r="J41"/>
    </row>
    <row r="42" spans="1:10" x14ac:dyDescent="0.15">
      <c r="B42"/>
      <c r="C42"/>
      <c r="D42"/>
      <c r="E42"/>
      <c r="F42"/>
      <c r="G42"/>
      <c r="H42"/>
      <c r="I42"/>
      <c r="J42"/>
    </row>
    <row r="43" spans="1:10" x14ac:dyDescent="0.15">
      <c r="B43"/>
      <c r="C43"/>
      <c r="D43"/>
      <c r="E43"/>
      <c r="F43"/>
      <c r="G43"/>
      <c r="H43"/>
      <c r="I43"/>
      <c r="J43"/>
    </row>
    <row r="77" spans="1:10" ht="17.25" x14ac:dyDescent="0.2">
      <c r="A77" s="3"/>
    </row>
    <row r="78" spans="1:10" x14ac:dyDescent="0.15">
      <c r="B78"/>
      <c r="C78"/>
      <c r="D78"/>
      <c r="E78"/>
      <c r="F78"/>
      <c r="G78"/>
      <c r="H78"/>
      <c r="I78"/>
      <c r="J78"/>
    </row>
    <row r="79" spans="1:10" x14ac:dyDescent="0.15">
      <c r="B79"/>
      <c r="C79"/>
      <c r="D79"/>
      <c r="E79"/>
      <c r="F79"/>
      <c r="G79"/>
      <c r="H79"/>
      <c r="I79"/>
      <c r="J79"/>
    </row>
    <row r="80" spans="1:10" x14ac:dyDescent="0.15">
      <c r="B80"/>
      <c r="C80"/>
      <c r="D80"/>
      <c r="E80"/>
      <c r="F80"/>
      <c r="G80"/>
      <c r="H80"/>
      <c r="I80"/>
      <c r="J80"/>
    </row>
    <row r="81" customFormat="1" x14ac:dyDescent="0.15"/>
    <row r="82" customFormat="1" x14ac:dyDescent="0.15"/>
    <row r="83" customFormat="1" x14ac:dyDescent="0.15"/>
    <row r="84" customFormat="1" x14ac:dyDescent="0.15"/>
    <row r="85" customFormat="1" x14ac:dyDescent="0.15"/>
    <row r="86" customFormat="1" x14ac:dyDescent="0.15"/>
    <row r="87" customFormat="1" x14ac:dyDescent="0.15"/>
    <row r="88" customFormat="1" x14ac:dyDescent="0.15"/>
    <row r="89" customFormat="1" x14ac:dyDescent="0.15"/>
    <row r="90" customFormat="1" x14ac:dyDescent="0.15"/>
    <row r="91" customFormat="1" x14ac:dyDescent="0.15"/>
    <row r="92" customFormat="1" x14ac:dyDescent="0.15"/>
    <row r="93" customFormat="1" x14ac:dyDescent="0.15"/>
    <row r="94" customFormat="1" x14ac:dyDescent="0.15"/>
    <row r="95" customFormat="1" x14ac:dyDescent="0.15"/>
    <row r="96" customFormat="1" x14ac:dyDescent="0.15"/>
    <row r="97" customFormat="1" x14ac:dyDescent="0.15"/>
    <row r="98" customFormat="1" x14ac:dyDescent="0.15"/>
    <row r="99" customFormat="1" x14ac:dyDescent="0.15"/>
    <row r="100" customFormat="1" x14ac:dyDescent="0.15"/>
    <row r="101" customFormat="1" x14ac:dyDescent="0.15"/>
    <row r="102" customFormat="1" x14ac:dyDescent="0.15"/>
    <row r="103" customFormat="1" x14ac:dyDescent="0.15"/>
    <row r="104" customFormat="1" x14ac:dyDescent="0.15"/>
    <row r="105" customFormat="1" x14ac:dyDescent="0.15"/>
    <row r="106" customFormat="1" x14ac:dyDescent="0.15"/>
    <row r="107" customFormat="1" x14ac:dyDescent="0.15"/>
    <row r="108" customFormat="1" x14ac:dyDescent="0.15"/>
    <row r="109" customFormat="1" x14ac:dyDescent="0.15"/>
    <row r="110" customFormat="1" x14ac:dyDescent="0.15"/>
  </sheetData>
  <mergeCells count="32">
    <mergeCell ref="C5:I5"/>
    <mergeCell ref="C6:I6"/>
    <mergeCell ref="C7:I7"/>
    <mergeCell ref="C8:I8"/>
    <mergeCell ref="C9:I9"/>
    <mergeCell ref="C10:I10"/>
    <mergeCell ref="C11:I11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24:I24"/>
    <mergeCell ref="C25:I25"/>
    <mergeCell ref="C26:I26"/>
    <mergeCell ref="C27:I27"/>
    <mergeCell ref="C28:I28"/>
    <mergeCell ref="C35:I35"/>
    <mergeCell ref="C36:I36"/>
    <mergeCell ref="C29:I29"/>
    <mergeCell ref="C30:I30"/>
    <mergeCell ref="C31:I31"/>
    <mergeCell ref="C32:I32"/>
    <mergeCell ref="C33:I33"/>
    <mergeCell ref="C34:I34"/>
  </mergeCells>
  <phoneticPr fontId="1"/>
  <conditionalFormatting sqref="B6:B36">
    <cfRule type="cellIs" dxfId="11" priority="1" stopIfTrue="1" operator="equal">
      <formula>"土"</formula>
    </cfRule>
    <cfRule type="cellIs" dxfId="10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10"/>
  <sheetViews>
    <sheetView topLeftCell="A5" zoomScaleNormal="100" workbookViewId="0">
      <selection activeCell="C36" sqref="C36:I36"/>
    </sheetView>
  </sheetViews>
  <sheetFormatPr defaultColWidth="9" defaultRowHeight="13.5" x14ac:dyDescent="0.15"/>
  <cols>
    <col min="1" max="1" width="7.125" customWidth="1"/>
    <col min="2" max="2" width="3.75" style="1" customWidth="1"/>
    <col min="3" max="3" width="30.625" style="1" customWidth="1"/>
    <col min="4" max="9" width="6.75" style="1" customWidth="1"/>
    <col min="10" max="10" width="9.75" style="1" customWidth="1"/>
    <col min="11" max="11" width="3.75" customWidth="1"/>
    <col min="12" max="12" width="5.375" customWidth="1"/>
    <col min="13" max="13" width="5.625" customWidth="1"/>
    <col min="14" max="14" width="3.75" customWidth="1"/>
    <col min="15" max="15" width="5.375" customWidth="1"/>
    <col min="16" max="16" width="5.625" customWidth="1"/>
    <col min="17" max="17" width="3.75" customWidth="1"/>
    <col min="18" max="18" width="5.375" customWidth="1"/>
    <col min="19" max="19" width="5.625" customWidth="1"/>
    <col min="20" max="20" width="3.75" customWidth="1"/>
    <col min="21" max="21" width="5.375" customWidth="1"/>
    <col min="22" max="22" width="5.625" customWidth="1"/>
    <col min="23" max="23" width="3.75" customWidth="1"/>
    <col min="24" max="24" width="5.375" customWidth="1"/>
    <col min="25" max="25" width="5.625" customWidth="1"/>
    <col min="26" max="26" width="3.75" customWidth="1"/>
    <col min="27" max="27" width="5.375" customWidth="1"/>
    <col min="28" max="28" width="5.625" customWidth="1"/>
    <col min="29" max="29" width="3.75" customWidth="1"/>
    <col min="30" max="30" width="5.375" customWidth="1"/>
    <col min="31" max="31" width="5.625" customWidth="1"/>
    <col min="32" max="32" width="3.75" customWidth="1"/>
    <col min="33" max="33" width="5.375" customWidth="1"/>
    <col min="34" max="34" width="5.625" customWidth="1"/>
    <col min="35" max="35" width="3.75" customWidth="1"/>
    <col min="36" max="36" width="5.375" customWidth="1"/>
    <col min="37" max="37" width="5.625" customWidth="1"/>
    <col min="38" max="38" width="3.75" customWidth="1"/>
    <col min="39" max="39" width="5.375" customWidth="1"/>
    <col min="40" max="40" width="5.625" customWidth="1"/>
    <col min="41" max="41" width="3.75" customWidth="1"/>
    <col min="42" max="42" width="5.375" customWidth="1"/>
    <col min="43" max="53" width="8.875" customWidth="1"/>
  </cols>
  <sheetData>
    <row r="1" spans="1:10" ht="14.25" x14ac:dyDescent="0.15">
      <c r="A1" s="26"/>
      <c r="B1" s="27" t="str">
        <f>"平成"&amp;年月日データ!B2&amp;"年度 　"&amp;所属・氏名!B2&amp;" 　実施記録　（１１月）"</f>
        <v>平成3年度 　卒業研究 　実施記録　（１１月）</v>
      </c>
      <c r="C1" s="27"/>
      <c r="D1" s="28"/>
      <c r="E1" s="28"/>
      <c r="F1" s="28"/>
      <c r="G1" s="28"/>
      <c r="H1" s="28"/>
      <c r="I1" s="28"/>
      <c r="J1" s="28"/>
    </row>
    <row r="2" spans="1:10" ht="14.25" x14ac:dyDescent="0.15">
      <c r="A2" s="26"/>
      <c r="B2" s="27"/>
      <c r="C2" s="27"/>
      <c r="D2" s="28"/>
      <c r="E2" s="28"/>
      <c r="F2" s="28"/>
      <c r="G2" s="28"/>
      <c r="H2" s="28"/>
      <c r="I2" s="28"/>
      <c r="J2" s="28"/>
    </row>
    <row r="3" spans="1:10" ht="14.25" x14ac:dyDescent="0.15">
      <c r="A3" s="26"/>
      <c r="B3" s="27"/>
      <c r="C3" s="27"/>
      <c r="D3" s="28"/>
      <c r="E3" s="28"/>
      <c r="F3" s="28"/>
      <c r="G3" s="28"/>
      <c r="H3" s="27"/>
      <c r="I3" s="26" t="str">
        <f>所属・氏名!$B$3&amp;"　 "&amp;所属・氏名!$B$4&amp;"   "&amp;所属・氏名!$B$5</f>
        <v>未来創造工学 電気・電子系　 5年   及川篤弥</v>
      </c>
      <c r="J3" s="28"/>
    </row>
    <row r="4" spans="1:10" x14ac:dyDescent="0.15">
      <c r="A4" s="2"/>
      <c r="B4" s="13"/>
      <c r="C4" s="13"/>
    </row>
    <row r="5" spans="1:10" ht="17.25" customHeight="1" x14ac:dyDescent="0.15">
      <c r="A5" s="43" t="s">
        <v>2</v>
      </c>
      <c r="B5" s="44" t="s">
        <v>3</v>
      </c>
      <c r="C5" s="49" t="s">
        <v>4</v>
      </c>
      <c r="D5" s="49"/>
      <c r="E5" s="49"/>
      <c r="F5" s="49"/>
      <c r="G5" s="49"/>
      <c r="H5" s="49"/>
      <c r="I5" s="49"/>
      <c r="J5" s="45" t="s">
        <v>5</v>
      </c>
    </row>
    <row r="6" spans="1:10" ht="17.25" x14ac:dyDescent="0.2">
      <c r="A6" s="41">
        <f>IF(年月日データ!R4="","",年月日データ!R4)</f>
        <v>44501</v>
      </c>
      <c r="B6" s="25" t="str">
        <f>IF(年月日データ!S4="","",年月日データ!S4)</f>
        <v>月</v>
      </c>
      <c r="C6" s="48"/>
      <c r="D6" s="48"/>
      <c r="E6" s="48"/>
      <c r="F6" s="48"/>
      <c r="G6" s="48"/>
      <c r="H6" s="48"/>
      <c r="I6" s="48"/>
      <c r="J6" s="40"/>
    </row>
    <row r="7" spans="1:10" ht="17.25" x14ac:dyDescent="0.2">
      <c r="A7" s="41">
        <f>IF(年月日データ!R5="","",年月日データ!R5)</f>
        <v>44502</v>
      </c>
      <c r="B7" s="25" t="str">
        <f>IF(年月日データ!S5="","",年月日データ!S5)</f>
        <v>火</v>
      </c>
      <c r="C7" s="48"/>
      <c r="D7" s="48"/>
      <c r="E7" s="48"/>
      <c r="F7" s="48"/>
      <c r="G7" s="48"/>
      <c r="H7" s="48"/>
      <c r="I7" s="48"/>
      <c r="J7" s="40"/>
    </row>
    <row r="8" spans="1:10" ht="17.25" x14ac:dyDescent="0.2">
      <c r="A8" s="41">
        <f>IF(年月日データ!R6="","",年月日データ!R6)</f>
        <v>44503</v>
      </c>
      <c r="B8" s="25" t="str">
        <f>IF(年月日データ!S6="","",年月日データ!S6)</f>
        <v>水</v>
      </c>
      <c r="C8" s="48"/>
      <c r="D8" s="48"/>
      <c r="E8" s="48"/>
      <c r="F8" s="48"/>
      <c r="G8" s="48"/>
      <c r="H8" s="48"/>
      <c r="I8" s="48"/>
      <c r="J8" s="40"/>
    </row>
    <row r="9" spans="1:10" ht="17.25" x14ac:dyDescent="0.2">
      <c r="A9" s="41">
        <f>IF(年月日データ!R7="","",年月日データ!R7)</f>
        <v>44504</v>
      </c>
      <c r="B9" s="25" t="str">
        <f>IF(年月日データ!S7="","",年月日データ!S7)</f>
        <v>木</v>
      </c>
      <c r="C9" s="48" t="s">
        <v>26</v>
      </c>
      <c r="D9" s="48"/>
      <c r="E9" s="48"/>
      <c r="F9" s="48"/>
      <c r="G9" s="48"/>
      <c r="H9" s="48"/>
      <c r="I9" s="48"/>
      <c r="J9" s="40"/>
    </row>
    <row r="10" spans="1:10" ht="17.25" x14ac:dyDescent="0.2">
      <c r="A10" s="41">
        <f>IF(年月日データ!R8="","",年月日データ!R8)</f>
        <v>44505</v>
      </c>
      <c r="B10" s="25" t="str">
        <f>IF(年月日データ!S8="","",年月日データ!S8)</f>
        <v>金</v>
      </c>
      <c r="C10" s="48" t="s">
        <v>26</v>
      </c>
      <c r="D10" s="48"/>
      <c r="E10" s="48"/>
      <c r="F10" s="48"/>
      <c r="G10" s="48"/>
      <c r="H10" s="48"/>
      <c r="I10" s="48"/>
      <c r="J10" s="40"/>
    </row>
    <row r="11" spans="1:10" ht="17.25" x14ac:dyDescent="0.2">
      <c r="A11" s="41">
        <f>IF(年月日データ!R9="","",年月日データ!R9)</f>
        <v>44506</v>
      </c>
      <c r="B11" s="25" t="str">
        <f>IF(年月日データ!S9="","",年月日データ!S9)</f>
        <v>土</v>
      </c>
      <c r="C11" s="48"/>
      <c r="D11" s="48"/>
      <c r="E11" s="48"/>
      <c r="F11" s="48"/>
      <c r="G11" s="48"/>
      <c r="H11" s="48"/>
      <c r="I11" s="48"/>
      <c r="J11" s="40"/>
    </row>
    <row r="12" spans="1:10" ht="17.25" x14ac:dyDescent="0.2">
      <c r="A12" s="41">
        <f>IF(年月日データ!R10="","",年月日データ!R10)</f>
        <v>44507</v>
      </c>
      <c r="B12" s="25" t="str">
        <f>IF(年月日データ!S10="","",年月日データ!S10)</f>
        <v>日</v>
      </c>
      <c r="C12" s="48"/>
      <c r="D12" s="48"/>
      <c r="E12" s="48"/>
      <c r="F12" s="48"/>
      <c r="G12" s="48"/>
      <c r="H12" s="48"/>
      <c r="I12" s="48"/>
      <c r="J12" s="40"/>
    </row>
    <row r="13" spans="1:10" ht="17.25" x14ac:dyDescent="0.2">
      <c r="A13" s="41">
        <f>IF(年月日データ!R11="","",年月日データ!R11)</f>
        <v>44508</v>
      </c>
      <c r="B13" s="25" t="str">
        <f>IF(年月日データ!S11="","",年月日データ!S11)</f>
        <v>月</v>
      </c>
      <c r="C13" s="48" t="s">
        <v>26</v>
      </c>
      <c r="D13" s="48"/>
      <c r="E13" s="48"/>
      <c r="F13" s="48"/>
      <c r="G13" s="48"/>
      <c r="H13" s="48"/>
      <c r="I13" s="48"/>
      <c r="J13" s="40"/>
    </row>
    <row r="14" spans="1:10" ht="17.25" x14ac:dyDescent="0.2">
      <c r="A14" s="41">
        <f>IF(年月日データ!R12="","",年月日データ!R12)</f>
        <v>44509</v>
      </c>
      <c r="B14" s="25" t="str">
        <f>IF(年月日データ!S12="","",年月日データ!S12)</f>
        <v>火</v>
      </c>
      <c r="C14" s="48"/>
      <c r="D14" s="48"/>
      <c r="E14" s="48"/>
      <c r="F14" s="48"/>
      <c r="G14" s="48"/>
      <c r="H14" s="48"/>
      <c r="I14" s="48"/>
      <c r="J14" s="40"/>
    </row>
    <row r="15" spans="1:10" ht="17.25" x14ac:dyDescent="0.2">
      <c r="A15" s="41">
        <f>IF(年月日データ!R13="","",年月日データ!R13)</f>
        <v>44510</v>
      </c>
      <c r="B15" s="25" t="str">
        <f>IF(年月日データ!S13="","",年月日データ!S13)</f>
        <v>水</v>
      </c>
      <c r="C15" s="48" t="s">
        <v>26</v>
      </c>
      <c r="D15" s="48"/>
      <c r="E15" s="48"/>
      <c r="F15" s="48"/>
      <c r="G15" s="48"/>
      <c r="H15" s="48"/>
      <c r="I15" s="48"/>
      <c r="J15" s="40"/>
    </row>
    <row r="16" spans="1:10" ht="17.25" x14ac:dyDescent="0.2">
      <c r="A16" s="41">
        <f>IF(年月日データ!R14="","",年月日データ!R14)</f>
        <v>44511</v>
      </c>
      <c r="B16" s="25" t="str">
        <f>IF(年月日データ!S14="","",年月日データ!S14)</f>
        <v>木</v>
      </c>
      <c r="C16" s="48" t="s">
        <v>26</v>
      </c>
      <c r="D16" s="48"/>
      <c r="E16" s="48"/>
      <c r="F16" s="48"/>
      <c r="G16" s="48"/>
      <c r="H16" s="48"/>
      <c r="I16" s="48"/>
      <c r="J16" s="40"/>
    </row>
    <row r="17" spans="1:10" ht="17.25" x14ac:dyDescent="0.2">
      <c r="A17" s="41">
        <f>IF(年月日データ!R15="","",年月日データ!R15)</f>
        <v>44512</v>
      </c>
      <c r="B17" s="25" t="str">
        <f>IF(年月日データ!S15="","",年月日データ!S15)</f>
        <v>金</v>
      </c>
      <c r="C17" s="48" t="s">
        <v>26</v>
      </c>
      <c r="D17" s="48"/>
      <c r="E17" s="48"/>
      <c r="F17" s="48"/>
      <c r="G17" s="48"/>
      <c r="H17" s="48"/>
      <c r="I17" s="48"/>
      <c r="J17" s="40"/>
    </row>
    <row r="18" spans="1:10" ht="17.25" x14ac:dyDescent="0.2">
      <c r="A18" s="41">
        <f>IF(年月日データ!R16="","",年月日データ!R16)</f>
        <v>44513</v>
      </c>
      <c r="B18" s="25" t="str">
        <f>IF(年月日データ!S16="","",年月日データ!S16)</f>
        <v>土</v>
      </c>
      <c r="C18" s="48"/>
      <c r="D18" s="48"/>
      <c r="E18" s="48"/>
      <c r="F18" s="48"/>
      <c r="G18" s="48"/>
      <c r="H18" s="48"/>
      <c r="I18" s="48"/>
      <c r="J18" s="40"/>
    </row>
    <row r="19" spans="1:10" ht="17.25" x14ac:dyDescent="0.2">
      <c r="A19" s="41">
        <f>IF(年月日データ!R17="","",年月日データ!R17)</f>
        <v>44514</v>
      </c>
      <c r="B19" s="25" t="str">
        <f>IF(年月日データ!S17="","",年月日データ!S17)</f>
        <v>日</v>
      </c>
      <c r="C19" s="48"/>
      <c r="D19" s="48"/>
      <c r="E19" s="48"/>
      <c r="F19" s="48"/>
      <c r="G19" s="48"/>
      <c r="H19" s="48"/>
      <c r="I19" s="48"/>
      <c r="J19" s="40"/>
    </row>
    <row r="20" spans="1:10" ht="17.25" x14ac:dyDescent="0.2">
      <c r="A20" s="41">
        <f>IF(年月日データ!R18="","",年月日データ!R18)</f>
        <v>44515</v>
      </c>
      <c r="B20" s="25" t="str">
        <f>IF(年月日データ!S18="","",年月日データ!S18)</f>
        <v>月</v>
      </c>
      <c r="C20" s="48" t="s">
        <v>26</v>
      </c>
      <c r="D20" s="48"/>
      <c r="E20" s="48"/>
      <c r="F20" s="48"/>
      <c r="G20" s="48"/>
      <c r="H20" s="48"/>
      <c r="I20" s="48"/>
      <c r="J20" s="40"/>
    </row>
    <row r="21" spans="1:10" ht="17.25" x14ac:dyDescent="0.2">
      <c r="A21" s="41">
        <f>IF(年月日データ!R19="","",年月日データ!R19)</f>
        <v>44516</v>
      </c>
      <c r="B21" s="25" t="str">
        <f>IF(年月日データ!S19="","",年月日データ!S19)</f>
        <v>火</v>
      </c>
      <c r="C21" s="48"/>
      <c r="D21" s="48"/>
      <c r="E21" s="48"/>
      <c r="F21" s="48"/>
      <c r="G21" s="48"/>
      <c r="H21" s="48"/>
      <c r="I21" s="48"/>
      <c r="J21" s="40"/>
    </row>
    <row r="22" spans="1:10" ht="17.25" x14ac:dyDescent="0.2">
      <c r="A22" s="41">
        <f>IF(年月日データ!R20="","",年月日データ!R20)</f>
        <v>44517</v>
      </c>
      <c r="B22" s="25" t="str">
        <f>IF(年月日データ!S20="","",年月日データ!S20)</f>
        <v>水</v>
      </c>
      <c r="C22" s="48" t="s">
        <v>26</v>
      </c>
      <c r="D22" s="48"/>
      <c r="E22" s="48"/>
      <c r="F22" s="48"/>
      <c r="G22" s="48"/>
      <c r="H22" s="48"/>
      <c r="I22" s="48"/>
      <c r="J22" s="40"/>
    </row>
    <row r="23" spans="1:10" ht="17.25" x14ac:dyDescent="0.2">
      <c r="A23" s="41">
        <f>IF(年月日データ!R21="","",年月日データ!R21)</f>
        <v>44518</v>
      </c>
      <c r="B23" s="25" t="str">
        <f>IF(年月日データ!S21="","",年月日データ!S21)</f>
        <v>木</v>
      </c>
      <c r="C23" s="48" t="s">
        <v>26</v>
      </c>
      <c r="D23" s="48"/>
      <c r="E23" s="48"/>
      <c r="F23" s="48"/>
      <c r="G23" s="48"/>
      <c r="H23" s="48"/>
      <c r="I23" s="48"/>
      <c r="J23" s="40"/>
    </row>
    <row r="24" spans="1:10" ht="17.25" x14ac:dyDescent="0.2">
      <c r="A24" s="41">
        <f>IF(年月日データ!R22="","",年月日データ!R22)</f>
        <v>44519</v>
      </c>
      <c r="B24" s="25" t="str">
        <f>IF(年月日データ!S22="","",年月日データ!S22)</f>
        <v>金</v>
      </c>
      <c r="C24" s="48" t="s">
        <v>26</v>
      </c>
      <c r="D24" s="48"/>
      <c r="E24" s="48"/>
      <c r="F24" s="48"/>
      <c r="G24" s="48"/>
      <c r="H24" s="48"/>
      <c r="I24" s="48"/>
      <c r="J24" s="40"/>
    </row>
    <row r="25" spans="1:10" ht="17.25" x14ac:dyDescent="0.2">
      <c r="A25" s="41">
        <f>IF(年月日データ!R23="","",年月日データ!R23)</f>
        <v>44520</v>
      </c>
      <c r="B25" s="25" t="str">
        <f>IF(年月日データ!S23="","",年月日データ!S23)</f>
        <v>土</v>
      </c>
      <c r="C25" s="48"/>
      <c r="D25" s="48"/>
      <c r="E25" s="48"/>
      <c r="F25" s="48"/>
      <c r="G25" s="48"/>
      <c r="H25" s="48"/>
      <c r="I25" s="48"/>
      <c r="J25" s="40"/>
    </row>
    <row r="26" spans="1:10" ht="17.25" x14ac:dyDescent="0.2">
      <c r="A26" s="41">
        <f>IF(年月日データ!R24="","",年月日データ!R24)</f>
        <v>44521</v>
      </c>
      <c r="B26" s="25" t="str">
        <f>IF(年月日データ!S24="","",年月日データ!S24)</f>
        <v>日</v>
      </c>
      <c r="C26" s="48"/>
      <c r="D26" s="48"/>
      <c r="E26" s="48"/>
      <c r="F26" s="48"/>
      <c r="G26" s="48"/>
      <c r="H26" s="48"/>
      <c r="I26" s="48"/>
      <c r="J26" s="40"/>
    </row>
    <row r="27" spans="1:10" ht="17.25" x14ac:dyDescent="0.2">
      <c r="A27" s="41">
        <f>IF(年月日データ!R25="","",年月日データ!R25)</f>
        <v>44522</v>
      </c>
      <c r="B27" s="25" t="str">
        <f>IF(年月日データ!S25="","",年月日データ!S25)</f>
        <v>月</v>
      </c>
      <c r="C27" s="48" t="s">
        <v>26</v>
      </c>
      <c r="D27" s="48"/>
      <c r="E27" s="48"/>
      <c r="F27" s="48"/>
      <c r="G27" s="48"/>
      <c r="H27" s="48"/>
      <c r="I27" s="48"/>
      <c r="J27" s="40"/>
    </row>
    <row r="28" spans="1:10" ht="17.25" x14ac:dyDescent="0.2">
      <c r="A28" s="41">
        <f>IF(年月日データ!R26="","",年月日データ!R26)</f>
        <v>44523</v>
      </c>
      <c r="B28" s="25" t="str">
        <f>IF(年月日データ!S26="","",年月日データ!S26)</f>
        <v>火</v>
      </c>
      <c r="C28" s="48"/>
      <c r="D28" s="48"/>
      <c r="E28" s="48"/>
      <c r="F28" s="48"/>
      <c r="G28" s="48"/>
      <c r="H28" s="48"/>
      <c r="I28" s="48"/>
      <c r="J28" s="40"/>
    </row>
    <row r="29" spans="1:10" ht="17.25" x14ac:dyDescent="0.2">
      <c r="A29" s="41">
        <f>IF(年月日データ!R27="","",年月日データ!R27)</f>
        <v>44524</v>
      </c>
      <c r="B29" s="25" t="str">
        <f>IF(年月日データ!S27="","",年月日データ!S27)</f>
        <v>水</v>
      </c>
      <c r="C29" s="48" t="s">
        <v>26</v>
      </c>
      <c r="D29" s="48"/>
      <c r="E29" s="48"/>
      <c r="F29" s="48"/>
      <c r="G29" s="48"/>
      <c r="H29" s="48"/>
      <c r="I29" s="48"/>
      <c r="J29" s="40"/>
    </row>
    <row r="30" spans="1:10" ht="17.25" x14ac:dyDescent="0.2">
      <c r="A30" s="41">
        <f>IF(年月日データ!R28="","",年月日データ!R28)</f>
        <v>44525</v>
      </c>
      <c r="B30" s="25" t="str">
        <f>IF(年月日データ!S28="","",年月日データ!S28)</f>
        <v>木</v>
      </c>
      <c r="C30" s="48" t="s">
        <v>26</v>
      </c>
      <c r="D30" s="48"/>
      <c r="E30" s="48"/>
      <c r="F30" s="48"/>
      <c r="G30" s="48"/>
      <c r="H30" s="48"/>
      <c r="I30" s="48"/>
      <c r="J30" s="40"/>
    </row>
    <row r="31" spans="1:10" ht="17.25" x14ac:dyDescent="0.2">
      <c r="A31" s="41">
        <f>IF(年月日データ!R29="","",年月日データ!R29)</f>
        <v>44526</v>
      </c>
      <c r="B31" s="25" t="str">
        <f>IF(年月日データ!S29="","",年月日データ!S29)</f>
        <v>金</v>
      </c>
      <c r="C31" s="48" t="s">
        <v>26</v>
      </c>
      <c r="D31" s="48"/>
      <c r="E31" s="48"/>
      <c r="F31" s="48"/>
      <c r="G31" s="48"/>
      <c r="H31" s="48"/>
      <c r="I31" s="48"/>
      <c r="J31" s="40"/>
    </row>
    <row r="32" spans="1:10" ht="17.25" x14ac:dyDescent="0.2">
      <c r="A32" s="41">
        <f>IF(年月日データ!R30="","",年月日データ!R30)</f>
        <v>44527</v>
      </c>
      <c r="B32" s="25" t="str">
        <f>IF(年月日データ!S30="","",年月日データ!S30)</f>
        <v>土</v>
      </c>
      <c r="C32" s="48"/>
      <c r="D32" s="48"/>
      <c r="E32" s="48"/>
      <c r="F32" s="48"/>
      <c r="G32" s="48"/>
      <c r="H32" s="48"/>
      <c r="I32" s="48"/>
      <c r="J32" s="40"/>
    </row>
    <row r="33" spans="1:10" ht="17.25" x14ac:dyDescent="0.2">
      <c r="A33" s="41">
        <f>IF(年月日データ!R31="","",年月日データ!R31)</f>
        <v>44528</v>
      </c>
      <c r="B33" s="25" t="str">
        <f>IF(年月日データ!S31="","",年月日データ!S31)</f>
        <v>日</v>
      </c>
      <c r="C33" s="48"/>
      <c r="D33" s="48"/>
      <c r="E33" s="48"/>
      <c r="F33" s="48"/>
      <c r="G33" s="48"/>
      <c r="H33" s="48"/>
      <c r="I33" s="48"/>
      <c r="J33" s="40"/>
    </row>
    <row r="34" spans="1:10" ht="17.25" x14ac:dyDescent="0.2">
      <c r="A34" s="41">
        <f>IF(年月日データ!R32="","",年月日データ!R32)</f>
        <v>44529</v>
      </c>
      <c r="B34" s="25" t="str">
        <f>IF(年月日データ!S32="","",年月日データ!S32)</f>
        <v>月</v>
      </c>
      <c r="C34" s="48" t="s">
        <v>26</v>
      </c>
      <c r="D34" s="48"/>
      <c r="E34" s="48"/>
      <c r="F34" s="48"/>
      <c r="G34" s="48"/>
      <c r="H34" s="48"/>
      <c r="I34" s="48"/>
      <c r="J34" s="40"/>
    </row>
    <row r="35" spans="1:10" ht="17.25" x14ac:dyDescent="0.2">
      <c r="A35" s="41">
        <f>IF(年月日データ!R33="","",年月日データ!R33)</f>
        <v>44530</v>
      </c>
      <c r="B35" s="25" t="str">
        <f>IF(年月日データ!S33="","",年月日データ!S33)</f>
        <v>火</v>
      </c>
      <c r="C35" s="48"/>
      <c r="D35" s="48"/>
      <c r="E35" s="48"/>
      <c r="F35" s="48"/>
      <c r="G35" s="48"/>
      <c r="H35" s="48"/>
      <c r="I35" s="48"/>
      <c r="J35" s="40"/>
    </row>
    <row r="36" spans="1:10" ht="17.25" x14ac:dyDescent="0.2">
      <c r="A36" s="41" t="str">
        <f>IF(年月日データ!R34="","",年月日データ!R34)</f>
        <v/>
      </c>
      <c r="B36" s="25" t="str">
        <f>IF(年月日データ!S34="","",年月日データ!S34)</f>
        <v/>
      </c>
      <c r="C36" s="48"/>
      <c r="D36" s="48"/>
      <c r="E36" s="48"/>
      <c r="F36" s="48"/>
      <c r="G36" s="48"/>
      <c r="H36" s="48"/>
      <c r="I36" s="48"/>
      <c r="J36" s="40"/>
    </row>
    <row r="37" spans="1:10" x14ac:dyDescent="0.15">
      <c r="B37"/>
      <c r="C37"/>
      <c r="D37"/>
      <c r="E37"/>
      <c r="F37"/>
      <c r="G37"/>
      <c r="H37"/>
      <c r="I37"/>
      <c r="J37"/>
    </row>
    <row r="38" spans="1:10" x14ac:dyDescent="0.15">
      <c r="B38"/>
      <c r="C38"/>
      <c r="D38"/>
      <c r="E38"/>
      <c r="F38"/>
      <c r="G38"/>
      <c r="H38"/>
      <c r="I38"/>
      <c r="J38"/>
    </row>
    <row r="39" spans="1:10" x14ac:dyDescent="0.15">
      <c r="B39"/>
      <c r="C39"/>
      <c r="D39"/>
      <c r="E39"/>
      <c r="F39"/>
      <c r="G39"/>
      <c r="H39"/>
      <c r="I39"/>
      <c r="J39"/>
    </row>
    <row r="40" spans="1:10" ht="14.25" x14ac:dyDescent="0.15">
      <c r="B40"/>
      <c r="C40"/>
      <c r="D40"/>
      <c r="E40"/>
      <c r="F40" s="36" t="s">
        <v>6</v>
      </c>
      <c r="G40" s="37"/>
      <c r="H40" s="36"/>
      <c r="I40" s="36"/>
      <c r="J40" s="42" t="s">
        <v>7</v>
      </c>
    </row>
    <row r="41" spans="1:10" x14ac:dyDescent="0.15">
      <c r="B41"/>
      <c r="C41"/>
      <c r="D41"/>
      <c r="E41"/>
      <c r="F41"/>
      <c r="G41"/>
      <c r="H41"/>
      <c r="I41"/>
      <c r="J41"/>
    </row>
    <row r="42" spans="1:10" x14ac:dyDescent="0.15">
      <c r="B42"/>
      <c r="C42"/>
      <c r="D42"/>
      <c r="E42"/>
      <c r="F42"/>
      <c r="G42"/>
      <c r="H42"/>
      <c r="I42"/>
      <c r="J42"/>
    </row>
    <row r="43" spans="1:10" x14ac:dyDescent="0.15">
      <c r="B43"/>
      <c r="C43"/>
      <c r="D43"/>
      <c r="E43"/>
      <c r="F43"/>
      <c r="G43"/>
      <c r="H43"/>
      <c r="I43"/>
      <c r="J43"/>
    </row>
    <row r="77" spans="1:10" ht="17.25" x14ac:dyDescent="0.2">
      <c r="A77" s="3"/>
    </row>
    <row r="78" spans="1:10" x14ac:dyDescent="0.15">
      <c r="B78"/>
      <c r="C78"/>
      <c r="D78"/>
      <c r="E78"/>
      <c r="F78"/>
      <c r="G78"/>
      <c r="H78"/>
      <c r="I78"/>
      <c r="J78"/>
    </row>
    <row r="79" spans="1:10" x14ac:dyDescent="0.15">
      <c r="B79"/>
      <c r="C79"/>
      <c r="D79"/>
      <c r="E79"/>
      <c r="F79"/>
      <c r="G79"/>
      <c r="H79"/>
      <c r="I79"/>
      <c r="J79"/>
    </row>
    <row r="80" spans="1:10" x14ac:dyDescent="0.15">
      <c r="B80"/>
      <c r="C80"/>
      <c r="D80"/>
      <c r="E80"/>
      <c r="F80"/>
      <c r="G80"/>
      <c r="H80"/>
      <c r="I80"/>
      <c r="J80"/>
    </row>
    <row r="81" customFormat="1" x14ac:dyDescent="0.15"/>
    <row r="82" customFormat="1" x14ac:dyDescent="0.15"/>
    <row r="83" customFormat="1" x14ac:dyDescent="0.15"/>
    <row r="84" customFormat="1" x14ac:dyDescent="0.15"/>
    <row r="85" customFormat="1" x14ac:dyDescent="0.15"/>
    <row r="86" customFormat="1" x14ac:dyDescent="0.15"/>
    <row r="87" customFormat="1" x14ac:dyDescent="0.15"/>
    <row r="88" customFormat="1" x14ac:dyDescent="0.15"/>
    <row r="89" customFormat="1" x14ac:dyDescent="0.15"/>
    <row r="90" customFormat="1" x14ac:dyDescent="0.15"/>
    <row r="91" customFormat="1" x14ac:dyDescent="0.15"/>
    <row r="92" customFormat="1" x14ac:dyDescent="0.15"/>
    <row r="93" customFormat="1" x14ac:dyDescent="0.15"/>
    <row r="94" customFormat="1" x14ac:dyDescent="0.15"/>
    <row r="95" customFormat="1" x14ac:dyDescent="0.15"/>
    <row r="96" customFormat="1" x14ac:dyDescent="0.15"/>
    <row r="97" customFormat="1" x14ac:dyDescent="0.15"/>
    <row r="98" customFormat="1" x14ac:dyDescent="0.15"/>
    <row r="99" customFormat="1" x14ac:dyDescent="0.15"/>
    <row r="100" customFormat="1" x14ac:dyDescent="0.15"/>
    <row r="101" customFormat="1" x14ac:dyDescent="0.15"/>
    <row r="102" customFormat="1" x14ac:dyDescent="0.15"/>
    <row r="103" customFormat="1" x14ac:dyDescent="0.15"/>
    <row r="104" customFormat="1" x14ac:dyDescent="0.15"/>
    <row r="105" customFormat="1" x14ac:dyDescent="0.15"/>
    <row r="106" customFormat="1" x14ac:dyDescent="0.15"/>
    <row r="107" customFormat="1" x14ac:dyDescent="0.15"/>
    <row r="108" customFormat="1" x14ac:dyDescent="0.15"/>
    <row r="109" customFormat="1" x14ac:dyDescent="0.15"/>
    <row r="110" customFormat="1" x14ac:dyDescent="0.15"/>
  </sheetData>
  <mergeCells count="32">
    <mergeCell ref="C5:I5"/>
    <mergeCell ref="C6:I6"/>
    <mergeCell ref="C7:I7"/>
    <mergeCell ref="C8:I8"/>
    <mergeCell ref="C9:I9"/>
    <mergeCell ref="C10:I10"/>
    <mergeCell ref="C11:I11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24:I24"/>
    <mergeCell ref="C25:I25"/>
    <mergeCell ref="C26:I26"/>
    <mergeCell ref="C27:I27"/>
    <mergeCell ref="C28:I28"/>
    <mergeCell ref="C35:I35"/>
    <mergeCell ref="C36:I36"/>
    <mergeCell ref="C29:I29"/>
    <mergeCell ref="C30:I30"/>
    <mergeCell ref="C31:I31"/>
    <mergeCell ref="C32:I32"/>
    <mergeCell ref="C33:I33"/>
    <mergeCell ref="C34:I34"/>
  </mergeCells>
  <phoneticPr fontId="1"/>
  <conditionalFormatting sqref="B6:B36">
    <cfRule type="cellIs" dxfId="9" priority="1" stopIfTrue="1" operator="equal">
      <formula>"土"</formula>
    </cfRule>
    <cfRule type="cellIs" dxfId="8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10"/>
  <sheetViews>
    <sheetView zoomScaleNormal="100" workbookViewId="0">
      <selection activeCell="C32" sqref="C32:I32"/>
    </sheetView>
  </sheetViews>
  <sheetFormatPr defaultColWidth="9" defaultRowHeight="13.5" x14ac:dyDescent="0.15"/>
  <cols>
    <col min="1" max="1" width="7.125" customWidth="1"/>
    <col min="2" max="2" width="3.75" style="1" customWidth="1"/>
    <col min="3" max="3" width="30.625" style="1" customWidth="1"/>
    <col min="4" max="9" width="6.75" style="1" customWidth="1"/>
    <col min="10" max="10" width="9.75" style="1" customWidth="1"/>
    <col min="11" max="11" width="3.75" customWidth="1"/>
    <col min="12" max="12" width="5.375" customWidth="1"/>
    <col min="13" max="13" width="5.625" customWidth="1"/>
    <col min="14" max="14" width="3.75" customWidth="1"/>
    <col min="15" max="15" width="5.375" customWidth="1"/>
    <col min="16" max="16" width="5.625" customWidth="1"/>
    <col min="17" max="17" width="3.75" customWidth="1"/>
    <col min="18" max="18" width="5.375" customWidth="1"/>
    <col min="19" max="19" width="5.625" customWidth="1"/>
    <col min="20" max="20" width="3.75" customWidth="1"/>
    <col min="21" max="21" width="5.375" customWidth="1"/>
    <col min="22" max="22" width="5.625" customWidth="1"/>
    <col min="23" max="23" width="3.75" customWidth="1"/>
    <col min="24" max="24" width="5.375" customWidth="1"/>
    <col min="25" max="25" width="5.625" customWidth="1"/>
    <col min="26" max="26" width="3.75" customWidth="1"/>
    <col min="27" max="27" width="5.375" customWidth="1"/>
    <col min="28" max="28" width="5.625" customWidth="1"/>
    <col min="29" max="29" width="3.75" customWidth="1"/>
    <col min="30" max="30" width="5.375" customWidth="1"/>
    <col min="31" max="31" width="5.625" customWidth="1"/>
    <col min="32" max="32" width="3.75" customWidth="1"/>
    <col min="33" max="33" width="5.375" customWidth="1"/>
    <col min="34" max="34" width="5.625" customWidth="1"/>
    <col min="35" max="35" width="3.75" customWidth="1"/>
    <col min="36" max="36" width="5.375" customWidth="1"/>
    <col min="37" max="37" width="5.625" customWidth="1"/>
    <col min="38" max="38" width="3.75" customWidth="1"/>
    <col min="39" max="39" width="5.375" customWidth="1"/>
    <col min="40" max="40" width="5.625" customWidth="1"/>
    <col min="41" max="41" width="3.75" customWidth="1"/>
    <col min="42" max="42" width="5.375" customWidth="1"/>
    <col min="43" max="53" width="8.875" customWidth="1"/>
  </cols>
  <sheetData>
    <row r="1" spans="1:10" ht="14.25" x14ac:dyDescent="0.15">
      <c r="A1" s="26"/>
      <c r="B1" s="27" t="str">
        <f>"平成"&amp;年月日データ!B2&amp;"年度 　"&amp;所属・氏名!B2&amp;" 　実施記録　（１２月）"</f>
        <v>平成3年度 　卒業研究 　実施記録　（１２月）</v>
      </c>
      <c r="C1" s="27"/>
      <c r="D1" s="28"/>
      <c r="E1" s="28"/>
      <c r="F1" s="28"/>
      <c r="G1" s="28"/>
      <c r="H1" s="28"/>
      <c r="I1" s="28"/>
      <c r="J1" s="28"/>
    </row>
    <row r="2" spans="1:10" ht="14.25" x14ac:dyDescent="0.15">
      <c r="A2" s="26"/>
      <c r="B2" s="27"/>
      <c r="C2" s="27"/>
      <c r="D2" s="28"/>
      <c r="E2" s="28"/>
      <c r="F2" s="28"/>
      <c r="G2" s="28"/>
      <c r="H2" s="28"/>
      <c r="I2" s="28"/>
      <c r="J2" s="28"/>
    </row>
    <row r="3" spans="1:10" ht="14.25" x14ac:dyDescent="0.15">
      <c r="A3" s="26"/>
      <c r="B3" s="27"/>
      <c r="C3" s="27"/>
      <c r="D3" s="28"/>
      <c r="E3" s="28"/>
      <c r="F3" s="28"/>
      <c r="G3" s="28"/>
      <c r="H3" s="27"/>
      <c r="I3" s="26" t="str">
        <f>所属・氏名!$B$3&amp;"　 "&amp;所属・氏名!$B$4&amp;"   "&amp;所属・氏名!$B$5</f>
        <v>未来創造工学 電気・電子系　 5年   及川篤弥</v>
      </c>
      <c r="J3" s="28"/>
    </row>
    <row r="4" spans="1:10" x14ac:dyDescent="0.15">
      <c r="A4" s="2"/>
      <c r="B4" s="13"/>
      <c r="C4" s="13"/>
    </row>
    <row r="5" spans="1:10" ht="17.25" customHeight="1" x14ac:dyDescent="0.15">
      <c r="A5" s="43" t="s">
        <v>2</v>
      </c>
      <c r="B5" s="44" t="s">
        <v>3</v>
      </c>
      <c r="C5" s="49" t="s">
        <v>4</v>
      </c>
      <c r="D5" s="49"/>
      <c r="E5" s="49"/>
      <c r="F5" s="49"/>
      <c r="G5" s="49"/>
      <c r="H5" s="49"/>
      <c r="I5" s="49"/>
      <c r="J5" s="45" t="s">
        <v>5</v>
      </c>
    </row>
    <row r="6" spans="1:10" ht="17.25" x14ac:dyDescent="0.2">
      <c r="A6" s="41">
        <f>IF(年月日データ!T4="","",年月日データ!T4)</f>
        <v>44531</v>
      </c>
      <c r="B6" s="25" t="str">
        <f>IF(年月日データ!U4="","",年月日データ!U4)</f>
        <v>水</v>
      </c>
      <c r="C6" s="48" t="s">
        <v>26</v>
      </c>
      <c r="D6" s="48"/>
      <c r="E6" s="48"/>
      <c r="F6" s="48"/>
      <c r="G6" s="48"/>
      <c r="H6" s="48"/>
      <c r="I6" s="48"/>
      <c r="J6" s="40"/>
    </row>
    <row r="7" spans="1:10" ht="17.25" x14ac:dyDescent="0.2">
      <c r="A7" s="41">
        <f>IF(年月日データ!T5="","",年月日データ!T5)</f>
        <v>44532</v>
      </c>
      <c r="B7" s="25" t="str">
        <f>IF(年月日データ!U5="","",年月日データ!U5)</f>
        <v>木</v>
      </c>
      <c r="C7" s="48"/>
      <c r="D7" s="48"/>
      <c r="E7" s="48"/>
      <c r="F7" s="48"/>
      <c r="G7" s="48"/>
      <c r="H7" s="48"/>
      <c r="I7" s="48"/>
      <c r="J7" s="40"/>
    </row>
    <row r="8" spans="1:10" ht="17.25" x14ac:dyDescent="0.2">
      <c r="A8" s="41">
        <f>IF(年月日データ!T6="","",年月日データ!T6)</f>
        <v>44533</v>
      </c>
      <c r="B8" s="25" t="str">
        <f>IF(年月日データ!U6="","",年月日データ!U6)</f>
        <v>金</v>
      </c>
      <c r="C8" s="48" t="s">
        <v>26</v>
      </c>
      <c r="D8" s="48"/>
      <c r="E8" s="48"/>
      <c r="F8" s="48"/>
      <c r="G8" s="48"/>
      <c r="H8" s="48"/>
      <c r="I8" s="48"/>
      <c r="J8" s="40"/>
    </row>
    <row r="9" spans="1:10" ht="17.25" x14ac:dyDescent="0.2">
      <c r="A9" s="41">
        <f>IF(年月日データ!T7="","",年月日データ!T7)</f>
        <v>44534</v>
      </c>
      <c r="B9" s="25" t="str">
        <f>IF(年月日データ!U7="","",年月日データ!U7)</f>
        <v>土</v>
      </c>
      <c r="C9" s="48"/>
      <c r="D9" s="48"/>
      <c r="E9" s="48"/>
      <c r="F9" s="48"/>
      <c r="G9" s="48"/>
      <c r="H9" s="48"/>
      <c r="I9" s="48"/>
      <c r="J9" s="40"/>
    </row>
    <row r="10" spans="1:10" ht="17.25" x14ac:dyDescent="0.2">
      <c r="A10" s="41">
        <f>IF(年月日データ!T8="","",年月日データ!T8)</f>
        <v>44535</v>
      </c>
      <c r="B10" s="25" t="str">
        <f>IF(年月日データ!U8="","",年月日データ!U8)</f>
        <v>日</v>
      </c>
      <c r="C10" s="48"/>
      <c r="D10" s="48"/>
      <c r="E10" s="48"/>
      <c r="F10" s="48"/>
      <c r="G10" s="48"/>
      <c r="H10" s="48"/>
      <c r="I10" s="48"/>
      <c r="J10" s="40"/>
    </row>
    <row r="11" spans="1:10" ht="17.25" x14ac:dyDescent="0.2">
      <c r="A11" s="41">
        <f>IF(年月日データ!T9="","",年月日データ!T9)</f>
        <v>44536</v>
      </c>
      <c r="B11" s="25" t="str">
        <f>IF(年月日データ!U9="","",年月日データ!U9)</f>
        <v>月</v>
      </c>
      <c r="C11" s="48" t="s">
        <v>26</v>
      </c>
      <c r="D11" s="48"/>
      <c r="E11" s="48"/>
      <c r="F11" s="48"/>
      <c r="G11" s="48"/>
      <c r="H11" s="48"/>
      <c r="I11" s="48"/>
      <c r="J11" s="40"/>
    </row>
    <row r="12" spans="1:10" ht="17.25" x14ac:dyDescent="0.2">
      <c r="A12" s="41">
        <f>IF(年月日データ!T10="","",年月日データ!T10)</f>
        <v>44537</v>
      </c>
      <c r="B12" s="25" t="str">
        <f>IF(年月日データ!U10="","",年月日データ!U10)</f>
        <v>火</v>
      </c>
      <c r="C12" s="48"/>
      <c r="D12" s="48"/>
      <c r="E12" s="48"/>
      <c r="F12" s="48"/>
      <c r="G12" s="48"/>
      <c r="H12" s="48"/>
      <c r="I12" s="48"/>
      <c r="J12" s="40"/>
    </row>
    <row r="13" spans="1:10" ht="17.25" x14ac:dyDescent="0.2">
      <c r="A13" s="41">
        <f>IF(年月日データ!T11="","",年月日データ!T11)</f>
        <v>44538</v>
      </c>
      <c r="B13" s="25" t="str">
        <f>IF(年月日データ!U11="","",年月日データ!U11)</f>
        <v>水</v>
      </c>
      <c r="C13" s="48" t="s">
        <v>26</v>
      </c>
      <c r="D13" s="48"/>
      <c r="E13" s="48"/>
      <c r="F13" s="48"/>
      <c r="G13" s="48"/>
      <c r="H13" s="48"/>
      <c r="I13" s="48"/>
      <c r="J13" s="40"/>
    </row>
    <row r="14" spans="1:10" ht="17.25" x14ac:dyDescent="0.2">
      <c r="A14" s="41">
        <f>IF(年月日データ!T12="","",年月日データ!T12)</f>
        <v>44539</v>
      </c>
      <c r="B14" s="25" t="str">
        <f>IF(年月日データ!U12="","",年月日データ!U12)</f>
        <v>木</v>
      </c>
      <c r="C14" s="48" t="s">
        <v>26</v>
      </c>
      <c r="D14" s="48"/>
      <c r="E14" s="48"/>
      <c r="F14" s="48"/>
      <c r="G14" s="48"/>
      <c r="H14" s="48"/>
      <c r="I14" s="48"/>
      <c r="J14" s="40"/>
    </row>
    <row r="15" spans="1:10" ht="17.25" x14ac:dyDescent="0.2">
      <c r="A15" s="41">
        <f>IF(年月日データ!T13="","",年月日データ!T13)</f>
        <v>44540</v>
      </c>
      <c r="B15" s="25" t="str">
        <f>IF(年月日データ!U13="","",年月日データ!U13)</f>
        <v>金</v>
      </c>
      <c r="C15" s="48" t="s">
        <v>26</v>
      </c>
      <c r="D15" s="48"/>
      <c r="E15" s="48"/>
      <c r="F15" s="48"/>
      <c r="G15" s="48"/>
      <c r="H15" s="48"/>
      <c r="I15" s="48"/>
      <c r="J15" s="40"/>
    </row>
    <row r="16" spans="1:10" ht="17.25" x14ac:dyDescent="0.2">
      <c r="A16" s="41">
        <f>IF(年月日データ!T14="","",年月日データ!T14)</f>
        <v>44541</v>
      </c>
      <c r="B16" s="25" t="str">
        <f>IF(年月日データ!U14="","",年月日データ!U14)</f>
        <v>土</v>
      </c>
      <c r="C16" s="48"/>
      <c r="D16" s="48"/>
      <c r="E16" s="48"/>
      <c r="F16" s="48"/>
      <c r="G16" s="48"/>
      <c r="H16" s="48"/>
      <c r="I16" s="48"/>
      <c r="J16" s="40"/>
    </row>
    <row r="17" spans="1:10" ht="17.25" x14ac:dyDescent="0.2">
      <c r="A17" s="41">
        <f>IF(年月日データ!T15="","",年月日データ!T15)</f>
        <v>44542</v>
      </c>
      <c r="B17" s="25" t="str">
        <f>IF(年月日データ!U15="","",年月日データ!U15)</f>
        <v>日</v>
      </c>
      <c r="C17" s="48"/>
      <c r="D17" s="48"/>
      <c r="E17" s="48"/>
      <c r="F17" s="48"/>
      <c r="G17" s="48"/>
      <c r="H17" s="48"/>
      <c r="I17" s="48"/>
      <c r="J17" s="40"/>
    </row>
    <row r="18" spans="1:10" ht="17.25" x14ac:dyDescent="0.2">
      <c r="A18" s="41">
        <f>IF(年月日データ!T16="","",年月日データ!T16)</f>
        <v>44543</v>
      </c>
      <c r="B18" s="25" t="str">
        <f>IF(年月日データ!U16="","",年月日データ!U16)</f>
        <v>月</v>
      </c>
      <c r="C18" s="48" t="s">
        <v>26</v>
      </c>
      <c r="D18" s="48"/>
      <c r="E18" s="48"/>
      <c r="F18" s="48"/>
      <c r="G18" s="48"/>
      <c r="H18" s="48"/>
      <c r="I18" s="48"/>
      <c r="J18" s="40"/>
    </row>
    <row r="19" spans="1:10" ht="17.25" x14ac:dyDescent="0.2">
      <c r="A19" s="41">
        <f>IF(年月日データ!T17="","",年月日データ!T17)</f>
        <v>44544</v>
      </c>
      <c r="B19" s="25" t="str">
        <f>IF(年月日データ!U17="","",年月日データ!U17)</f>
        <v>火</v>
      </c>
      <c r="C19" s="48"/>
      <c r="D19" s="48"/>
      <c r="E19" s="48"/>
      <c r="F19" s="48"/>
      <c r="G19" s="48"/>
      <c r="H19" s="48"/>
      <c r="I19" s="48"/>
      <c r="J19" s="40"/>
    </row>
    <row r="20" spans="1:10" ht="17.25" x14ac:dyDescent="0.2">
      <c r="A20" s="41">
        <f>IF(年月日データ!T18="","",年月日データ!T18)</f>
        <v>44545</v>
      </c>
      <c r="B20" s="25" t="str">
        <f>IF(年月日データ!U18="","",年月日データ!U18)</f>
        <v>水</v>
      </c>
      <c r="C20" s="48" t="s">
        <v>26</v>
      </c>
      <c r="D20" s="48"/>
      <c r="E20" s="48"/>
      <c r="F20" s="48"/>
      <c r="G20" s="48"/>
      <c r="H20" s="48"/>
      <c r="I20" s="48"/>
      <c r="J20" s="40"/>
    </row>
    <row r="21" spans="1:10" ht="17.25" x14ac:dyDescent="0.2">
      <c r="A21" s="41">
        <f>IF(年月日データ!T19="","",年月日データ!T19)</f>
        <v>44546</v>
      </c>
      <c r="B21" s="25" t="str">
        <f>IF(年月日データ!U19="","",年月日データ!U19)</f>
        <v>木</v>
      </c>
      <c r="C21" s="48" t="s">
        <v>26</v>
      </c>
      <c r="D21" s="48"/>
      <c r="E21" s="48"/>
      <c r="F21" s="48"/>
      <c r="G21" s="48"/>
      <c r="H21" s="48"/>
      <c r="I21" s="48"/>
      <c r="J21" s="40"/>
    </row>
    <row r="22" spans="1:10" ht="17.25" x14ac:dyDescent="0.2">
      <c r="A22" s="41">
        <f>IF(年月日データ!T20="","",年月日データ!T20)</f>
        <v>44547</v>
      </c>
      <c r="B22" s="25" t="str">
        <f>IF(年月日データ!U20="","",年月日データ!U20)</f>
        <v>金</v>
      </c>
      <c r="C22" s="48" t="s">
        <v>42</v>
      </c>
      <c r="D22" s="48"/>
      <c r="E22" s="48"/>
      <c r="F22" s="48"/>
      <c r="G22" s="48"/>
      <c r="H22" s="48"/>
      <c r="I22" s="48"/>
      <c r="J22" s="40"/>
    </row>
    <row r="23" spans="1:10" ht="17.25" x14ac:dyDescent="0.2">
      <c r="A23" s="41">
        <f>IF(年月日データ!T21="","",年月日データ!T21)</f>
        <v>44548</v>
      </c>
      <c r="B23" s="25" t="str">
        <f>IF(年月日データ!U21="","",年月日データ!U21)</f>
        <v>土</v>
      </c>
      <c r="C23" s="48"/>
      <c r="D23" s="48"/>
      <c r="E23" s="48"/>
      <c r="F23" s="48"/>
      <c r="G23" s="48"/>
      <c r="H23" s="48"/>
      <c r="I23" s="48"/>
      <c r="J23" s="40"/>
    </row>
    <row r="24" spans="1:10" ht="17.25" x14ac:dyDescent="0.2">
      <c r="A24" s="41">
        <f>IF(年月日データ!T22="","",年月日データ!T22)</f>
        <v>44549</v>
      </c>
      <c r="B24" s="25" t="str">
        <f>IF(年月日データ!U22="","",年月日データ!U22)</f>
        <v>日</v>
      </c>
      <c r="C24" s="48"/>
      <c r="D24" s="48"/>
      <c r="E24" s="48"/>
      <c r="F24" s="48"/>
      <c r="G24" s="48"/>
      <c r="H24" s="48"/>
      <c r="I24" s="48"/>
      <c r="J24" s="40"/>
    </row>
    <row r="25" spans="1:10" ht="17.25" x14ac:dyDescent="0.2">
      <c r="A25" s="41">
        <f>IF(年月日データ!T23="","",年月日データ!T23)</f>
        <v>44550</v>
      </c>
      <c r="B25" s="25" t="str">
        <f>IF(年月日データ!U23="","",年月日データ!U23)</f>
        <v>月</v>
      </c>
      <c r="C25" s="48" t="s">
        <v>26</v>
      </c>
      <c r="D25" s="48"/>
      <c r="E25" s="48"/>
      <c r="F25" s="48"/>
      <c r="G25" s="48"/>
      <c r="H25" s="48"/>
      <c r="I25" s="48"/>
      <c r="J25" s="40"/>
    </row>
    <row r="26" spans="1:10" ht="17.25" x14ac:dyDescent="0.2">
      <c r="A26" s="41">
        <f>IF(年月日データ!T24="","",年月日データ!T24)</f>
        <v>44551</v>
      </c>
      <c r="B26" s="25" t="str">
        <f>IF(年月日データ!U24="","",年月日データ!U24)</f>
        <v>火</v>
      </c>
      <c r="C26" s="48"/>
      <c r="D26" s="48"/>
      <c r="E26" s="48"/>
      <c r="F26" s="48"/>
      <c r="G26" s="48"/>
      <c r="H26" s="48"/>
      <c r="I26" s="48"/>
      <c r="J26" s="40"/>
    </row>
    <row r="27" spans="1:10" ht="17.25" x14ac:dyDescent="0.2">
      <c r="A27" s="41">
        <f>IF(年月日データ!T25="","",年月日データ!T25)</f>
        <v>44552</v>
      </c>
      <c r="B27" s="25" t="str">
        <f>IF(年月日データ!U25="","",年月日データ!U25)</f>
        <v>水</v>
      </c>
      <c r="C27" s="48" t="s">
        <v>26</v>
      </c>
      <c r="D27" s="48"/>
      <c r="E27" s="48"/>
      <c r="F27" s="48"/>
      <c r="G27" s="48"/>
      <c r="H27" s="48"/>
      <c r="I27" s="48"/>
      <c r="J27" s="40"/>
    </row>
    <row r="28" spans="1:10" ht="17.25" x14ac:dyDescent="0.2">
      <c r="A28" s="41">
        <f>IF(年月日データ!T26="","",年月日データ!T26)</f>
        <v>44553</v>
      </c>
      <c r="B28" s="25" t="str">
        <f>IF(年月日データ!U26="","",年月日データ!U26)</f>
        <v>木</v>
      </c>
      <c r="C28" s="48" t="s">
        <v>26</v>
      </c>
      <c r="D28" s="48"/>
      <c r="E28" s="48"/>
      <c r="F28" s="48"/>
      <c r="G28" s="48"/>
      <c r="H28" s="48"/>
      <c r="I28" s="48"/>
      <c r="J28" s="40"/>
    </row>
    <row r="29" spans="1:10" ht="17.25" x14ac:dyDescent="0.2">
      <c r="A29" s="41">
        <f>IF(年月日データ!T27="","",年月日データ!T27)</f>
        <v>44554</v>
      </c>
      <c r="B29" s="25" t="str">
        <f>IF(年月日データ!U27="","",年月日データ!U27)</f>
        <v>金</v>
      </c>
      <c r="C29" s="48" t="s">
        <v>43</v>
      </c>
      <c r="D29" s="48"/>
      <c r="E29" s="48"/>
      <c r="F29" s="48"/>
      <c r="G29" s="48"/>
      <c r="H29" s="48"/>
      <c r="I29" s="48"/>
      <c r="J29" s="40"/>
    </row>
    <row r="30" spans="1:10" ht="17.25" x14ac:dyDescent="0.2">
      <c r="A30" s="41">
        <f>IF(年月日データ!T28="","",年月日データ!T28)</f>
        <v>44555</v>
      </c>
      <c r="B30" s="25" t="str">
        <f>IF(年月日データ!U28="","",年月日データ!U28)</f>
        <v>土</v>
      </c>
      <c r="C30" s="48"/>
      <c r="D30" s="48"/>
      <c r="E30" s="48"/>
      <c r="F30" s="48"/>
      <c r="G30" s="48"/>
      <c r="H30" s="48"/>
      <c r="I30" s="48"/>
      <c r="J30" s="40"/>
    </row>
    <row r="31" spans="1:10" ht="17.25" x14ac:dyDescent="0.2">
      <c r="A31" s="41">
        <f>IF(年月日データ!T29="","",年月日データ!T29)</f>
        <v>44556</v>
      </c>
      <c r="B31" s="25" t="str">
        <f>IF(年月日データ!U29="","",年月日データ!U29)</f>
        <v>日</v>
      </c>
      <c r="C31" s="48"/>
      <c r="D31" s="48"/>
      <c r="E31" s="48"/>
      <c r="F31" s="48"/>
      <c r="G31" s="48"/>
      <c r="H31" s="48"/>
      <c r="I31" s="48"/>
      <c r="J31" s="40"/>
    </row>
    <row r="32" spans="1:10" ht="17.25" x14ac:dyDescent="0.2">
      <c r="A32" s="41">
        <f>IF(年月日データ!T30="","",年月日データ!T30)</f>
        <v>44557</v>
      </c>
      <c r="B32" s="25" t="str">
        <f>IF(年月日データ!U30="","",年月日データ!U30)</f>
        <v>月</v>
      </c>
      <c r="C32" s="48"/>
      <c r="D32" s="48"/>
      <c r="E32" s="48"/>
      <c r="F32" s="48"/>
      <c r="G32" s="48"/>
      <c r="H32" s="48"/>
      <c r="I32" s="48"/>
      <c r="J32" s="40"/>
    </row>
    <row r="33" spans="1:10" ht="17.25" x14ac:dyDescent="0.2">
      <c r="A33" s="41">
        <f>IF(年月日データ!T31="","",年月日データ!T31)</f>
        <v>44558</v>
      </c>
      <c r="B33" s="25" t="str">
        <f>IF(年月日データ!U31="","",年月日データ!U31)</f>
        <v>火</v>
      </c>
      <c r="C33" s="48"/>
      <c r="D33" s="48"/>
      <c r="E33" s="48"/>
      <c r="F33" s="48"/>
      <c r="G33" s="48"/>
      <c r="H33" s="48"/>
      <c r="I33" s="48"/>
      <c r="J33" s="40"/>
    </row>
    <row r="34" spans="1:10" ht="17.25" x14ac:dyDescent="0.2">
      <c r="A34" s="41">
        <f>IF(年月日データ!T32="","",年月日データ!T32)</f>
        <v>44559</v>
      </c>
      <c r="B34" s="25" t="str">
        <f>IF(年月日データ!U32="","",年月日データ!U32)</f>
        <v>水</v>
      </c>
      <c r="C34" s="48"/>
      <c r="D34" s="48"/>
      <c r="E34" s="48"/>
      <c r="F34" s="48"/>
      <c r="G34" s="48"/>
      <c r="H34" s="48"/>
      <c r="I34" s="48"/>
      <c r="J34" s="40"/>
    </row>
    <row r="35" spans="1:10" ht="17.25" x14ac:dyDescent="0.2">
      <c r="A35" s="41">
        <f>IF(年月日データ!T33="","",年月日データ!T33)</f>
        <v>44560</v>
      </c>
      <c r="B35" s="25" t="str">
        <f>IF(年月日データ!U33="","",年月日データ!U33)</f>
        <v>木</v>
      </c>
      <c r="C35" s="48"/>
      <c r="D35" s="48"/>
      <c r="E35" s="48"/>
      <c r="F35" s="48"/>
      <c r="G35" s="48"/>
      <c r="H35" s="48"/>
      <c r="I35" s="48"/>
      <c r="J35" s="40"/>
    </row>
    <row r="36" spans="1:10" ht="17.25" x14ac:dyDescent="0.2">
      <c r="A36" s="41">
        <f>IF(年月日データ!T34="","",年月日データ!T34)</f>
        <v>44561</v>
      </c>
      <c r="B36" s="25" t="str">
        <f>IF(年月日データ!U34="","",年月日データ!U34)</f>
        <v>金</v>
      </c>
      <c r="C36" s="48"/>
      <c r="D36" s="48"/>
      <c r="E36" s="48"/>
      <c r="F36" s="48"/>
      <c r="G36" s="48"/>
      <c r="H36" s="48"/>
      <c r="I36" s="48"/>
      <c r="J36" s="40"/>
    </row>
    <row r="37" spans="1:10" x14ac:dyDescent="0.15">
      <c r="B37"/>
      <c r="C37"/>
      <c r="D37"/>
      <c r="E37"/>
      <c r="F37"/>
      <c r="G37"/>
      <c r="H37"/>
      <c r="I37"/>
      <c r="J37"/>
    </row>
    <row r="38" spans="1:10" x14ac:dyDescent="0.15">
      <c r="B38"/>
      <c r="C38"/>
      <c r="D38"/>
      <c r="E38"/>
      <c r="F38"/>
      <c r="G38"/>
      <c r="H38"/>
      <c r="I38"/>
      <c r="J38"/>
    </row>
    <row r="39" spans="1:10" x14ac:dyDescent="0.15">
      <c r="B39"/>
      <c r="C39"/>
      <c r="D39"/>
      <c r="E39"/>
      <c r="F39"/>
      <c r="G39"/>
      <c r="H39"/>
      <c r="I39"/>
      <c r="J39"/>
    </row>
    <row r="40" spans="1:10" ht="14.25" x14ac:dyDescent="0.15">
      <c r="B40"/>
      <c r="C40"/>
      <c r="D40"/>
      <c r="E40"/>
      <c r="F40" s="36" t="s">
        <v>6</v>
      </c>
      <c r="G40" s="37"/>
      <c r="H40" s="36"/>
      <c r="I40" s="36"/>
      <c r="J40" s="42" t="s">
        <v>7</v>
      </c>
    </row>
    <row r="41" spans="1:10" x14ac:dyDescent="0.15">
      <c r="B41"/>
      <c r="C41"/>
      <c r="D41"/>
      <c r="E41"/>
      <c r="F41"/>
      <c r="G41"/>
      <c r="H41"/>
      <c r="I41"/>
      <c r="J41"/>
    </row>
    <row r="42" spans="1:10" x14ac:dyDescent="0.15">
      <c r="B42"/>
      <c r="C42"/>
      <c r="D42"/>
      <c r="E42"/>
      <c r="F42"/>
      <c r="G42"/>
      <c r="H42"/>
      <c r="I42"/>
      <c r="J42"/>
    </row>
    <row r="43" spans="1:10" x14ac:dyDescent="0.15">
      <c r="B43"/>
      <c r="C43"/>
      <c r="D43"/>
      <c r="E43"/>
      <c r="F43"/>
      <c r="G43"/>
      <c r="H43"/>
      <c r="I43"/>
      <c r="J43"/>
    </row>
    <row r="77" spans="1:10" ht="17.25" x14ac:dyDescent="0.2">
      <c r="A77" s="3"/>
    </row>
    <row r="78" spans="1:10" x14ac:dyDescent="0.15">
      <c r="B78"/>
      <c r="C78"/>
      <c r="D78"/>
      <c r="E78"/>
      <c r="F78"/>
      <c r="G78"/>
      <c r="H78"/>
      <c r="I78"/>
      <c r="J78"/>
    </row>
    <row r="79" spans="1:10" x14ac:dyDescent="0.15">
      <c r="B79"/>
      <c r="C79"/>
      <c r="D79"/>
      <c r="E79"/>
      <c r="F79"/>
      <c r="G79"/>
      <c r="H79"/>
      <c r="I79"/>
      <c r="J79"/>
    </row>
    <row r="80" spans="1:10" x14ac:dyDescent="0.15">
      <c r="B80"/>
      <c r="C80"/>
      <c r="D80"/>
      <c r="E80"/>
      <c r="F80"/>
      <c r="G80"/>
      <c r="H80"/>
      <c r="I80"/>
      <c r="J80"/>
    </row>
    <row r="81" customFormat="1" x14ac:dyDescent="0.15"/>
    <row r="82" customFormat="1" x14ac:dyDescent="0.15"/>
    <row r="83" customFormat="1" x14ac:dyDescent="0.15"/>
    <row r="84" customFormat="1" x14ac:dyDescent="0.15"/>
    <row r="85" customFormat="1" x14ac:dyDescent="0.15"/>
    <row r="86" customFormat="1" x14ac:dyDescent="0.15"/>
    <row r="87" customFormat="1" x14ac:dyDescent="0.15"/>
    <row r="88" customFormat="1" x14ac:dyDescent="0.15"/>
    <row r="89" customFormat="1" x14ac:dyDescent="0.15"/>
    <row r="90" customFormat="1" x14ac:dyDescent="0.15"/>
    <row r="91" customFormat="1" x14ac:dyDescent="0.15"/>
    <row r="92" customFormat="1" x14ac:dyDescent="0.15"/>
    <row r="93" customFormat="1" x14ac:dyDescent="0.15"/>
    <row r="94" customFormat="1" x14ac:dyDescent="0.15"/>
    <row r="95" customFormat="1" x14ac:dyDescent="0.15"/>
    <row r="96" customFormat="1" x14ac:dyDescent="0.15"/>
    <row r="97" customFormat="1" x14ac:dyDescent="0.15"/>
    <row r="98" customFormat="1" x14ac:dyDescent="0.15"/>
    <row r="99" customFormat="1" x14ac:dyDescent="0.15"/>
    <row r="100" customFormat="1" x14ac:dyDescent="0.15"/>
    <row r="101" customFormat="1" x14ac:dyDescent="0.15"/>
    <row r="102" customFormat="1" x14ac:dyDescent="0.15"/>
    <row r="103" customFormat="1" x14ac:dyDescent="0.15"/>
    <row r="104" customFormat="1" x14ac:dyDescent="0.15"/>
    <row r="105" customFormat="1" x14ac:dyDescent="0.15"/>
    <row r="106" customFormat="1" x14ac:dyDescent="0.15"/>
    <row r="107" customFormat="1" x14ac:dyDescent="0.15"/>
    <row r="108" customFormat="1" x14ac:dyDescent="0.15"/>
    <row r="109" customFormat="1" x14ac:dyDescent="0.15"/>
    <row r="110" customFormat="1" x14ac:dyDescent="0.15"/>
  </sheetData>
  <mergeCells count="32">
    <mergeCell ref="C5:I5"/>
    <mergeCell ref="C6:I6"/>
    <mergeCell ref="C7:I7"/>
    <mergeCell ref="C8:I8"/>
    <mergeCell ref="C9:I9"/>
    <mergeCell ref="C10:I10"/>
    <mergeCell ref="C11:I11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24:I24"/>
    <mergeCell ref="C25:I25"/>
    <mergeCell ref="C26:I26"/>
    <mergeCell ref="C27:I27"/>
    <mergeCell ref="C28:I28"/>
    <mergeCell ref="C35:I35"/>
    <mergeCell ref="C36:I36"/>
    <mergeCell ref="C29:I29"/>
    <mergeCell ref="C30:I30"/>
    <mergeCell ref="C31:I31"/>
    <mergeCell ref="C32:I32"/>
    <mergeCell ref="C33:I33"/>
    <mergeCell ref="C34:I34"/>
  </mergeCells>
  <phoneticPr fontId="1"/>
  <conditionalFormatting sqref="B6:B36">
    <cfRule type="cellIs" dxfId="7" priority="1" stopIfTrue="1" operator="equal">
      <formula>"土"</formula>
    </cfRule>
    <cfRule type="cellIs" dxfId="6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0"/>
  <sheetViews>
    <sheetView topLeftCell="A7" zoomScaleNormal="100" workbookViewId="0">
      <selection activeCell="C36" sqref="C36:I36"/>
    </sheetView>
  </sheetViews>
  <sheetFormatPr defaultColWidth="9" defaultRowHeight="13.5" x14ac:dyDescent="0.15"/>
  <cols>
    <col min="1" max="1" width="7.125" customWidth="1"/>
    <col min="2" max="2" width="3.75" style="1" customWidth="1"/>
    <col min="3" max="3" width="30.625" style="1" customWidth="1"/>
    <col min="4" max="9" width="6.75" style="1" customWidth="1"/>
    <col min="10" max="10" width="9.75" style="1" customWidth="1"/>
    <col min="11" max="11" width="3.75" customWidth="1"/>
    <col min="12" max="12" width="5.375" customWidth="1"/>
    <col min="13" max="13" width="5.625" customWidth="1"/>
    <col min="14" max="14" width="3.75" customWidth="1"/>
    <col min="15" max="15" width="5.375" customWidth="1"/>
    <col min="16" max="16" width="5.625" customWidth="1"/>
    <col min="17" max="17" width="3.75" customWidth="1"/>
    <col min="18" max="18" width="5.375" customWidth="1"/>
    <col min="19" max="19" width="5.625" customWidth="1"/>
    <col min="20" max="20" width="3.75" customWidth="1"/>
    <col min="21" max="21" width="5.375" customWidth="1"/>
    <col min="22" max="22" width="5.625" customWidth="1"/>
    <col min="23" max="23" width="3.75" customWidth="1"/>
    <col min="24" max="24" width="5.375" customWidth="1"/>
    <col min="25" max="25" width="5.625" customWidth="1"/>
    <col min="26" max="26" width="3.75" customWidth="1"/>
    <col min="27" max="27" width="5.375" customWidth="1"/>
    <col min="28" max="28" width="5.625" customWidth="1"/>
    <col min="29" max="29" width="3.75" customWidth="1"/>
    <col min="30" max="30" width="5.375" customWidth="1"/>
    <col min="31" max="31" width="5.625" customWidth="1"/>
    <col min="32" max="32" width="3.75" customWidth="1"/>
    <col min="33" max="33" width="5.375" customWidth="1"/>
    <col min="34" max="34" width="5.625" customWidth="1"/>
    <col min="35" max="35" width="3.75" customWidth="1"/>
    <col min="36" max="36" width="5.375" customWidth="1"/>
    <col min="37" max="37" width="5.625" customWidth="1"/>
    <col min="38" max="38" width="3.75" customWidth="1"/>
    <col min="39" max="39" width="5.375" customWidth="1"/>
    <col min="40" max="40" width="5.625" customWidth="1"/>
    <col min="41" max="41" width="3.75" customWidth="1"/>
    <col min="42" max="42" width="5.375" customWidth="1"/>
    <col min="43" max="53" width="8.875" customWidth="1"/>
  </cols>
  <sheetData>
    <row r="1" spans="1:10" ht="14.25" x14ac:dyDescent="0.15">
      <c r="A1" s="26"/>
      <c r="B1" s="27" t="str">
        <f>"平成"&amp;年月日データ!B2&amp;"年度 　"&amp;所属・氏名!B2&amp;" 　実施記録　（１月）"</f>
        <v>平成3年度 　卒業研究 　実施記録　（１月）</v>
      </c>
      <c r="C1" s="27"/>
      <c r="D1" s="28"/>
      <c r="E1" s="28"/>
      <c r="F1" s="28"/>
      <c r="G1" s="28"/>
      <c r="H1" s="28"/>
      <c r="I1" s="28"/>
      <c r="J1" s="28"/>
    </row>
    <row r="2" spans="1:10" ht="14.25" x14ac:dyDescent="0.15">
      <c r="A2" s="26"/>
      <c r="B2" s="27"/>
      <c r="C2" s="27"/>
      <c r="D2" s="28"/>
      <c r="E2" s="28"/>
      <c r="F2" s="28"/>
      <c r="G2" s="28"/>
      <c r="H2" s="28"/>
      <c r="I2" s="28"/>
      <c r="J2" s="28"/>
    </row>
    <row r="3" spans="1:10" ht="14.25" x14ac:dyDescent="0.15">
      <c r="A3" s="26"/>
      <c r="B3" s="27"/>
      <c r="C3" s="27"/>
      <c r="D3" s="28"/>
      <c r="E3" s="28"/>
      <c r="F3" s="28"/>
      <c r="G3" s="28"/>
      <c r="H3" s="27"/>
      <c r="I3" s="26" t="str">
        <f>所属・氏名!$B$3&amp;"　 "&amp;所属・氏名!$B$4&amp;"   "&amp;所属・氏名!$B$5</f>
        <v>未来創造工学 電気・電子系　 5年   及川篤弥</v>
      </c>
      <c r="J3" s="28"/>
    </row>
    <row r="4" spans="1:10" x14ac:dyDescent="0.15">
      <c r="A4" s="2"/>
      <c r="B4" s="13"/>
      <c r="C4" s="13"/>
    </row>
    <row r="5" spans="1:10" ht="17.25" customHeight="1" x14ac:dyDescent="0.15">
      <c r="A5" s="43" t="s">
        <v>2</v>
      </c>
      <c r="B5" s="44" t="s">
        <v>3</v>
      </c>
      <c r="C5" s="49" t="s">
        <v>4</v>
      </c>
      <c r="D5" s="49"/>
      <c r="E5" s="49"/>
      <c r="F5" s="49"/>
      <c r="G5" s="49"/>
      <c r="H5" s="49"/>
      <c r="I5" s="49"/>
      <c r="J5" s="45" t="s">
        <v>5</v>
      </c>
    </row>
    <row r="6" spans="1:10" ht="17.25" x14ac:dyDescent="0.2">
      <c r="A6" s="41">
        <f>IF(年月日データ!V4="","",年月日データ!V4)</f>
        <v>44562</v>
      </c>
      <c r="B6" s="25" t="str">
        <f>IF(年月日データ!W4="","",年月日データ!W4)</f>
        <v>土</v>
      </c>
      <c r="C6" s="48"/>
      <c r="D6" s="48"/>
      <c r="E6" s="48"/>
      <c r="F6" s="48"/>
      <c r="G6" s="48"/>
      <c r="H6" s="48"/>
      <c r="I6" s="48"/>
      <c r="J6" s="40"/>
    </row>
    <row r="7" spans="1:10" ht="17.25" x14ac:dyDescent="0.2">
      <c r="A7" s="41">
        <f>IF(年月日データ!V5="","",年月日データ!V5)</f>
        <v>44563</v>
      </c>
      <c r="B7" s="25" t="str">
        <f>IF(年月日データ!W5="","",年月日データ!W5)</f>
        <v>日</v>
      </c>
      <c r="C7" s="48"/>
      <c r="D7" s="48"/>
      <c r="E7" s="48"/>
      <c r="F7" s="48"/>
      <c r="G7" s="48"/>
      <c r="H7" s="48"/>
      <c r="I7" s="48"/>
      <c r="J7" s="40"/>
    </row>
    <row r="8" spans="1:10" ht="17.25" x14ac:dyDescent="0.2">
      <c r="A8" s="41">
        <f>IF(年月日データ!V6="","",年月日データ!V6)</f>
        <v>44564</v>
      </c>
      <c r="B8" s="25" t="str">
        <f>IF(年月日データ!W6="","",年月日データ!W6)</f>
        <v>月</v>
      </c>
      <c r="C8" s="48"/>
      <c r="D8" s="48"/>
      <c r="E8" s="48"/>
      <c r="F8" s="48"/>
      <c r="G8" s="48"/>
      <c r="H8" s="48"/>
      <c r="I8" s="48"/>
      <c r="J8" s="40"/>
    </row>
    <row r="9" spans="1:10" ht="17.25" x14ac:dyDescent="0.2">
      <c r="A9" s="41">
        <f>IF(年月日データ!V7="","",年月日データ!V7)</f>
        <v>44565</v>
      </c>
      <c r="B9" s="25" t="str">
        <f>IF(年月日データ!W7="","",年月日データ!W7)</f>
        <v>火</v>
      </c>
      <c r="C9" s="48"/>
      <c r="D9" s="48"/>
      <c r="E9" s="48"/>
      <c r="F9" s="48"/>
      <c r="G9" s="48"/>
      <c r="H9" s="48"/>
      <c r="I9" s="48"/>
      <c r="J9" s="40"/>
    </row>
    <row r="10" spans="1:10" ht="17.25" x14ac:dyDescent="0.2">
      <c r="A10" s="41">
        <f>IF(年月日データ!V8="","",年月日データ!V8)</f>
        <v>44566</v>
      </c>
      <c r="B10" s="25" t="str">
        <f>IF(年月日データ!W8="","",年月日データ!W8)</f>
        <v>水</v>
      </c>
      <c r="C10" s="48"/>
      <c r="D10" s="48"/>
      <c r="E10" s="48"/>
      <c r="F10" s="48"/>
      <c r="G10" s="48"/>
      <c r="H10" s="48"/>
      <c r="I10" s="48"/>
      <c r="J10" s="40"/>
    </row>
    <row r="11" spans="1:10" ht="17.25" x14ac:dyDescent="0.2">
      <c r="A11" s="41">
        <f>IF(年月日データ!V9="","",年月日データ!V9)</f>
        <v>44567</v>
      </c>
      <c r="B11" s="25" t="str">
        <f>IF(年月日データ!W9="","",年月日データ!W9)</f>
        <v>木</v>
      </c>
      <c r="C11" s="48"/>
      <c r="D11" s="48"/>
      <c r="E11" s="48"/>
      <c r="F11" s="48"/>
      <c r="G11" s="48"/>
      <c r="H11" s="48"/>
      <c r="I11" s="48"/>
      <c r="J11" s="40"/>
    </row>
    <row r="12" spans="1:10" ht="17.25" x14ac:dyDescent="0.2">
      <c r="A12" s="41">
        <f>IF(年月日データ!V10="","",年月日データ!V10)</f>
        <v>44568</v>
      </c>
      <c r="B12" s="25" t="str">
        <f>IF(年月日データ!W10="","",年月日データ!W10)</f>
        <v>金</v>
      </c>
      <c r="C12" s="48"/>
      <c r="D12" s="48"/>
      <c r="E12" s="48"/>
      <c r="F12" s="48"/>
      <c r="G12" s="48"/>
      <c r="H12" s="48"/>
      <c r="I12" s="48"/>
      <c r="J12" s="40"/>
    </row>
    <row r="13" spans="1:10" ht="17.25" x14ac:dyDescent="0.2">
      <c r="A13" s="41">
        <f>IF(年月日データ!V11="","",年月日データ!V11)</f>
        <v>44569</v>
      </c>
      <c r="B13" s="25" t="str">
        <f>IF(年月日データ!W11="","",年月日データ!W11)</f>
        <v>土</v>
      </c>
      <c r="C13" s="48"/>
      <c r="D13" s="48"/>
      <c r="E13" s="48"/>
      <c r="F13" s="48"/>
      <c r="G13" s="48"/>
      <c r="H13" s="48"/>
      <c r="I13" s="48"/>
      <c r="J13" s="40"/>
    </row>
    <row r="14" spans="1:10" ht="17.25" x14ac:dyDescent="0.2">
      <c r="A14" s="41">
        <f>IF(年月日データ!V12="","",年月日データ!V12)</f>
        <v>44570</v>
      </c>
      <c r="B14" s="25" t="str">
        <f>IF(年月日データ!W12="","",年月日データ!W12)</f>
        <v>日</v>
      </c>
      <c r="C14" s="48"/>
      <c r="D14" s="48"/>
      <c r="E14" s="48"/>
      <c r="F14" s="48"/>
      <c r="G14" s="48"/>
      <c r="H14" s="48"/>
      <c r="I14" s="48"/>
      <c r="J14" s="40"/>
    </row>
    <row r="15" spans="1:10" ht="17.25" x14ac:dyDescent="0.2">
      <c r="A15" s="41">
        <f>IF(年月日データ!V13="","",年月日データ!V13)</f>
        <v>44571</v>
      </c>
      <c r="B15" s="25" t="str">
        <f>IF(年月日データ!W13="","",年月日データ!W13)</f>
        <v>月</v>
      </c>
      <c r="C15" s="48"/>
      <c r="D15" s="48"/>
      <c r="E15" s="48"/>
      <c r="F15" s="48"/>
      <c r="G15" s="48"/>
      <c r="H15" s="48"/>
      <c r="I15" s="48"/>
      <c r="J15" s="40"/>
    </row>
    <row r="16" spans="1:10" ht="17.25" x14ac:dyDescent="0.2">
      <c r="A16" s="41">
        <f>IF(年月日データ!V14="","",年月日データ!V14)</f>
        <v>44572</v>
      </c>
      <c r="B16" s="25" t="str">
        <f>IF(年月日データ!W14="","",年月日データ!W14)</f>
        <v>火</v>
      </c>
      <c r="C16" s="48"/>
      <c r="D16" s="48"/>
      <c r="E16" s="48"/>
      <c r="F16" s="48"/>
      <c r="G16" s="48"/>
      <c r="H16" s="48"/>
      <c r="I16" s="48"/>
      <c r="J16" s="40"/>
    </row>
    <row r="17" spans="1:10" ht="17.25" x14ac:dyDescent="0.2">
      <c r="A17" s="41">
        <f>IF(年月日データ!V15="","",年月日データ!V15)</f>
        <v>44573</v>
      </c>
      <c r="B17" s="25" t="str">
        <f>IF(年月日データ!W15="","",年月日データ!W15)</f>
        <v>水</v>
      </c>
      <c r="C17" s="48" t="s">
        <v>26</v>
      </c>
      <c r="D17" s="48"/>
      <c r="E17" s="48"/>
      <c r="F17" s="48"/>
      <c r="G17" s="48"/>
      <c r="H17" s="48"/>
      <c r="I17" s="48"/>
      <c r="J17" s="40"/>
    </row>
    <row r="18" spans="1:10" ht="17.25" x14ac:dyDescent="0.2">
      <c r="A18" s="41">
        <f>IF(年月日データ!V16="","",年月日データ!V16)</f>
        <v>44574</v>
      </c>
      <c r="B18" s="25" t="str">
        <f>IF(年月日データ!W16="","",年月日データ!W16)</f>
        <v>木</v>
      </c>
      <c r="C18" s="48" t="s">
        <v>26</v>
      </c>
      <c r="D18" s="48"/>
      <c r="E18" s="48"/>
      <c r="F18" s="48"/>
      <c r="G18" s="48"/>
      <c r="H18" s="48"/>
      <c r="I18" s="48"/>
      <c r="J18" s="40"/>
    </row>
    <row r="19" spans="1:10" ht="17.25" x14ac:dyDescent="0.2">
      <c r="A19" s="41">
        <f>IF(年月日データ!V17="","",年月日データ!V17)</f>
        <v>44575</v>
      </c>
      <c r="B19" s="25" t="str">
        <f>IF(年月日データ!W17="","",年月日データ!W17)</f>
        <v>金</v>
      </c>
      <c r="C19" s="48" t="s">
        <v>26</v>
      </c>
      <c r="D19" s="48"/>
      <c r="E19" s="48"/>
      <c r="F19" s="48"/>
      <c r="G19" s="48"/>
      <c r="H19" s="48"/>
      <c r="I19" s="48"/>
      <c r="J19" s="40"/>
    </row>
    <row r="20" spans="1:10" ht="17.25" x14ac:dyDescent="0.2">
      <c r="A20" s="41">
        <f>IF(年月日データ!V18="","",年月日データ!V18)</f>
        <v>44576</v>
      </c>
      <c r="B20" s="25" t="str">
        <f>IF(年月日データ!W18="","",年月日データ!W18)</f>
        <v>土</v>
      </c>
      <c r="C20" s="48"/>
      <c r="D20" s="48"/>
      <c r="E20" s="48"/>
      <c r="F20" s="48"/>
      <c r="G20" s="48"/>
      <c r="H20" s="48"/>
      <c r="I20" s="48"/>
      <c r="J20" s="40"/>
    </row>
    <row r="21" spans="1:10" ht="17.25" x14ac:dyDescent="0.2">
      <c r="A21" s="41">
        <f>IF(年月日データ!V19="","",年月日データ!V19)</f>
        <v>44577</v>
      </c>
      <c r="B21" s="25" t="str">
        <f>IF(年月日データ!W19="","",年月日データ!W19)</f>
        <v>日</v>
      </c>
      <c r="C21" s="48"/>
      <c r="D21" s="48"/>
      <c r="E21" s="48"/>
      <c r="F21" s="48"/>
      <c r="G21" s="48"/>
      <c r="H21" s="48"/>
      <c r="I21" s="48"/>
      <c r="J21" s="40"/>
    </row>
    <row r="22" spans="1:10" ht="17.25" x14ac:dyDescent="0.2">
      <c r="A22" s="41">
        <f>IF(年月日データ!V20="","",年月日データ!V20)</f>
        <v>44578</v>
      </c>
      <c r="B22" s="25" t="str">
        <f>IF(年月日データ!W20="","",年月日データ!W20)</f>
        <v>月</v>
      </c>
      <c r="C22" s="48" t="s">
        <v>26</v>
      </c>
      <c r="D22" s="48"/>
      <c r="E22" s="48"/>
      <c r="F22" s="48"/>
      <c r="G22" s="48"/>
      <c r="H22" s="48"/>
      <c r="I22" s="48"/>
      <c r="J22" s="40"/>
    </row>
    <row r="23" spans="1:10" ht="17.25" x14ac:dyDescent="0.2">
      <c r="A23" s="41">
        <f>IF(年月日データ!V21="","",年月日データ!V21)</f>
        <v>44579</v>
      </c>
      <c r="B23" s="25" t="str">
        <f>IF(年月日データ!W21="","",年月日データ!W21)</f>
        <v>火</v>
      </c>
      <c r="C23" s="48"/>
      <c r="D23" s="48"/>
      <c r="E23" s="48"/>
      <c r="F23" s="48"/>
      <c r="G23" s="48"/>
      <c r="H23" s="48"/>
      <c r="I23" s="48"/>
      <c r="J23" s="40"/>
    </row>
    <row r="24" spans="1:10" ht="17.25" x14ac:dyDescent="0.2">
      <c r="A24" s="41">
        <f>IF(年月日データ!V22="","",年月日データ!V22)</f>
        <v>44580</v>
      </c>
      <c r="B24" s="25" t="str">
        <f>IF(年月日データ!W22="","",年月日データ!W22)</f>
        <v>水</v>
      </c>
      <c r="C24" s="48" t="s">
        <v>26</v>
      </c>
      <c r="D24" s="48"/>
      <c r="E24" s="48"/>
      <c r="F24" s="48"/>
      <c r="G24" s="48"/>
      <c r="H24" s="48"/>
      <c r="I24" s="48"/>
      <c r="J24" s="40"/>
    </row>
    <row r="25" spans="1:10" ht="17.25" x14ac:dyDescent="0.2">
      <c r="A25" s="41">
        <f>IF(年月日データ!V23="","",年月日データ!V23)</f>
        <v>44581</v>
      </c>
      <c r="B25" s="25" t="str">
        <f>IF(年月日データ!W23="","",年月日データ!W23)</f>
        <v>木</v>
      </c>
      <c r="C25" s="48" t="s">
        <v>26</v>
      </c>
      <c r="D25" s="48"/>
      <c r="E25" s="48"/>
      <c r="F25" s="48"/>
      <c r="G25" s="48"/>
      <c r="H25" s="48"/>
      <c r="I25" s="48"/>
      <c r="J25" s="40"/>
    </row>
    <row r="26" spans="1:10" ht="17.25" x14ac:dyDescent="0.2">
      <c r="A26" s="41">
        <f>IF(年月日データ!V24="","",年月日データ!V24)</f>
        <v>44582</v>
      </c>
      <c r="B26" s="25" t="str">
        <f>IF(年月日データ!W24="","",年月日データ!W24)</f>
        <v>金</v>
      </c>
      <c r="C26" s="48" t="s">
        <v>44</v>
      </c>
      <c r="D26" s="48"/>
      <c r="E26" s="48"/>
      <c r="F26" s="48"/>
      <c r="G26" s="48"/>
      <c r="H26" s="48"/>
      <c r="I26" s="48"/>
      <c r="J26" s="40"/>
    </row>
    <row r="27" spans="1:10" ht="17.25" x14ac:dyDescent="0.2">
      <c r="A27" s="41">
        <f>IF(年月日データ!V25="","",年月日データ!V25)</f>
        <v>44583</v>
      </c>
      <c r="B27" s="25" t="str">
        <f>IF(年月日データ!W25="","",年月日データ!W25)</f>
        <v>土</v>
      </c>
      <c r="C27" s="48"/>
      <c r="D27" s="48"/>
      <c r="E27" s="48"/>
      <c r="F27" s="48"/>
      <c r="G27" s="48"/>
      <c r="H27" s="48"/>
      <c r="I27" s="48"/>
      <c r="J27" s="40"/>
    </row>
    <row r="28" spans="1:10" ht="17.25" x14ac:dyDescent="0.2">
      <c r="A28" s="41">
        <f>IF(年月日データ!V26="","",年月日データ!V26)</f>
        <v>44584</v>
      </c>
      <c r="B28" s="25" t="str">
        <f>IF(年月日データ!W26="","",年月日データ!W26)</f>
        <v>日</v>
      </c>
      <c r="C28" s="48"/>
      <c r="D28" s="48"/>
      <c r="E28" s="48"/>
      <c r="F28" s="48"/>
      <c r="G28" s="48"/>
      <c r="H28" s="48"/>
      <c r="I28" s="48"/>
      <c r="J28" s="40"/>
    </row>
    <row r="29" spans="1:10" ht="17.25" x14ac:dyDescent="0.2">
      <c r="A29" s="41">
        <f>IF(年月日データ!V27="","",年月日データ!V27)</f>
        <v>44585</v>
      </c>
      <c r="B29" s="25" t="str">
        <f>IF(年月日データ!W27="","",年月日データ!W27)</f>
        <v>月</v>
      </c>
      <c r="C29" s="48" t="s">
        <v>26</v>
      </c>
      <c r="D29" s="48"/>
      <c r="E29" s="48"/>
      <c r="F29" s="48"/>
      <c r="G29" s="48"/>
      <c r="H29" s="48"/>
      <c r="I29" s="48"/>
      <c r="J29" s="40"/>
    </row>
    <row r="30" spans="1:10" ht="17.25" x14ac:dyDescent="0.2">
      <c r="A30" s="41">
        <f>IF(年月日データ!V28="","",年月日データ!V28)</f>
        <v>44586</v>
      </c>
      <c r="B30" s="25" t="str">
        <f>IF(年月日データ!W28="","",年月日データ!W28)</f>
        <v>火</v>
      </c>
      <c r="C30" s="48"/>
      <c r="D30" s="48"/>
      <c r="E30" s="48"/>
      <c r="F30" s="48"/>
      <c r="G30" s="48"/>
      <c r="H30" s="48"/>
      <c r="I30" s="48"/>
      <c r="J30" s="40"/>
    </row>
    <row r="31" spans="1:10" ht="17.25" x14ac:dyDescent="0.2">
      <c r="A31" s="41">
        <f>IF(年月日データ!V29="","",年月日データ!V29)</f>
        <v>44587</v>
      </c>
      <c r="B31" s="25" t="str">
        <f>IF(年月日データ!W29="","",年月日データ!W29)</f>
        <v>水</v>
      </c>
      <c r="C31" s="48" t="s">
        <v>26</v>
      </c>
      <c r="D31" s="48"/>
      <c r="E31" s="48"/>
      <c r="F31" s="48"/>
      <c r="G31" s="48"/>
      <c r="H31" s="48"/>
      <c r="I31" s="48"/>
      <c r="J31" s="40"/>
    </row>
    <row r="32" spans="1:10" ht="17.25" x14ac:dyDescent="0.2">
      <c r="A32" s="41">
        <f>IF(年月日データ!V30="","",年月日データ!V30)</f>
        <v>44588</v>
      </c>
      <c r="B32" s="25" t="str">
        <f>IF(年月日データ!W30="","",年月日データ!W30)</f>
        <v>木</v>
      </c>
      <c r="C32" s="48" t="s">
        <v>26</v>
      </c>
      <c r="D32" s="48"/>
      <c r="E32" s="48"/>
      <c r="F32" s="48"/>
      <c r="G32" s="48"/>
      <c r="H32" s="48"/>
      <c r="I32" s="48"/>
      <c r="J32" s="40"/>
    </row>
    <row r="33" spans="1:10" ht="17.25" x14ac:dyDescent="0.2">
      <c r="A33" s="41">
        <f>IF(年月日データ!V31="","",年月日データ!V31)</f>
        <v>44589</v>
      </c>
      <c r="B33" s="25" t="str">
        <f>IF(年月日データ!W31="","",年月日データ!W31)</f>
        <v>金</v>
      </c>
      <c r="C33" s="48" t="s">
        <v>45</v>
      </c>
      <c r="D33" s="48"/>
      <c r="E33" s="48"/>
      <c r="F33" s="48"/>
      <c r="G33" s="48"/>
      <c r="H33" s="48"/>
      <c r="I33" s="48"/>
      <c r="J33" s="40"/>
    </row>
    <row r="34" spans="1:10" ht="17.25" x14ac:dyDescent="0.2">
      <c r="A34" s="41">
        <f>IF(年月日データ!V32="","",年月日データ!V32)</f>
        <v>44590</v>
      </c>
      <c r="B34" s="25" t="str">
        <f>IF(年月日データ!W32="","",年月日データ!W32)</f>
        <v>土</v>
      </c>
      <c r="C34" s="48"/>
      <c r="D34" s="48"/>
      <c r="E34" s="48"/>
      <c r="F34" s="48"/>
      <c r="G34" s="48"/>
      <c r="H34" s="48"/>
      <c r="I34" s="48"/>
      <c r="J34" s="40"/>
    </row>
    <row r="35" spans="1:10" ht="17.25" x14ac:dyDescent="0.2">
      <c r="A35" s="41">
        <f>IF(年月日データ!V33="","",年月日データ!V33)</f>
        <v>44591</v>
      </c>
      <c r="B35" s="25" t="str">
        <f>IF(年月日データ!W33="","",年月日データ!W33)</f>
        <v>日</v>
      </c>
      <c r="C35" s="48"/>
      <c r="D35" s="48"/>
      <c r="E35" s="48"/>
      <c r="F35" s="48"/>
      <c r="G35" s="48"/>
      <c r="H35" s="48"/>
      <c r="I35" s="48"/>
      <c r="J35" s="40"/>
    </row>
    <row r="36" spans="1:10" ht="17.25" x14ac:dyDescent="0.2">
      <c r="A36" s="41">
        <f>IF(年月日データ!V34="","",年月日データ!V34)</f>
        <v>44592</v>
      </c>
      <c r="B36" s="25" t="str">
        <f>IF(年月日データ!W34="","",年月日データ!W34)</f>
        <v>月</v>
      </c>
      <c r="C36" s="48"/>
      <c r="D36" s="48"/>
      <c r="E36" s="48"/>
      <c r="F36" s="48"/>
      <c r="G36" s="48"/>
      <c r="H36" s="48"/>
      <c r="I36" s="48"/>
      <c r="J36" s="40"/>
    </row>
    <row r="37" spans="1:10" x14ac:dyDescent="0.15">
      <c r="B37"/>
      <c r="C37"/>
      <c r="D37"/>
      <c r="E37"/>
      <c r="F37"/>
      <c r="G37"/>
      <c r="H37"/>
      <c r="I37"/>
      <c r="J37"/>
    </row>
    <row r="38" spans="1:10" x14ac:dyDescent="0.15">
      <c r="B38"/>
      <c r="C38"/>
      <c r="D38"/>
      <c r="E38"/>
      <c r="F38"/>
      <c r="G38"/>
      <c r="H38"/>
      <c r="I38"/>
      <c r="J38"/>
    </row>
    <row r="39" spans="1:10" x14ac:dyDescent="0.15">
      <c r="B39"/>
      <c r="C39"/>
      <c r="D39"/>
      <c r="E39"/>
      <c r="F39"/>
      <c r="G39"/>
      <c r="H39"/>
      <c r="I39"/>
      <c r="J39"/>
    </row>
    <row r="40" spans="1:10" ht="14.25" x14ac:dyDescent="0.15">
      <c r="B40"/>
      <c r="C40"/>
      <c r="D40"/>
      <c r="E40"/>
      <c r="F40" s="36" t="s">
        <v>6</v>
      </c>
      <c r="G40" s="37"/>
      <c r="H40" s="36"/>
      <c r="I40" s="36"/>
      <c r="J40" s="42" t="s">
        <v>7</v>
      </c>
    </row>
    <row r="41" spans="1:10" x14ac:dyDescent="0.15">
      <c r="B41"/>
      <c r="C41"/>
      <c r="D41"/>
      <c r="E41"/>
      <c r="F41"/>
      <c r="G41"/>
      <c r="H41"/>
      <c r="I41"/>
      <c r="J41"/>
    </row>
    <row r="42" spans="1:10" x14ac:dyDescent="0.15">
      <c r="B42"/>
      <c r="C42"/>
      <c r="D42"/>
      <c r="E42"/>
      <c r="F42"/>
      <c r="G42"/>
      <c r="H42"/>
      <c r="I42"/>
      <c r="J42"/>
    </row>
    <row r="43" spans="1:10" x14ac:dyDescent="0.15">
      <c r="B43"/>
      <c r="C43"/>
      <c r="D43"/>
      <c r="E43"/>
      <c r="F43"/>
      <c r="G43"/>
      <c r="H43"/>
      <c r="I43"/>
      <c r="J43"/>
    </row>
    <row r="77" spans="1:10" ht="17.25" x14ac:dyDescent="0.2">
      <c r="A77" s="3"/>
    </row>
    <row r="78" spans="1:10" x14ac:dyDescent="0.15">
      <c r="B78"/>
      <c r="C78"/>
      <c r="D78"/>
      <c r="E78"/>
      <c r="F78"/>
      <c r="G78"/>
      <c r="H78"/>
      <c r="I78"/>
      <c r="J78"/>
    </row>
    <row r="79" spans="1:10" x14ac:dyDescent="0.15">
      <c r="B79"/>
      <c r="C79"/>
      <c r="D79"/>
      <c r="E79"/>
      <c r="F79"/>
      <c r="G79"/>
      <c r="H79"/>
      <c r="I79"/>
      <c r="J79"/>
    </row>
    <row r="80" spans="1:10" x14ac:dyDescent="0.15">
      <c r="B80"/>
      <c r="C80"/>
      <c r="D80"/>
      <c r="E80"/>
      <c r="F80"/>
      <c r="G80"/>
      <c r="H80"/>
      <c r="I80"/>
      <c r="J80"/>
    </row>
    <row r="81" customFormat="1" x14ac:dyDescent="0.15"/>
    <row r="82" customFormat="1" x14ac:dyDescent="0.15"/>
    <row r="83" customFormat="1" x14ac:dyDescent="0.15"/>
    <row r="84" customFormat="1" x14ac:dyDescent="0.15"/>
    <row r="85" customFormat="1" x14ac:dyDescent="0.15"/>
    <row r="86" customFormat="1" x14ac:dyDescent="0.15"/>
    <row r="87" customFormat="1" x14ac:dyDescent="0.15"/>
    <row r="88" customFormat="1" x14ac:dyDescent="0.15"/>
    <row r="89" customFormat="1" x14ac:dyDescent="0.15"/>
    <row r="90" customFormat="1" x14ac:dyDescent="0.15"/>
    <row r="91" customFormat="1" x14ac:dyDescent="0.15"/>
    <row r="92" customFormat="1" x14ac:dyDescent="0.15"/>
    <row r="93" customFormat="1" x14ac:dyDescent="0.15"/>
    <row r="94" customFormat="1" x14ac:dyDescent="0.15"/>
    <row r="95" customFormat="1" x14ac:dyDescent="0.15"/>
    <row r="96" customFormat="1" x14ac:dyDescent="0.15"/>
    <row r="97" customFormat="1" x14ac:dyDescent="0.15"/>
    <row r="98" customFormat="1" x14ac:dyDescent="0.15"/>
    <row r="99" customFormat="1" x14ac:dyDescent="0.15"/>
    <row r="100" customFormat="1" x14ac:dyDescent="0.15"/>
    <row r="101" customFormat="1" x14ac:dyDescent="0.15"/>
    <row r="102" customFormat="1" x14ac:dyDescent="0.15"/>
    <row r="103" customFormat="1" x14ac:dyDescent="0.15"/>
    <row r="104" customFormat="1" x14ac:dyDescent="0.15"/>
    <row r="105" customFormat="1" x14ac:dyDescent="0.15"/>
    <row r="106" customFormat="1" x14ac:dyDescent="0.15"/>
    <row r="107" customFormat="1" x14ac:dyDescent="0.15"/>
    <row r="108" customFormat="1" x14ac:dyDescent="0.15"/>
    <row r="109" customFormat="1" x14ac:dyDescent="0.15"/>
    <row r="110" customFormat="1" x14ac:dyDescent="0.15"/>
  </sheetData>
  <mergeCells count="32">
    <mergeCell ref="C5:I5"/>
    <mergeCell ref="C6:I6"/>
    <mergeCell ref="C7:I7"/>
    <mergeCell ref="C8:I8"/>
    <mergeCell ref="C9:I9"/>
    <mergeCell ref="C10:I10"/>
    <mergeCell ref="C11:I11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24:I24"/>
    <mergeCell ref="C25:I25"/>
    <mergeCell ref="C26:I26"/>
    <mergeCell ref="C27:I27"/>
    <mergeCell ref="C28:I28"/>
    <mergeCell ref="C35:I35"/>
    <mergeCell ref="C36:I36"/>
    <mergeCell ref="C29:I29"/>
    <mergeCell ref="C30:I30"/>
    <mergeCell ref="C31:I31"/>
    <mergeCell ref="C32:I32"/>
    <mergeCell ref="C33:I33"/>
    <mergeCell ref="C34:I34"/>
  </mergeCells>
  <phoneticPr fontId="1"/>
  <conditionalFormatting sqref="B6:B36">
    <cfRule type="cellIs" dxfId="5" priority="1" stopIfTrue="1" operator="equal">
      <formula>"土"</formula>
    </cfRule>
    <cfRule type="cellIs" dxfId="4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10"/>
  <sheetViews>
    <sheetView tabSelected="1" zoomScaleNormal="100" workbookViewId="0">
      <selection activeCell="C31" sqref="C31:I31"/>
    </sheetView>
  </sheetViews>
  <sheetFormatPr defaultColWidth="9" defaultRowHeight="13.5" x14ac:dyDescent="0.15"/>
  <cols>
    <col min="1" max="1" width="7.125" customWidth="1"/>
    <col min="2" max="2" width="3.75" style="1" customWidth="1"/>
    <col min="3" max="3" width="30.625" style="1" customWidth="1"/>
    <col min="4" max="9" width="6.75" style="1" customWidth="1"/>
    <col min="10" max="10" width="9.75" style="1" customWidth="1"/>
    <col min="11" max="11" width="3.75" customWidth="1"/>
    <col min="12" max="12" width="5.375" customWidth="1"/>
    <col min="13" max="13" width="5.625" customWidth="1"/>
    <col min="14" max="14" width="3.75" customWidth="1"/>
    <col min="15" max="15" width="5.375" customWidth="1"/>
    <col min="16" max="16" width="5.625" customWidth="1"/>
    <col min="17" max="17" width="3.75" customWidth="1"/>
    <col min="18" max="18" width="5.375" customWidth="1"/>
    <col min="19" max="19" width="5.625" customWidth="1"/>
    <col min="20" max="20" width="3.75" customWidth="1"/>
    <col min="21" max="21" width="5.375" customWidth="1"/>
    <col min="22" max="22" width="5.625" customWidth="1"/>
    <col min="23" max="23" width="3.75" customWidth="1"/>
    <col min="24" max="24" width="5.375" customWidth="1"/>
    <col min="25" max="25" width="5.625" customWidth="1"/>
    <col min="26" max="26" width="3.75" customWidth="1"/>
    <col min="27" max="27" width="5.375" customWidth="1"/>
    <col min="28" max="28" width="5.625" customWidth="1"/>
    <col min="29" max="29" width="3.75" customWidth="1"/>
    <col min="30" max="30" width="5.375" customWidth="1"/>
    <col min="31" max="31" width="5.625" customWidth="1"/>
    <col min="32" max="32" width="3.75" customWidth="1"/>
    <col min="33" max="33" width="5.375" customWidth="1"/>
    <col min="34" max="34" width="5.625" customWidth="1"/>
    <col min="35" max="35" width="3.75" customWidth="1"/>
    <col min="36" max="36" width="5.375" customWidth="1"/>
    <col min="37" max="37" width="5.625" customWidth="1"/>
    <col min="38" max="38" width="3.75" customWidth="1"/>
    <col min="39" max="39" width="5.375" customWidth="1"/>
    <col min="40" max="40" width="5.625" customWidth="1"/>
    <col min="41" max="41" width="3.75" customWidth="1"/>
    <col min="42" max="42" width="5.375" customWidth="1"/>
    <col min="43" max="53" width="8.875" customWidth="1"/>
  </cols>
  <sheetData>
    <row r="1" spans="1:10" ht="14.25" x14ac:dyDescent="0.15">
      <c r="A1" s="26"/>
      <c r="B1" s="27" t="str">
        <f>"平成"&amp;年月日データ!B2&amp;"年度 　"&amp;所属・氏名!B2&amp;" 　実施記録　（２月）"</f>
        <v>平成3年度 　卒業研究 　実施記録　（２月）</v>
      </c>
      <c r="C1" s="27"/>
      <c r="D1" s="28"/>
      <c r="E1" s="28"/>
      <c r="F1" s="28"/>
      <c r="G1" s="28"/>
      <c r="H1" s="28"/>
      <c r="I1" s="28"/>
      <c r="J1" s="28"/>
    </row>
    <row r="2" spans="1:10" ht="14.25" x14ac:dyDescent="0.15">
      <c r="A2" s="26"/>
      <c r="B2" s="27"/>
      <c r="C2" s="27"/>
      <c r="D2" s="28"/>
      <c r="E2" s="28"/>
      <c r="F2" s="28"/>
      <c r="G2" s="28"/>
      <c r="H2" s="28"/>
      <c r="I2" s="28"/>
      <c r="J2" s="28"/>
    </row>
    <row r="3" spans="1:10" ht="14.25" x14ac:dyDescent="0.15">
      <c r="A3" s="26"/>
      <c r="B3" s="27"/>
      <c r="C3" s="27"/>
      <c r="D3" s="28"/>
      <c r="E3" s="28"/>
      <c r="F3" s="28"/>
      <c r="G3" s="28"/>
      <c r="H3" s="27"/>
      <c r="I3" s="26" t="str">
        <f>所属・氏名!$B$3&amp;"　 "&amp;所属・氏名!$B$4&amp;"   "&amp;所属・氏名!$B$5</f>
        <v>未来創造工学 電気・電子系　 5年   及川篤弥</v>
      </c>
      <c r="J3" s="28"/>
    </row>
    <row r="4" spans="1:10" x14ac:dyDescent="0.15">
      <c r="A4" s="2"/>
      <c r="B4" s="13"/>
      <c r="C4" s="13"/>
    </row>
    <row r="5" spans="1:10" ht="17.25" customHeight="1" x14ac:dyDescent="0.15">
      <c r="A5" s="43" t="s">
        <v>2</v>
      </c>
      <c r="B5" s="44" t="s">
        <v>3</v>
      </c>
      <c r="C5" s="49" t="s">
        <v>4</v>
      </c>
      <c r="D5" s="49"/>
      <c r="E5" s="49"/>
      <c r="F5" s="49"/>
      <c r="G5" s="49"/>
      <c r="H5" s="49"/>
      <c r="I5" s="49"/>
      <c r="J5" s="45" t="s">
        <v>5</v>
      </c>
    </row>
    <row r="6" spans="1:10" ht="17.25" x14ac:dyDescent="0.2">
      <c r="A6" s="41">
        <f>IF(年月日データ!X4="","",年月日データ!X4)</f>
        <v>44593</v>
      </c>
      <c r="B6" s="25" t="str">
        <f>IF(年月日データ!Y4="","",年月日データ!Y4)</f>
        <v>火</v>
      </c>
      <c r="C6" s="48"/>
      <c r="D6" s="48"/>
      <c r="E6" s="48"/>
      <c r="F6" s="48"/>
      <c r="G6" s="48"/>
      <c r="H6" s="48"/>
      <c r="I6" s="48"/>
      <c r="J6" s="40"/>
    </row>
    <row r="7" spans="1:10" ht="17.25" x14ac:dyDescent="0.2">
      <c r="A7" s="41">
        <f>IF(年月日データ!X5="","",年月日データ!X5)</f>
        <v>44594</v>
      </c>
      <c r="B7" s="25" t="str">
        <f>IF(年月日データ!Y5="","",年月日データ!Y5)</f>
        <v>水</v>
      </c>
      <c r="C7" s="48"/>
      <c r="D7" s="48"/>
      <c r="E7" s="48"/>
      <c r="F7" s="48"/>
      <c r="G7" s="48"/>
      <c r="H7" s="48"/>
      <c r="I7" s="48"/>
      <c r="J7" s="40"/>
    </row>
    <row r="8" spans="1:10" ht="17.25" x14ac:dyDescent="0.2">
      <c r="A8" s="41">
        <f>IF(年月日データ!X6="","",年月日データ!X6)</f>
        <v>44595</v>
      </c>
      <c r="B8" s="25" t="str">
        <f>IF(年月日データ!Y6="","",年月日データ!Y6)</f>
        <v>木</v>
      </c>
      <c r="C8" s="48"/>
      <c r="D8" s="48"/>
      <c r="E8" s="48"/>
      <c r="F8" s="48"/>
      <c r="G8" s="48"/>
      <c r="H8" s="48"/>
      <c r="I8" s="48"/>
      <c r="J8" s="40"/>
    </row>
    <row r="9" spans="1:10" ht="17.25" x14ac:dyDescent="0.2">
      <c r="A9" s="41">
        <f>IF(年月日データ!X7="","",年月日データ!X7)</f>
        <v>44596</v>
      </c>
      <c r="B9" s="25" t="str">
        <f>IF(年月日データ!Y7="","",年月日データ!Y7)</f>
        <v>金</v>
      </c>
      <c r="C9" s="48"/>
      <c r="D9" s="48"/>
      <c r="E9" s="48"/>
      <c r="F9" s="48"/>
      <c r="G9" s="48"/>
      <c r="H9" s="48"/>
      <c r="I9" s="48"/>
      <c r="J9" s="40"/>
    </row>
    <row r="10" spans="1:10" ht="17.25" x14ac:dyDescent="0.2">
      <c r="A10" s="41">
        <f>IF(年月日データ!X8="","",年月日データ!X8)</f>
        <v>44597</v>
      </c>
      <c r="B10" s="25" t="str">
        <f>IF(年月日データ!Y8="","",年月日データ!Y8)</f>
        <v>土</v>
      </c>
      <c r="C10" s="48"/>
      <c r="D10" s="48"/>
      <c r="E10" s="48"/>
      <c r="F10" s="48"/>
      <c r="G10" s="48"/>
      <c r="H10" s="48"/>
      <c r="I10" s="48"/>
      <c r="J10" s="40"/>
    </row>
    <row r="11" spans="1:10" ht="17.25" x14ac:dyDescent="0.2">
      <c r="A11" s="41">
        <f>IF(年月日データ!X9="","",年月日データ!X9)</f>
        <v>44598</v>
      </c>
      <c r="B11" s="25" t="str">
        <f>IF(年月日データ!Y9="","",年月日データ!Y9)</f>
        <v>日</v>
      </c>
      <c r="C11" s="48"/>
      <c r="D11" s="48"/>
      <c r="E11" s="48"/>
      <c r="F11" s="48"/>
      <c r="G11" s="48"/>
      <c r="H11" s="48"/>
      <c r="I11" s="48"/>
      <c r="J11" s="40"/>
    </row>
    <row r="12" spans="1:10" ht="17.25" x14ac:dyDescent="0.2">
      <c r="A12" s="41">
        <f>IF(年月日データ!X10="","",年月日データ!X10)</f>
        <v>44599</v>
      </c>
      <c r="B12" s="25" t="str">
        <f>IF(年月日データ!Y10="","",年月日データ!Y10)</f>
        <v>月</v>
      </c>
      <c r="C12" s="48"/>
      <c r="D12" s="48"/>
      <c r="E12" s="48"/>
      <c r="F12" s="48"/>
      <c r="G12" s="48"/>
      <c r="H12" s="48"/>
      <c r="I12" s="48"/>
      <c r="J12" s="40"/>
    </row>
    <row r="13" spans="1:10" ht="17.25" x14ac:dyDescent="0.2">
      <c r="A13" s="41">
        <f>IF(年月日データ!X11="","",年月日データ!X11)</f>
        <v>44600</v>
      </c>
      <c r="B13" s="25" t="str">
        <f>IF(年月日データ!Y11="","",年月日データ!Y11)</f>
        <v>火</v>
      </c>
      <c r="C13" s="48"/>
      <c r="D13" s="48"/>
      <c r="E13" s="48"/>
      <c r="F13" s="48"/>
      <c r="G13" s="48"/>
      <c r="H13" s="48"/>
      <c r="I13" s="48"/>
      <c r="J13" s="40"/>
    </row>
    <row r="14" spans="1:10" ht="17.25" x14ac:dyDescent="0.2">
      <c r="A14" s="41">
        <f>IF(年月日データ!X12="","",年月日データ!X12)</f>
        <v>44601</v>
      </c>
      <c r="B14" s="25" t="str">
        <f>IF(年月日データ!Y12="","",年月日データ!Y12)</f>
        <v>水</v>
      </c>
      <c r="C14" s="48" t="s">
        <v>26</v>
      </c>
      <c r="D14" s="48"/>
      <c r="E14" s="48"/>
      <c r="F14" s="48"/>
      <c r="G14" s="48"/>
      <c r="H14" s="48"/>
      <c r="I14" s="48"/>
      <c r="J14" s="40"/>
    </row>
    <row r="15" spans="1:10" ht="17.25" x14ac:dyDescent="0.2">
      <c r="A15" s="41">
        <f>IF(年月日データ!X13="","",年月日データ!X13)</f>
        <v>44602</v>
      </c>
      <c r="B15" s="25" t="str">
        <f>IF(年月日データ!Y13="","",年月日データ!Y13)</f>
        <v>木</v>
      </c>
      <c r="C15" s="48" t="s">
        <v>46</v>
      </c>
      <c r="D15" s="48"/>
      <c r="E15" s="48"/>
      <c r="F15" s="48"/>
      <c r="G15" s="48"/>
      <c r="H15" s="48"/>
      <c r="I15" s="48"/>
      <c r="J15" s="40"/>
    </row>
    <row r="16" spans="1:10" ht="17.25" x14ac:dyDescent="0.2">
      <c r="A16" s="41">
        <f>IF(年月日データ!X14="","",年月日データ!X14)</f>
        <v>44603</v>
      </c>
      <c r="B16" s="25" t="str">
        <f>IF(年月日データ!Y14="","",年月日データ!Y14)</f>
        <v>金</v>
      </c>
      <c r="C16" s="48" t="s">
        <v>26</v>
      </c>
      <c r="D16" s="48"/>
      <c r="E16" s="48"/>
      <c r="F16" s="48"/>
      <c r="G16" s="48"/>
      <c r="H16" s="48"/>
      <c r="I16" s="48"/>
      <c r="J16" s="40"/>
    </row>
    <row r="17" spans="1:10" ht="17.25" x14ac:dyDescent="0.2">
      <c r="A17" s="41">
        <f>IF(年月日データ!X15="","",年月日データ!X15)</f>
        <v>44604</v>
      </c>
      <c r="B17" s="25" t="str">
        <f>IF(年月日データ!Y15="","",年月日データ!Y15)</f>
        <v>土</v>
      </c>
      <c r="C17" s="48"/>
      <c r="D17" s="48"/>
      <c r="E17" s="48"/>
      <c r="F17" s="48"/>
      <c r="G17" s="48"/>
      <c r="H17" s="48"/>
      <c r="I17" s="48"/>
      <c r="J17" s="40"/>
    </row>
    <row r="18" spans="1:10" ht="17.25" x14ac:dyDescent="0.2">
      <c r="A18" s="41">
        <f>IF(年月日データ!X16="","",年月日データ!X16)</f>
        <v>44605</v>
      </c>
      <c r="B18" s="25" t="str">
        <f>IF(年月日データ!Y16="","",年月日データ!Y16)</f>
        <v>日</v>
      </c>
      <c r="C18" s="48"/>
      <c r="D18" s="48"/>
      <c r="E18" s="48"/>
      <c r="F18" s="48"/>
      <c r="G18" s="48"/>
      <c r="H18" s="48"/>
      <c r="I18" s="48"/>
      <c r="J18" s="40"/>
    </row>
    <row r="19" spans="1:10" ht="17.25" x14ac:dyDescent="0.2">
      <c r="A19" s="41">
        <f>IF(年月日データ!X17="","",年月日データ!X17)</f>
        <v>44606</v>
      </c>
      <c r="B19" s="25" t="str">
        <f>IF(年月日データ!Y17="","",年月日データ!Y17)</f>
        <v>月</v>
      </c>
      <c r="C19" s="48"/>
      <c r="D19" s="48"/>
      <c r="E19" s="48"/>
      <c r="F19" s="48"/>
      <c r="G19" s="48"/>
      <c r="H19" s="48"/>
      <c r="I19" s="48"/>
      <c r="J19" s="40"/>
    </row>
    <row r="20" spans="1:10" ht="17.25" x14ac:dyDescent="0.2">
      <c r="A20" s="41">
        <f>IF(年月日データ!X18="","",年月日データ!X18)</f>
        <v>44607</v>
      </c>
      <c r="B20" s="25" t="str">
        <f>IF(年月日データ!Y18="","",年月日データ!Y18)</f>
        <v>火</v>
      </c>
      <c r="C20" s="48"/>
      <c r="D20" s="48"/>
      <c r="E20" s="48"/>
      <c r="F20" s="48"/>
      <c r="G20" s="48"/>
      <c r="H20" s="48"/>
      <c r="I20" s="48"/>
      <c r="J20" s="40"/>
    </row>
    <row r="21" spans="1:10" ht="17.25" x14ac:dyDescent="0.2">
      <c r="A21" s="41">
        <f>IF(年月日データ!X19="","",年月日データ!X19)</f>
        <v>44608</v>
      </c>
      <c r="B21" s="25" t="str">
        <f>IF(年月日データ!Y19="","",年月日データ!Y19)</f>
        <v>水</v>
      </c>
      <c r="C21" s="48" t="s">
        <v>47</v>
      </c>
      <c r="D21" s="48"/>
      <c r="E21" s="48"/>
      <c r="F21" s="48"/>
      <c r="G21" s="48"/>
      <c r="H21" s="48"/>
      <c r="I21" s="48"/>
      <c r="J21" s="40"/>
    </row>
    <row r="22" spans="1:10" ht="17.25" x14ac:dyDescent="0.2">
      <c r="A22" s="41">
        <f>IF(年月日データ!X20="","",年月日データ!X20)</f>
        <v>44609</v>
      </c>
      <c r="B22" s="25" t="str">
        <f>IF(年月日データ!Y20="","",年月日データ!Y20)</f>
        <v>木</v>
      </c>
      <c r="C22" s="48" t="s">
        <v>49</v>
      </c>
      <c r="D22" s="48"/>
      <c r="E22" s="48"/>
      <c r="F22" s="48"/>
      <c r="G22" s="48"/>
      <c r="H22" s="48"/>
      <c r="I22" s="48"/>
      <c r="J22" s="40"/>
    </row>
    <row r="23" spans="1:10" ht="17.25" x14ac:dyDescent="0.2">
      <c r="A23" s="41">
        <f>IF(年月日データ!X21="","",年月日データ!X21)</f>
        <v>44610</v>
      </c>
      <c r="B23" s="25" t="str">
        <f>IF(年月日データ!Y21="","",年月日データ!Y21)</f>
        <v>金</v>
      </c>
      <c r="C23" s="48" t="s">
        <v>48</v>
      </c>
      <c r="D23" s="48"/>
      <c r="E23" s="48"/>
      <c r="F23" s="48"/>
      <c r="G23" s="48"/>
      <c r="H23" s="48"/>
      <c r="I23" s="48"/>
      <c r="J23" s="40"/>
    </row>
    <row r="24" spans="1:10" ht="17.25" x14ac:dyDescent="0.2">
      <c r="A24" s="41">
        <f>IF(年月日データ!X22="","",年月日データ!X22)</f>
        <v>44611</v>
      </c>
      <c r="B24" s="25" t="str">
        <f>IF(年月日データ!Y22="","",年月日データ!Y22)</f>
        <v>土</v>
      </c>
      <c r="C24" s="48"/>
      <c r="D24" s="48"/>
      <c r="E24" s="48"/>
      <c r="F24" s="48"/>
      <c r="G24" s="48"/>
      <c r="H24" s="48"/>
      <c r="I24" s="48"/>
      <c r="J24" s="40"/>
    </row>
    <row r="25" spans="1:10" ht="17.25" x14ac:dyDescent="0.2">
      <c r="A25" s="41">
        <f>IF(年月日データ!X23="","",年月日データ!X23)</f>
        <v>44612</v>
      </c>
      <c r="B25" s="25" t="str">
        <f>IF(年月日データ!Y23="","",年月日データ!Y23)</f>
        <v>日</v>
      </c>
      <c r="C25" s="48"/>
      <c r="D25" s="48"/>
      <c r="E25" s="48"/>
      <c r="F25" s="48"/>
      <c r="G25" s="48"/>
      <c r="H25" s="48"/>
      <c r="I25" s="48"/>
      <c r="J25" s="40"/>
    </row>
    <row r="26" spans="1:10" ht="17.25" x14ac:dyDescent="0.2">
      <c r="A26" s="41">
        <f>IF(年月日データ!X24="","",年月日データ!X24)</f>
        <v>44613</v>
      </c>
      <c r="B26" s="25" t="str">
        <f>IF(年月日データ!Y24="","",年月日データ!Y24)</f>
        <v>月</v>
      </c>
      <c r="C26" s="48" t="s">
        <v>50</v>
      </c>
      <c r="D26" s="48"/>
      <c r="E26" s="48"/>
      <c r="F26" s="48"/>
      <c r="G26" s="48"/>
      <c r="H26" s="48"/>
      <c r="I26" s="48"/>
      <c r="J26" s="40"/>
    </row>
    <row r="27" spans="1:10" ht="17.25" x14ac:dyDescent="0.2">
      <c r="A27" s="41">
        <f>IF(年月日データ!X25="","",年月日データ!X25)</f>
        <v>44614</v>
      </c>
      <c r="B27" s="25" t="str">
        <f>IF(年月日データ!Y25="","",年月日データ!Y25)</f>
        <v>火</v>
      </c>
      <c r="C27" s="48" t="s">
        <v>51</v>
      </c>
      <c r="D27" s="48"/>
      <c r="E27" s="48"/>
      <c r="F27" s="48"/>
      <c r="G27" s="48"/>
      <c r="H27" s="48"/>
      <c r="I27" s="48"/>
      <c r="J27" s="40"/>
    </row>
    <row r="28" spans="1:10" ht="17.25" x14ac:dyDescent="0.2">
      <c r="A28" s="41">
        <f>IF(年月日データ!X26="","",年月日データ!X26)</f>
        <v>44615</v>
      </c>
      <c r="B28" s="25" t="str">
        <f>IF(年月日データ!Y26="","",年月日データ!Y26)</f>
        <v>水</v>
      </c>
      <c r="C28" s="48" t="s">
        <v>52</v>
      </c>
      <c r="D28" s="48"/>
      <c r="E28" s="48"/>
      <c r="F28" s="48"/>
      <c r="G28" s="48"/>
      <c r="H28" s="48"/>
      <c r="I28" s="48"/>
      <c r="J28" s="40"/>
    </row>
    <row r="29" spans="1:10" ht="17.25" x14ac:dyDescent="0.2">
      <c r="A29" s="41">
        <f>IF(年月日データ!X27="","",年月日データ!X27)</f>
        <v>44616</v>
      </c>
      <c r="B29" s="25" t="str">
        <f>IF(年月日データ!Y27="","",年月日データ!Y27)</f>
        <v>木</v>
      </c>
      <c r="C29" s="48" t="s">
        <v>53</v>
      </c>
      <c r="D29" s="48"/>
      <c r="E29" s="48"/>
      <c r="F29" s="48"/>
      <c r="G29" s="48"/>
      <c r="H29" s="48"/>
      <c r="I29" s="48"/>
      <c r="J29" s="40"/>
    </row>
    <row r="30" spans="1:10" ht="17.25" x14ac:dyDescent="0.2">
      <c r="A30" s="41">
        <f>IF(年月日データ!X28="","",年月日データ!X28)</f>
        <v>44617</v>
      </c>
      <c r="B30" s="25" t="str">
        <f>IF(年月日データ!Y28="","",年月日データ!Y28)</f>
        <v>金</v>
      </c>
      <c r="C30" s="48" t="s">
        <v>54</v>
      </c>
      <c r="D30" s="48"/>
      <c r="E30" s="48"/>
      <c r="F30" s="48"/>
      <c r="G30" s="48"/>
      <c r="H30" s="48"/>
      <c r="I30" s="48"/>
      <c r="J30" s="40"/>
    </row>
    <row r="31" spans="1:10" ht="17.25" x14ac:dyDescent="0.2">
      <c r="A31" s="41">
        <f>IF(年月日データ!X29="","",年月日データ!X29)</f>
        <v>44618</v>
      </c>
      <c r="B31" s="25" t="str">
        <f>IF(年月日データ!Y29="","",年月日データ!Y29)</f>
        <v>土</v>
      </c>
      <c r="C31" s="48"/>
      <c r="D31" s="48"/>
      <c r="E31" s="48"/>
      <c r="F31" s="48"/>
      <c r="G31" s="48"/>
      <c r="H31" s="48"/>
      <c r="I31" s="48"/>
      <c r="J31" s="40"/>
    </row>
    <row r="32" spans="1:10" ht="17.25" x14ac:dyDescent="0.2">
      <c r="A32" s="41">
        <f>IF(年月日データ!X30="","",年月日データ!X30)</f>
        <v>44619</v>
      </c>
      <c r="B32" s="25" t="str">
        <f>IF(年月日データ!Y30="","",年月日データ!Y30)</f>
        <v>日</v>
      </c>
      <c r="C32" s="48"/>
      <c r="D32" s="48"/>
      <c r="E32" s="48"/>
      <c r="F32" s="48"/>
      <c r="G32" s="48"/>
      <c r="H32" s="48"/>
      <c r="I32" s="48"/>
      <c r="J32" s="40"/>
    </row>
    <row r="33" spans="1:10" ht="17.25" x14ac:dyDescent="0.2">
      <c r="A33" s="41">
        <f>IF(年月日データ!X31="","",年月日データ!X31)</f>
        <v>44620</v>
      </c>
      <c r="B33" s="25" t="str">
        <f>IF(年月日データ!Y31="","",年月日データ!Y31)</f>
        <v>月</v>
      </c>
      <c r="C33" s="48"/>
      <c r="D33" s="48"/>
      <c r="E33" s="48"/>
      <c r="F33" s="48"/>
      <c r="G33" s="48"/>
      <c r="H33" s="48"/>
      <c r="I33" s="48"/>
      <c r="J33" s="40"/>
    </row>
    <row r="34" spans="1:10" ht="17.25" x14ac:dyDescent="0.2">
      <c r="A34" s="41" t="str">
        <f>IF(年月日データ!X32="","",年月日データ!X32)</f>
        <v/>
      </c>
      <c r="B34" s="25" t="str">
        <f>IF(年月日データ!Y32="","",年月日データ!Y32)</f>
        <v/>
      </c>
      <c r="C34" s="48"/>
      <c r="D34" s="48"/>
      <c r="E34" s="48"/>
      <c r="F34" s="48"/>
      <c r="G34" s="48"/>
      <c r="H34" s="48"/>
      <c r="I34" s="48"/>
      <c r="J34" s="40"/>
    </row>
    <row r="35" spans="1:10" ht="17.25" x14ac:dyDescent="0.2">
      <c r="A35" s="41" t="str">
        <f>IF(年月日データ!X33="","",年月日データ!X33)</f>
        <v/>
      </c>
      <c r="B35" s="25" t="str">
        <f>IF(年月日データ!Y33="","",年月日データ!Y33)</f>
        <v/>
      </c>
      <c r="C35" s="48"/>
      <c r="D35" s="48"/>
      <c r="E35" s="48"/>
      <c r="F35" s="48"/>
      <c r="G35" s="48"/>
      <c r="H35" s="48"/>
      <c r="I35" s="48"/>
      <c r="J35" s="40"/>
    </row>
    <row r="36" spans="1:10" ht="17.25" x14ac:dyDescent="0.2">
      <c r="A36" s="41" t="str">
        <f>IF(年月日データ!X34="","",年月日データ!X34)</f>
        <v/>
      </c>
      <c r="B36" s="25" t="str">
        <f>IF(年月日データ!Y34="","",年月日データ!Y34)</f>
        <v/>
      </c>
      <c r="C36" s="48"/>
      <c r="D36" s="48"/>
      <c r="E36" s="48"/>
      <c r="F36" s="48"/>
      <c r="G36" s="48"/>
      <c r="H36" s="48"/>
      <c r="I36" s="48"/>
      <c r="J36" s="40"/>
    </row>
    <row r="37" spans="1:10" x14ac:dyDescent="0.15">
      <c r="B37"/>
      <c r="C37"/>
      <c r="D37"/>
      <c r="E37"/>
      <c r="F37"/>
      <c r="G37"/>
      <c r="H37"/>
      <c r="I37"/>
      <c r="J37"/>
    </row>
    <row r="38" spans="1:10" x14ac:dyDescent="0.15">
      <c r="B38"/>
      <c r="C38"/>
      <c r="D38"/>
      <c r="E38"/>
      <c r="F38"/>
      <c r="G38"/>
      <c r="H38"/>
      <c r="I38"/>
      <c r="J38"/>
    </row>
    <row r="39" spans="1:10" x14ac:dyDescent="0.15">
      <c r="B39"/>
      <c r="C39"/>
      <c r="D39"/>
      <c r="E39"/>
      <c r="F39"/>
      <c r="G39"/>
      <c r="H39"/>
      <c r="I39"/>
      <c r="J39"/>
    </row>
    <row r="40" spans="1:10" ht="14.25" x14ac:dyDescent="0.15">
      <c r="B40"/>
      <c r="C40"/>
      <c r="D40"/>
      <c r="E40"/>
      <c r="F40" s="36" t="s">
        <v>6</v>
      </c>
      <c r="G40" s="37"/>
      <c r="H40" s="36"/>
      <c r="I40" s="36"/>
      <c r="J40" s="42" t="s">
        <v>7</v>
      </c>
    </row>
    <row r="41" spans="1:10" x14ac:dyDescent="0.15">
      <c r="B41"/>
      <c r="C41"/>
      <c r="D41"/>
      <c r="E41"/>
      <c r="F41"/>
      <c r="G41"/>
      <c r="H41"/>
      <c r="I41"/>
      <c r="J41"/>
    </row>
    <row r="42" spans="1:10" x14ac:dyDescent="0.15">
      <c r="B42"/>
      <c r="C42"/>
      <c r="D42"/>
      <c r="E42"/>
      <c r="F42"/>
      <c r="G42"/>
      <c r="H42"/>
      <c r="I42"/>
      <c r="J42"/>
    </row>
    <row r="43" spans="1:10" x14ac:dyDescent="0.15">
      <c r="B43"/>
      <c r="C43"/>
      <c r="D43"/>
      <c r="E43"/>
      <c r="F43"/>
      <c r="G43"/>
      <c r="H43"/>
      <c r="I43"/>
      <c r="J43"/>
    </row>
    <row r="77" spans="1:10" ht="17.25" x14ac:dyDescent="0.2">
      <c r="A77" s="3"/>
    </row>
    <row r="78" spans="1:10" x14ac:dyDescent="0.15">
      <c r="B78"/>
      <c r="C78"/>
      <c r="D78"/>
      <c r="E78"/>
      <c r="F78"/>
      <c r="G78"/>
      <c r="H78"/>
      <c r="I78"/>
      <c r="J78"/>
    </row>
    <row r="79" spans="1:10" x14ac:dyDescent="0.15">
      <c r="B79"/>
      <c r="C79"/>
      <c r="D79"/>
      <c r="E79"/>
      <c r="F79"/>
      <c r="G79"/>
      <c r="H79"/>
      <c r="I79"/>
      <c r="J79"/>
    </row>
    <row r="80" spans="1:10" x14ac:dyDescent="0.15">
      <c r="B80"/>
      <c r="C80"/>
      <c r="D80"/>
      <c r="E80"/>
      <c r="F80"/>
      <c r="G80"/>
      <c r="H80"/>
      <c r="I80"/>
      <c r="J80"/>
    </row>
    <row r="81" customFormat="1" x14ac:dyDescent="0.15"/>
    <row r="82" customFormat="1" x14ac:dyDescent="0.15"/>
    <row r="83" customFormat="1" x14ac:dyDescent="0.15"/>
    <row r="84" customFormat="1" x14ac:dyDescent="0.15"/>
    <row r="85" customFormat="1" x14ac:dyDescent="0.15"/>
    <row r="86" customFormat="1" x14ac:dyDescent="0.15"/>
    <row r="87" customFormat="1" x14ac:dyDescent="0.15"/>
    <row r="88" customFormat="1" x14ac:dyDescent="0.15"/>
    <row r="89" customFormat="1" x14ac:dyDescent="0.15"/>
    <row r="90" customFormat="1" x14ac:dyDescent="0.15"/>
    <row r="91" customFormat="1" x14ac:dyDescent="0.15"/>
    <row r="92" customFormat="1" x14ac:dyDescent="0.15"/>
    <row r="93" customFormat="1" x14ac:dyDescent="0.15"/>
    <row r="94" customFormat="1" x14ac:dyDescent="0.15"/>
    <row r="95" customFormat="1" x14ac:dyDescent="0.15"/>
    <row r="96" customFormat="1" x14ac:dyDescent="0.15"/>
    <row r="97" customFormat="1" x14ac:dyDescent="0.15"/>
    <row r="98" customFormat="1" x14ac:dyDescent="0.15"/>
    <row r="99" customFormat="1" x14ac:dyDescent="0.15"/>
    <row r="100" customFormat="1" x14ac:dyDescent="0.15"/>
    <row r="101" customFormat="1" x14ac:dyDescent="0.15"/>
    <row r="102" customFormat="1" x14ac:dyDescent="0.15"/>
    <row r="103" customFormat="1" x14ac:dyDescent="0.15"/>
    <row r="104" customFormat="1" x14ac:dyDescent="0.15"/>
    <row r="105" customFormat="1" x14ac:dyDescent="0.15"/>
    <row r="106" customFormat="1" x14ac:dyDescent="0.15"/>
    <row r="107" customFormat="1" x14ac:dyDescent="0.15"/>
    <row r="108" customFormat="1" x14ac:dyDescent="0.15"/>
    <row r="109" customFormat="1" x14ac:dyDescent="0.15"/>
    <row r="110" customFormat="1" x14ac:dyDescent="0.15"/>
  </sheetData>
  <mergeCells count="32">
    <mergeCell ref="C5:I5"/>
    <mergeCell ref="C6:I6"/>
    <mergeCell ref="C7:I7"/>
    <mergeCell ref="C8:I8"/>
    <mergeCell ref="C9:I9"/>
    <mergeCell ref="C10:I10"/>
    <mergeCell ref="C11:I11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24:I24"/>
    <mergeCell ref="C25:I25"/>
    <mergeCell ref="C26:I26"/>
    <mergeCell ref="C27:I27"/>
    <mergeCell ref="C28:I28"/>
    <mergeCell ref="C35:I35"/>
    <mergeCell ref="C36:I36"/>
    <mergeCell ref="C29:I29"/>
    <mergeCell ref="C30:I30"/>
    <mergeCell ref="C31:I31"/>
    <mergeCell ref="C32:I32"/>
    <mergeCell ref="C33:I33"/>
    <mergeCell ref="C34:I34"/>
  </mergeCells>
  <phoneticPr fontId="1"/>
  <conditionalFormatting sqref="B6:B36">
    <cfRule type="cellIs" dxfId="3" priority="1" stopIfTrue="1" operator="equal">
      <formula>"土"</formula>
    </cfRule>
    <cfRule type="cellIs" dxfId="2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10"/>
  <sheetViews>
    <sheetView zoomScaleNormal="100" workbookViewId="0">
      <selection activeCell="Q16" sqref="Q16"/>
    </sheetView>
  </sheetViews>
  <sheetFormatPr defaultColWidth="9" defaultRowHeight="13.5" x14ac:dyDescent="0.15"/>
  <cols>
    <col min="1" max="1" width="7.125" customWidth="1"/>
    <col min="2" max="2" width="3.75" style="1" customWidth="1"/>
    <col min="3" max="3" width="30.625" style="1" customWidth="1"/>
    <col min="4" max="9" width="6.75" style="1" customWidth="1"/>
    <col min="10" max="10" width="9.75" style="1" customWidth="1"/>
    <col min="11" max="11" width="3.75" customWidth="1"/>
    <col min="12" max="12" width="5.375" customWidth="1"/>
    <col min="13" max="13" width="5.625" customWidth="1"/>
    <col min="14" max="14" width="3.75" customWidth="1"/>
    <col min="15" max="15" width="5.375" customWidth="1"/>
    <col min="16" max="16" width="5.625" customWidth="1"/>
    <col min="17" max="17" width="3.75" customWidth="1"/>
    <col min="18" max="18" width="5.375" customWidth="1"/>
    <col min="19" max="19" width="5.625" customWidth="1"/>
    <col min="20" max="20" width="3.75" customWidth="1"/>
    <col min="21" max="21" width="5.375" customWidth="1"/>
    <col min="22" max="22" width="5.625" customWidth="1"/>
    <col min="23" max="23" width="3.75" customWidth="1"/>
    <col min="24" max="24" width="5.375" customWidth="1"/>
    <col min="25" max="25" width="5.625" customWidth="1"/>
    <col min="26" max="26" width="3.75" customWidth="1"/>
    <col min="27" max="27" width="5.375" customWidth="1"/>
    <col min="28" max="28" width="5.625" customWidth="1"/>
    <col min="29" max="29" width="3.75" customWidth="1"/>
    <col min="30" max="30" width="5.375" customWidth="1"/>
    <col min="31" max="31" width="5.625" customWidth="1"/>
    <col min="32" max="32" width="3.75" customWidth="1"/>
    <col min="33" max="33" width="5.375" customWidth="1"/>
    <col min="34" max="34" width="5.625" customWidth="1"/>
    <col min="35" max="35" width="3.75" customWidth="1"/>
    <col min="36" max="36" width="5.375" customWidth="1"/>
    <col min="37" max="37" width="5.625" customWidth="1"/>
    <col min="38" max="38" width="3.75" customWidth="1"/>
    <col min="39" max="39" width="5.375" customWidth="1"/>
    <col min="40" max="40" width="5.625" customWidth="1"/>
    <col min="41" max="41" width="3.75" customWidth="1"/>
    <col min="42" max="42" width="5.375" customWidth="1"/>
    <col min="43" max="53" width="8.875" customWidth="1"/>
  </cols>
  <sheetData>
    <row r="1" spans="1:10" ht="14.25" x14ac:dyDescent="0.15">
      <c r="A1" s="26"/>
      <c r="B1" s="27" t="str">
        <f>"平成"&amp;年月日データ!B2&amp;"年度 　"&amp;所属・氏名!B2&amp;" 　実施記録　（３月）"</f>
        <v>平成3年度 　卒業研究 　実施記録　（３月）</v>
      </c>
      <c r="C1" s="27"/>
      <c r="D1" s="28"/>
      <c r="E1" s="28"/>
      <c r="F1" s="28"/>
      <c r="G1" s="28"/>
      <c r="H1" s="28"/>
      <c r="I1" s="28"/>
      <c r="J1" s="28"/>
    </row>
    <row r="2" spans="1:10" ht="14.25" x14ac:dyDescent="0.15">
      <c r="A2" s="26"/>
      <c r="B2" s="27"/>
      <c r="C2" s="27"/>
      <c r="D2" s="28"/>
      <c r="E2" s="28"/>
      <c r="F2" s="28"/>
      <c r="G2" s="28"/>
      <c r="H2" s="28"/>
      <c r="I2" s="28"/>
      <c r="J2" s="28"/>
    </row>
    <row r="3" spans="1:10" ht="14.25" x14ac:dyDescent="0.15">
      <c r="A3" s="26"/>
      <c r="B3" s="27"/>
      <c r="C3" s="27"/>
      <c r="D3" s="28"/>
      <c r="E3" s="28"/>
      <c r="F3" s="28"/>
      <c r="G3" s="28"/>
      <c r="H3" s="27"/>
      <c r="I3" s="26" t="str">
        <f>所属・氏名!$B$3&amp;"　 "&amp;所属・氏名!$B$4&amp;"   "&amp;所属・氏名!$B$5</f>
        <v>未来創造工学 電気・電子系　 5年   及川篤弥</v>
      </c>
      <c r="J3" s="28"/>
    </row>
    <row r="4" spans="1:10" x14ac:dyDescent="0.15">
      <c r="A4" s="2"/>
      <c r="B4" s="13"/>
      <c r="C4" s="13"/>
    </row>
    <row r="5" spans="1:10" ht="17.25" customHeight="1" x14ac:dyDescent="0.15">
      <c r="A5" s="43" t="s">
        <v>2</v>
      </c>
      <c r="B5" s="44" t="s">
        <v>3</v>
      </c>
      <c r="C5" s="49" t="s">
        <v>4</v>
      </c>
      <c r="D5" s="49"/>
      <c r="E5" s="49"/>
      <c r="F5" s="49"/>
      <c r="G5" s="49"/>
      <c r="H5" s="49"/>
      <c r="I5" s="49"/>
      <c r="J5" s="45" t="s">
        <v>5</v>
      </c>
    </row>
    <row r="6" spans="1:10" ht="17.25" x14ac:dyDescent="0.2">
      <c r="A6" s="41">
        <f>IF(年月日データ!Z4="","",年月日データ!Z4)</f>
        <v>44621</v>
      </c>
      <c r="B6" s="25" t="str">
        <f>IF(年月日データ!AA4="","",年月日データ!AA4)</f>
        <v>火</v>
      </c>
      <c r="C6" s="48"/>
      <c r="D6" s="48"/>
      <c r="E6" s="48"/>
      <c r="F6" s="48"/>
      <c r="G6" s="48"/>
      <c r="H6" s="48"/>
      <c r="I6" s="48"/>
      <c r="J6" s="40"/>
    </row>
    <row r="7" spans="1:10" ht="17.25" x14ac:dyDescent="0.2">
      <c r="A7" s="41">
        <f>IF(年月日データ!Z5="","",年月日データ!Z5)</f>
        <v>44622</v>
      </c>
      <c r="B7" s="25" t="str">
        <f>IF(年月日データ!AA5="","",年月日データ!AA5)</f>
        <v>水</v>
      </c>
      <c r="C7" s="48"/>
      <c r="D7" s="48"/>
      <c r="E7" s="48"/>
      <c r="F7" s="48"/>
      <c r="G7" s="48"/>
      <c r="H7" s="48"/>
      <c r="I7" s="48"/>
      <c r="J7" s="40"/>
    </row>
    <row r="8" spans="1:10" ht="17.25" x14ac:dyDescent="0.2">
      <c r="A8" s="41">
        <f>IF(年月日データ!Z6="","",年月日データ!Z6)</f>
        <v>44623</v>
      </c>
      <c r="B8" s="25" t="str">
        <f>IF(年月日データ!AA6="","",年月日データ!AA6)</f>
        <v>木</v>
      </c>
      <c r="C8" s="48"/>
      <c r="D8" s="48"/>
      <c r="E8" s="48"/>
      <c r="F8" s="48"/>
      <c r="G8" s="48"/>
      <c r="H8" s="48"/>
      <c r="I8" s="48"/>
      <c r="J8" s="40"/>
    </row>
    <row r="9" spans="1:10" ht="17.25" x14ac:dyDescent="0.2">
      <c r="A9" s="41">
        <f>IF(年月日データ!Z7="","",年月日データ!Z7)</f>
        <v>44624</v>
      </c>
      <c r="B9" s="25" t="str">
        <f>IF(年月日データ!AA7="","",年月日データ!AA7)</f>
        <v>金</v>
      </c>
      <c r="C9" s="48"/>
      <c r="D9" s="48"/>
      <c r="E9" s="48"/>
      <c r="F9" s="48"/>
      <c r="G9" s="48"/>
      <c r="H9" s="48"/>
      <c r="I9" s="48"/>
      <c r="J9" s="40"/>
    </row>
    <row r="10" spans="1:10" ht="17.25" x14ac:dyDescent="0.2">
      <c r="A10" s="41">
        <f>IF(年月日データ!Z8="","",年月日データ!Z8)</f>
        <v>44625</v>
      </c>
      <c r="B10" s="25" t="str">
        <f>IF(年月日データ!AA8="","",年月日データ!AA8)</f>
        <v>土</v>
      </c>
      <c r="C10" s="48"/>
      <c r="D10" s="48"/>
      <c r="E10" s="48"/>
      <c r="F10" s="48"/>
      <c r="G10" s="48"/>
      <c r="H10" s="48"/>
      <c r="I10" s="48"/>
      <c r="J10" s="40"/>
    </row>
    <row r="11" spans="1:10" ht="17.25" x14ac:dyDescent="0.2">
      <c r="A11" s="41">
        <f>IF(年月日データ!Z9="","",年月日データ!Z9)</f>
        <v>44626</v>
      </c>
      <c r="B11" s="25" t="str">
        <f>IF(年月日データ!AA9="","",年月日データ!AA9)</f>
        <v>日</v>
      </c>
      <c r="C11" s="48"/>
      <c r="D11" s="48"/>
      <c r="E11" s="48"/>
      <c r="F11" s="48"/>
      <c r="G11" s="48"/>
      <c r="H11" s="48"/>
      <c r="I11" s="48"/>
      <c r="J11" s="40"/>
    </row>
    <row r="12" spans="1:10" ht="17.25" x14ac:dyDescent="0.2">
      <c r="A12" s="41">
        <f>IF(年月日データ!Z10="","",年月日データ!Z10)</f>
        <v>44627</v>
      </c>
      <c r="B12" s="25" t="str">
        <f>IF(年月日データ!AA10="","",年月日データ!AA10)</f>
        <v>月</v>
      </c>
      <c r="C12" s="48"/>
      <c r="D12" s="48"/>
      <c r="E12" s="48"/>
      <c r="F12" s="48"/>
      <c r="G12" s="48"/>
      <c r="H12" s="48"/>
      <c r="I12" s="48"/>
      <c r="J12" s="40"/>
    </row>
    <row r="13" spans="1:10" ht="17.25" x14ac:dyDescent="0.2">
      <c r="A13" s="41">
        <f>IF(年月日データ!Z11="","",年月日データ!Z11)</f>
        <v>44628</v>
      </c>
      <c r="B13" s="25" t="str">
        <f>IF(年月日データ!AA11="","",年月日データ!AA11)</f>
        <v>火</v>
      </c>
      <c r="C13" s="48"/>
      <c r="D13" s="48"/>
      <c r="E13" s="48"/>
      <c r="F13" s="48"/>
      <c r="G13" s="48"/>
      <c r="H13" s="48"/>
      <c r="I13" s="48"/>
      <c r="J13" s="40"/>
    </row>
    <row r="14" spans="1:10" ht="17.25" x14ac:dyDescent="0.2">
      <c r="A14" s="41">
        <f>IF(年月日データ!Z12="","",年月日データ!Z12)</f>
        <v>44629</v>
      </c>
      <c r="B14" s="25" t="str">
        <f>IF(年月日データ!AA12="","",年月日データ!AA12)</f>
        <v>水</v>
      </c>
      <c r="C14" s="48"/>
      <c r="D14" s="48"/>
      <c r="E14" s="48"/>
      <c r="F14" s="48"/>
      <c r="G14" s="48"/>
      <c r="H14" s="48"/>
      <c r="I14" s="48"/>
      <c r="J14" s="40"/>
    </row>
    <row r="15" spans="1:10" ht="17.25" x14ac:dyDescent="0.2">
      <c r="A15" s="41">
        <f>IF(年月日データ!Z13="","",年月日データ!Z13)</f>
        <v>44630</v>
      </c>
      <c r="B15" s="25" t="str">
        <f>IF(年月日データ!AA13="","",年月日データ!AA13)</f>
        <v>木</v>
      </c>
      <c r="C15" s="48"/>
      <c r="D15" s="48"/>
      <c r="E15" s="48"/>
      <c r="F15" s="48"/>
      <c r="G15" s="48"/>
      <c r="H15" s="48"/>
      <c r="I15" s="48"/>
      <c r="J15" s="40"/>
    </row>
    <row r="16" spans="1:10" ht="17.25" x14ac:dyDescent="0.2">
      <c r="A16" s="41">
        <f>IF(年月日データ!Z14="","",年月日データ!Z14)</f>
        <v>44631</v>
      </c>
      <c r="B16" s="25" t="str">
        <f>IF(年月日データ!AA14="","",年月日データ!AA14)</f>
        <v>金</v>
      </c>
      <c r="C16" s="48"/>
      <c r="D16" s="48"/>
      <c r="E16" s="48"/>
      <c r="F16" s="48"/>
      <c r="G16" s="48"/>
      <c r="H16" s="48"/>
      <c r="I16" s="48"/>
      <c r="J16" s="40"/>
    </row>
    <row r="17" spans="1:10" ht="17.25" x14ac:dyDescent="0.2">
      <c r="A17" s="41">
        <f>IF(年月日データ!Z15="","",年月日データ!Z15)</f>
        <v>44632</v>
      </c>
      <c r="B17" s="25" t="str">
        <f>IF(年月日データ!AA15="","",年月日データ!AA15)</f>
        <v>土</v>
      </c>
      <c r="C17" s="48"/>
      <c r="D17" s="48"/>
      <c r="E17" s="48"/>
      <c r="F17" s="48"/>
      <c r="G17" s="48"/>
      <c r="H17" s="48"/>
      <c r="I17" s="48"/>
      <c r="J17" s="40"/>
    </row>
    <row r="18" spans="1:10" ht="17.25" x14ac:dyDescent="0.2">
      <c r="A18" s="41">
        <f>IF(年月日データ!Z16="","",年月日データ!Z16)</f>
        <v>44633</v>
      </c>
      <c r="B18" s="25" t="str">
        <f>IF(年月日データ!AA16="","",年月日データ!AA16)</f>
        <v>日</v>
      </c>
      <c r="C18" s="48"/>
      <c r="D18" s="48"/>
      <c r="E18" s="48"/>
      <c r="F18" s="48"/>
      <c r="G18" s="48"/>
      <c r="H18" s="48"/>
      <c r="I18" s="48"/>
      <c r="J18" s="40"/>
    </row>
    <row r="19" spans="1:10" ht="17.25" x14ac:dyDescent="0.2">
      <c r="A19" s="41">
        <f>IF(年月日データ!Z17="","",年月日データ!Z17)</f>
        <v>44634</v>
      </c>
      <c r="B19" s="25" t="str">
        <f>IF(年月日データ!AA17="","",年月日データ!AA17)</f>
        <v>月</v>
      </c>
      <c r="C19" s="48"/>
      <c r="D19" s="48"/>
      <c r="E19" s="48"/>
      <c r="F19" s="48"/>
      <c r="G19" s="48"/>
      <c r="H19" s="48"/>
      <c r="I19" s="48"/>
      <c r="J19" s="40"/>
    </row>
    <row r="20" spans="1:10" ht="17.25" x14ac:dyDescent="0.2">
      <c r="A20" s="41">
        <f>IF(年月日データ!Z18="","",年月日データ!Z18)</f>
        <v>44635</v>
      </c>
      <c r="B20" s="25" t="str">
        <f>IF(年月日データ!AA18="","",年月日データ!AA18)</f>
        <v>火</v>
      </c>
      <c r="C20" s="48"/>
      <c r="D20" s="48"/>
      <c r="E20" s="48"/>
      <c r="F20" s="48"/>
      <c r="G20" s="48"/>
      <c r="H20" s="48"/>
      <c r="I20" s="48"/>
      <c r="J20" s="40"/>
    </row>
    <row r="21" spans="1:10" ht="17.25" x14ac:dyDescent="0.2">
      <c r="A21" s="41">
        <f>IF(年月日データ!Z19="","",年月日データ!Z19)</f>
        <v>44636</v>
      </c>
      <c r="B21" s="25" t="str">
        <f>IF(年月日データ!AA19="","",年月日データ!AA19)</f>
        <v>水</v>
      </c>
      <c r="C21" s="48"/>
      <c r="D21" s="48"/>
      <c r="E21" s="48"/>
      <c r="F21" s="48"/>
      <c r="G21" s="48"/>
      <c r="H21" s="48"/>
      <c r="I21" s="48"/>
      <c r="J21" s="40"/>
    </row>
    <row r="22" spans="1:10" ht="17.25" x14ac:dyDescent="0.2">
      <c r="A22" s="41">
        <f>IF(年月日データ!Z20="","",年月日データ!Z20)</f>
        <v>44637</v>
      </c>
      <c r="B22" s="25" t="str">
        <f>IF(年月日データ!AA20="","",年月日データ!AA20)</f>
        <v>木</v>
      </c>
      <c r="C22" s="48"/>
      <c r="D22" s="48"/>
      <c r="E22" s="48"/>
      <c r="F22" s="48"/>
      <c r="G22" s="48"/>
      <c r="H22" s="48"/>
      <c r="I22" s="48"/>
      <c r="J22" s="40"/>
    </row>
    <row r="23" spans="1:10" ht="17.25" x14ac:dyDescent="0.2">
      <c r="A23" s="41">
        <f>IF(年月日データ!Z21="","",年月日データ!Z21)</f>
        <v>44638</v>
      </c>
      <c r="B23" s="25" t="str">
        <f>IF(年月日データ!AA21="","",年月日データ!AA21)</f>
        <v>金</v>
      </c>
      <c r="C23" s="48"/>
      <c r="D23" s="48"/>
      <c r="E23" s="48"/>
      <c r="F23" s="48"/>
      <c r="G23" s="48"/>
      <c r="H23" s="48"/>
      <c r="I23" s="48"/>
      <c r="J23" s="40"/>
    </row>
    <row r="24" spans="1:10" ht="17.25" x14ac:dyDescent="0.2">
      <c r="A24" s="41">
        <f>IF(年月日データ!Z22="","",年月日データ!Z22)</f>
        <v>44639</v>
      </c>
      <c r="B24" s="25" t="str">
        <f>IF(年月日データ!AA22="","",年月日データ!AA22)</f>
        <v>土</v>
      </c>
      <c r="C24" s="48"/>
      <c r="D24" s="48"/>
      <c r="E24" s="48"/>
      <c r="F24" s="48"/>
      <c r="G24" s="48"/>
      <c r="H24" s="48"/>
      <c r="I24" s="48"/>
      <c r="J24" s="40"/>
    </row>
    <row r="25" spans="1:10" ht="17.25" x14ac:dyDescent="0.2">
      <c r="A25" s="41">
        <f>IF(年月日データ!Z23="","",年月日データ!Z23)</f>
        <v>44640</v>
      </c>
      <c r="B25" s="25" t="str">
        <f>IF(年月日データ!AA23="","",年月日データ!AA23)</f>
        <v>日</v>
      </c>
      <c r="C25" s="48"/>
      <c r="D25" s="48"/>
      <c r="E25" s="48"/>
      <c r="F25" s="48"/>
      <c r="G25" s="48"/>
      <c r="H25" s="48"/>
      <c r="I25" s="48"/>
      <c r="J25" s="40"/>
    </row>
    <row r="26" spans="1:10" ht="17.25" x14ac:dyDescent="0.2">
      <c r="A26" s="41">
        <f>IF(年月日データ!Z24="","",年月日データ!Z24)</f>
        <v>44641</v>
      </c>
      <c r="B26" s="25" t="str">
        <f>IF(年月日データ!AA24="","",年月日データ!AA24)</f>
        <v>月</v>
      </c>
      <c r="C26" s="48"/>
      <c r="D26" s="48"/>
      <c r="E26" s="48"/>
      <c r="F26" s="48"/>
      <c r="G26" s="48"/>
      <c r="H26" s="48"/>
      <c r="I26" s="48"/>
      <c r="J26" s="40"/>
    </row>
    <row r="27" spans="1:10" ht="17.25" x14ac:dyDescent="0.2">
      <c r="A27" s="41">
        <f>IF(年月日データ!Z25="","",年月日データ!Z25)</f>
        <v>44642</v>
      </c>
      <c r="B27" s="25" t="str">
        <f>IF(年月日データ!AA25="","",年月日データ!AA25)</f>
        <v>火</v>
      </c>
      <c r="C27" s="48"/>
      <c r="D27" s="48"/>
      <c r="E27" s="48"/>
      <c r="F27" s="48"/>
      <c r="G27" s="48"/>
      <c r="H27" s="48"/>
      <c r="I27" s="48"/>
      <c r="J27" s="40"/>
    </row>
    <row r="28" spans="1:10" ht="17.25" x14ac:dyDescent="0.2">
      <c r="A28" s="41">
        <f>IF(年月日データ!Z26="","",年月日データ!Z26)</f>
        <v>44643</v>
      </c>
      <c r="B28" s="25" t="str">
        <f>IF(年月日データ!AA26="","",年月日データ!AA26)</f>
        <v>水</v>
      </c>
      <c r="C28" s="48"/>
      <c r="D28" s="48"/>
      <c r="E28" s="48"/>
      <c r="F28" s="48"/>
      <c r="G28" s="48"/>
      <c r="H28" s="48"/>
      <c r="I28" s="48"/>
      <c r="J28" s="40"/>
    </row>
    <row r="29" spans="1:10" ht="17.25" x14ac:dyDescent="0.2">
      <c r="A29" s="41">
        <f>IF(年月日データ!Z27="","",年月日データ!Z27)</f>
        <v>44644</v>
      </c>
      <c r="B29" s="25" t="str">
        <f>IF(年月日データ!AA27="","",年月日データ!AA27)</f>
        <v>木</v>
      </c>
      <c r="C29" s="48"/>
      <c r="D29" s="48"/>
      <c r="E29" s="48"/>
      <c r="F29" s="48"/>
      <c r="G29" s="48"/>
      <c r="H29" s="48"/>
      <c r="I29" s="48"/>
      <c r="J29" s="40"/>
    </row>
    <row r="30" spans="1:10" ht="17.25" x14ac:dyDescent="0.2">
      <c r="A30" s="41">
        <f>IF(年月日データ!Z28="","",年月日データ!Z28)</f>
        <v>44645</v>
      </c>
      <c r="B30" s="25" t="str">
        <f>IF(年月日データ!AA28="","",年月日データ!AA28)</f>
        <v>金</v>
      </c>
      <c r="C30" s="48"/>
      <c r="D30" s="48"/>
      <c r="E30" s="48"/>
      <c r="F30" s="48"/>
      <c r="G30" s="48"/>
      <c r="H30" s="48"/>
      <c r="I30" s="48"/>
      <c r="J30" s="40"/>
    </row>
    <row r="31" spans="1:10" ht="17.25" x14ac:dyDescent="0.2">
      <c r="A31" s="41">
        <f>IF(年月日データ!Z29="","",年月日データ!Z29)</f>
        <v>44646</v>
      </c>
      <c r="B31" s="25" t="str">
        <f>IF(年月日データ!AA29="","",年月日データ!AA29)</f>
        <v>土</v>
      </c>
      <c r="C31" s="48"/>
      <c r="D31" s="48"/>
      <c r="E31" s="48"/>
      <c r="F31" s="48"/>
      <c r="G31" s="48"/>
      <c r="H31" s="48"/>
      <c r="I31" s="48"/>
      <c r="J31" s="40"/>
    </row>
    <row r="32" spans="1:10" ht="17.25" x14ac:dyDescent="0.2">
      <c r="A32" s="41">
        <f>IF(年月日データ!Z30="","",年月日データ!Z30)</f>
        <v>44647</v>
      </c>
      <c r="B32" s="25" t="str">
        <f>IF(年月日データ!AA30="","",年月日データ!AA30)</f>
        <v>日</v>
      </c>
      <c r="C32" s="48"/>
      <c r="D32" s="48"/>
      <c r="E32" s="48"/>
      <c r="F32" s="48"/>
      <c r="G32" s="48"/>
      <c r="H32" s="48"/>
      <c r="I32" s="48"/>
      <c r="J32" s="40"/>
    </row>
    <row r="33" spans="1:10" ht="17.25" x14ac:dyDescent="0.2">
      <c r="A33" s="41">
        <f>IF(年月日データ!Z31="","",年月日データ!Z31)</f>
        <v>44648</v>
      </c>
      <c r="B33" s="25" t="str">
        <f>IF(年月日データ!AA31="","",年月日データ!AA31)</f>
        <v>月</v>
      </c>
      <c r="C33" s="48"/>
      <c r="D33" s="48"/>
      <c r="E33" s="48"/>
      <c r="F33" s="48"/>
      <c r="G33" s="48"/>
      <c r="H33" s="48"/>
      <c r="I33" s="48"/>
      <c r="J33" s="40"/>
    </row>
    <row r="34" spans="1:10" ht="17.25" x14ac:dyDescent="0.2">
      <c r="A34" s="41">
        <f>IF(年月日データ!Z32="","",年月日データ!Z32)</f>
        <v>44649</v>
      </c>
      <c r="B34" s="25" t="str">
        <f>IF(年月日データ!AA32="","",年月日データ!AA32)</f>
        <v>火</v>
      </c>
      <c r="C34" s="48"/>
      <c r="D34" s="48"/>
      <c r="E34" s="48"/>
      <c r="F34" s="48"/>
      <c r="G34" s="48"/>
      <c r="H34" s="48"/>
      <c r="I34" s="48"/>
      <c r="J34" s="40"/>
    </row>
    <row r="35" spans="1:10" ht="17.25" x14ac:dyDescent="0.2">
      <c r="A35" s="41">
        <f>IF(年月日データ!Z33="","",年月日データ!Z33)</f>
        <v>44650</v>
      </c>
      <c r="B35" s="25" t="str">
        <f>IF(年月日データ!AA33="","",年月日データ!AA33)</f>
        <v>水</v>
      </c>
      <c r="C35" s="48"/>
      <c r="D35" s="48"/>
      <c r="E35" s="48"/>
      <c r="F35" s="48"/>
      <c r="G35" s="48"/>
      <c r="H35" s="48"/>
      <c r="I35" s="48"/>
      <c r="J35" s="40"/>
    </row>
    <row r="36" spans="1:10" ht="17.25" x14ac:dyDescent="0.2">
      <c r="A36" s="41">
        <f>IF(年月日データ!Z34="","",年月日データ!Z34)</f>
        <v>44651</v>
      </c>
      <c r="B36" s="25" t="str">
        <f>IF(年月日データ!AA34="","",年月日データ!AA34)</f>
        <v>木</v>
      </c>
      <c r="C36" s="48"/>
      <c r="D36" s="48"/>
      <c r="E36" s="48"/>
      <c r="F36" s="48"/>
      <c r="G36" s="48"/>
      <c r="H36" s="48"/>
      <c r="I36" s="48"/>
      <c r="J36" s="40"/>
    </row>
    <row r="37" spans="1:10" x14ac:dyDescent="0.15">
      <c r="B37"/>
      <c r="C37"/>
      <c r="D37"/>
      <c r="E37"/>
      <c r="F37"/>
      <c r="G37"/>
      <c r="H37"/>
      <c r="I37"/>
      <c r="J37"/>
    </row>
    <row r="38" spans="1:10" x14ac:dyDescent="0.15">
      <c r="B38"/>
      <c r="C38"/>
      <c r="D38"/>
      <c r="E38"/>
      <c r="F38"/>
      <c r="G38"/>
      <c r="H38"/>
      <c r="I38"/>
      <c r="J38"/>
    </row>
    <row r="39" spans="1:10" x14ac:dyDescent="0.15">
      <c r="B39"/>
      <c r="C39"/>
      <c r="D39"/>
      <c r="E39"/>
      <c r="F39"/>
      <c r="G39"/>
      <c r="H39"/>
      <c r="I39"/>
      <c r="J39"/>
    </row>
    <row r="40" spans="1:10" ht="14.25" x14ac:dyDescent="0.15">
      <c r="B40"/>
      <c r="C40"/>
      <c r="D40"/>
      <c r="E40"/>
      <c r="F40" s="36" t="s">
        <v>6</v>
      </c>
      <c r="G40" s="37"/>
      <c r="H40" s="36"/>
      <c r="I40" s="36"/>
      <c r="J40" s="42" t="s">
        <v>7</v>
      </c>
    </row>
    <row r="41" spans="1:10" x14ac:dyDescent="0.15">
      <c r="B41"/>
      <c r="C41"/>
      <c r="D41"/>
      <c r="E41"/>
      <c r="F41"/>
      <c r="G41"/>
      <c r="H41"/>
      <c r="I41"/>
      <c r="J41"/>
    </row>
    <row r="42" spans="1:10" x14ac:dyDescent="0.15">
      <c r="B42"/>
      <c r="C42"/>
      <c r="D42"/>
      <c r="E42"/>
      <c r="F42"/>
      <c r="G42"/>
      <c r="H42"/>
      <c r="I42"/>
      <c r="J42"/>
    </row>
    <row r="43" spans="1:10" x14ac:dyDescent="0.15">
      <c r="B43"/>
      <c r="C43"/>
      <c r="D43"/>
      <c r="E43"/>
      <c r="F43"/>
      <c r="G43"/>
      <c r="H43"/>
      <c r="I43"/>
      <c r="J43"/>
    </row>
    <row r="77" spans="1:10" ht="17.25" x14ac:dyDescent="0.2">
      <c r="A77" s="3"/>
    </row>
    <row r="78" spans="1:10" x14ac:dyDescent="0.15">
      <c r="B78"/>
      <c r="C78"/>
      <c r="D78"/>
      <c r="E78"/>
      <c r="F78"/>
      <c r="G78"/>
      <c r="H78"/>
      <c r="I78"/>
      <c r="J78"/>
    </row>
    <row r="79" spans="1:10" x14ac:dyDescent="0.15">
      <c r="B79"/>
      <c r="C79"/>
      <c r="D79"/>
      <c r="E79"/>
      <c r="F79"/>
      <c r="G79"/>
      <c r="H79"/>
      <c r="I79"/>
      <c r="J79"/>
    </row>
    <row r="80" spans="1:10" x14ac:dyDescent="0.15">
      <c r="B80"/>
      <c r="C80"/>
      <c r="D80"/>
      <c r="E80"/>
      <c r="F80"/>
      <c r="G80"/>
      <c r="H80"/>
      <c r="I80"/>
      <c r="J80"/>
    </row>
    <row r="81" customFormat="1" x14ac:dyDescent="0.15"/>
    <row r="82" customFormat="1" x14ac:dyDescent="0.15"/>
    <row r="83" customFormat="1" x14ac:dyDescent="0.15"/>
    <row r="84" customFormat="1" x14ac:dyDescent="0.15"/>
    <row r="85" customFormat="1" x14ac:dyDescent="0.15"/>
    <row r="86" customFormat="1" x14ac:dyDescent="0.15"/>
    <row r="87" customFormat="1" x14ac:dyDescent="0.15"/>
    <row r="88" customFormat="1" x14ac:dyDescent="0.15"/>
    <row r="89" customFormat="1" x14ac:dyDescent="0.15"/>
    <row r="90" customFormat="1" x14ac:dyDescent="0.15"/>
    <row r="91" customFormat="1" x14ac:dyDescent="0.15"/>
    <row r="92" customFormat="1" x14ac:dyDescent="0.15"/>
    <row r="93" customFormat="1" x14ac:dyDescent="0.15"/>
    <row r="94" customFormat="1" x14ac:dyDescent="0.15"/>
    <row r="95" customFormat="1" x14ac:dyDescent="0.15"/>
    <row r="96" customFormat="1" x14ac:dyDescent="0.15"/>
    <row r="97" customFormat="1" x14ac:dyDescent="0.15"/>
    <row r="98" customFormat="1" x14ac:dyDescent="0.15"/>
    <row r="99" customFormat="1" x14ac:dyDescent="0.15"/>
    <row r="100" customFormat="1" x14ac:dyDescent="0.15"/>
    <row r="101" customFormat="1" x14ac:dyDescent="0.15"/>
    <row r="102" customFormat="1" x14ac:dyDescent="0.15"/>
    <row r="103" customFormat="1" x14ac:dyDescent="0.15"/>
    <row r="104" customFormat="1" x14ac:dyDescent="0.15"/>
    <row r="105" customFormat="1" x14ac:dyDescent="0.15"/>
    <row r="106" customFormat="1" x14ac:dyDescent="0.15"/>
    <row r="107" customFormat="1" x14ac:dyDescent="0.15"/>
    <row r="108" customFormat="1" x14ac:dyDescent="0.15"/>
    <row r="109" customFormat="1" x14ac:dyDescent="0.15"/>
    <row r="110" customFormat="1" x14ac:dyDescent="0.15"/>
  </sheetData>
  <mergeCells count="32">
    <mergeCell ref="C5:I5"/>
    <mergeCell ref="C6:I6"/>
    <mergeCell ref="C7:I7"/>
    <mergeCell ref="C8:I8"/>
    <mergeCell ref="C9:I9"/>
    <mergeCell ref="C10:I10"/>
    <mergeCell ref="C11:I11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24:I24"/>
    <mergeCell ref="C25:I25"/>
    <mergeCell ref="C26:I26"/>
    <mergeCell ref="C27:I27"/>
    <mergeCell ref="C28:I28"/>
    <mergeCell ref="C35:I35"/>
    <mergeCell ref="C36:I36"/>
    <mergeCell ref="C29:I29"/>
    <mergeCell ref="C30:I30"/>
    <mergeCell ref="C31:I31"/>
    <mergeCell ref="C32:I32"/>
    <mergeCell ref="C33:I33"/>
    <mergeCell ref="C34:I34"/>
  </mergeCells>
  <phoneticPr fontId="1"/>
  <conditionalFormatting sqref="B6:B36">
    <cfRule type="cellIs" dxfId="1" priority="1" stopIfTrue="1" operator="equal">
      <formula>"土"</formula>
    </cfRule>
    <cfRule type="cellIs" dxfId="0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"/>
  <sheetViews>
    <sheetView zoomScaleNormal="100" workbookViewId="0">
      <selection activeCell="T7" sqref="T7"/>
    </sheetView>
  </sheetViews>
  <sheetFormatPr defaultColWidth="9" defaultRowHeight="13.5" x14ac:dyDescent="0.15"/>
  <cols>
    <col min="1" max="1" width="7.125" customWidth="1"/>
    <col min="2" max="2" width="3.75" style="1" customWidth="1"/>
    <col min="3" max="3" width="30.625" style="1" customWidth="1"/>
    <col min="4" max="9" width="6.75" style="1" customWidth="1"/>
    <col min="10" max="10" width="9.75" style="1" customWidth="1"/>
    <col min="11" max="11" width="3.75" customWidth="1"/>
    <col min="12" max="12" width="5.375" customWidth="1"/>
    <col min="13" max="13" width="5.625" customWidth="1"/>
    <col min="14" max="14" width="3.75" customWidth="1"/>
    <col min="15" max="15" width="5.375" customWidth="1"/>
    <col min="16" max="16" width="5.625" customWidth="1"/>
    <col min="17" max="17" width="3.75" customWidth="1"/>
    <col min="18" max="18" width="5.375" customWidth="1"/>
    <col min="19" max="19" width="5.625" customWidth="1"/>
    <col min="20" max="20" width="3.75" customWidth="1"/>
    <col min="21" max="21" width="5.375" customWidth="1"/>
    <col min="22" max="22" width="5.625" customWidth="1"/>
    <col min="23" max="23" width="3.75" customWidth="1"/>
    <col min="24" max="24" width="5.375" customWidth="1"/>
    <col min="25" max="25" width="5.625" customWidth="1"/>
    <col min="26" max="26" width="3.75" customWidth="1"/>
    <col min="27" max="27" width="5.375" customWidth="1"/>
    <col min="28" max="28" width="5.625" customWidth="1"/>
    <col min="29" max="29" width="3.75" customWidth="1"/>
    <col min="30" max="30" width="5.375" customWidth="1"/>
    <col min="31" max="31" width="5.625" customWidth="1"/>
    <col min="32" max="32" width="3.75" customWidth="1"/>
    <col min="33" max="33" width="5.375" customWidth="1"/>
    <col min="34" max="34" width="5.625" customWidth="1"/>
    <col min="35" max="35" width="3.75" customWidth="1"/>
    <col min="36" max="36" width="5.375" customWidth="1"/>
    <col min="37" max="37" width="5.625" customWidth="1"/>
    <col min="38" max="38" width="3.75" customWidth="1"/>
    <col min="39" max="39" width="5.375" customWidth="1"/>
    <col min="40" max="40" width="5.625" customWidth="1"/>
    <col min="41" max="41" width="3.75" customWidth="1"/>
    <col min="42" max="42" width="5.375" customWidth="1"/>
    <col min="43" max="53" width="8.875" customWidth="1"/>
  </cols>
  <sheetData>
    <row r="1" spans="1:10" ht="14.25" x14ac:dyDescent="0.15">
      <c r="A1" s="26"/>
      <c r="B1" s="27" t="str">
        <f>"平成"&amp;年月日データ!B2&amp;"年度 　"&amp;所属・氏名!B2&amp;" 　実施記録　（５月）"</f>
        <v>平成3年度 　卒業研究 　実施記録　（５月）</v>
      </c>
      <c r="C1" s="27"/>
      <c r="D1" s="28"/>
      <c r="E1" s="28"/>
      <c r="F1" s="28"/>
      <c r="G1" s="28"/>
      <c r="H1" s="28"/>
      <c r="I1" s="28"/>
      <c r="J1" s="28"/>
    </row>
    <row r="2" spans="1:10" ht="14.25" x14ac:dyDescent="0.15">
      <c r="A2" s="26"/>
      <c r="B2" s="27"/>
      <c r="C2" s="27"/>
      <c r="D2" s="28"/>
      <c r="E2" s="28"/>
      <c r="F2" s="28"/>
      <c r="G2" s="28"/>
      <c r="H2" s="28"/>
      <c r="I2" s="28"/>
      <c r="J2" s="28"/>
    </row>
    <row r="3" spans="1:10" ht="14.25" x14ac:dyDescent="0.15">
      <c r="A3" s="26"/>
      <c r="B3" s="27"/>
      <c r="C3" s="27"/>
      <c r="D3" s="28"/>
      <c r="E3" s="28"/>
      <c r="F3" s="28"/>
      <c r="G3" s="28"/>
      <c r="H3" s="27"/>
      <c r="I3" s="26" t="str">
        <f>所属・氏名!$B$3&amp;"　 "&amp;所属・氏名!$B$4&amp;"   "&amp;所属・氏名!$B$5</f>
        <v>未来創造工学 電気・電子系　 5年   及川篤弥</v>
      </c>
      <c r="J3" s="28"/>
    </row>
    <row r="4" spans="1:10" x14ac:dyDescent="0.15">
      <c r="A4" s="2"/>
      <c r="B4" s="13"/>
      <c r="C4" s="13"/>
    </row>
    <row r="5" spans="1:10" ht="17.25" customHeight="1" x14ac:dyDescent="0.15">
      <c r="A5" s="43" t="s">
        <v>2</v>
      </c>
      <c r="B5" s="44" t="s">
        <v>3</v>
      </c>
      <c r="C5" s="49" t="s">
        <v>4</v>
      </c>
      <c r="D5" s="49"/>
      <c r="E5" s="49"/>
      <c r="F5" s="49"/>
      <c r="G5" s="49"/>
      <c r="H5" s="49"/>
      <c r="I5" s="49"/>
      <c r="J5" s="45" t="s">
        <v>5</v>
      </c>
    </row>
    <row r="6" spans="1:10" ht="17.25" x14ac:dyDescent="0.2">
      <c r="A6" s="41">
        <f>IF(年月日データ!F4="","",年月日データ!F4)</f>
        <v>44317</v>
      </c>
      <c r="B6" s="25" t="str">
        <f>IF(年月日データ!G4="","",年月日データ!G4)</f>
        <v>土</v>
      </c>
      <c r="C6" s="48"/>
      <c r="D6" s="48"/>
      <c r="E6" s="48"/>
      <c r="F6" s="48"/>
      <c r="G6" s="48"/>
      <c r="H6" s="48"/>
      <c r="I6" s="48"/>
      <c r="J6" s="40"/>
    </row>
    <row r="7" spans="1:10" ht="17.25" x14ac:dyDescent="0.2">
      <c r="A7" s="41">
        <f>IF(年月日データ!F5="","",年月日データ!F5)</f>
        <v>44318</v>
      </c>
      <c r="B7" s="25" t="str">
        <f>IF(年月日データ!G5="","",年月日データ!G5)</f>
        <v>日</v>
      </c>
      <c r="C7" s="48"/>
      <c r="D7" s="48"/>
      <c r="E7" s="48"/>
      <c r="F7" s="48"/>
      <c r="G7" s="48"/>
      <c r="H7" s="48"/>
      <c r="I7" s="48"/>
      <c r="J7" s="40"/>
    </row>
    <row r="8" spans="1:10" ht="17.25" x14ac:dyDescent="0.2">
      <c r="A8" s="41">
        <f>IF(年月日データ!F6="","",年月日データ!F6)</f>
        <v>44319</v>
      </c>
      <c r="B8" s="25" t="str">
        <f>IF(年月日データ!G6="","",年月日データ!G6)</f>
        <v>月</v>
      </c>
      <c r="C8" s="48"/>
      <c r="D8" s="48"/>
      <c r="E8" s="48"/>
      <c r="F8" s="48"/>
      <c r="G8" s="48"/>
      <c r="H8" s="48"/>
      <c r="I8" s="48"/>
      <c r="J8" s="40"/>
    </row>
    <row r="9" spans="1:10" ht="17.25" x14ac:dyDescent="0.2">
      <c r="A9" s="41">
        <f>IF(年月日データ!F7="","",年月日データ!F7)</f>
        <v>44320</v>
      </c>
      <c r="B9" s="25" t="str">
        <f>IF(年月日データ!G7="","",年月日データ!G7)</f>
        <v>火</v>
      </c>
      <c r="C9" s="48"/>
      <c r="D9" s="48"/>
      <c r="E9" s="48"/>
      <c r="F9" s="48"/>
      <c r="G9" s="48"/>
      <c r="H9" s="48"/>
      <c r="I9" s="48"/>
      <c r="J9" s="40"/>
    </row>
    <row r="10" spans="1:10" ht="17.25" x14ac:dyDescent="0.2">
      <c r="A10" s="41">
        <f>IF(年月日データ!F8="","",年月日データ!F8)</f>
        <v>44321</v>
      </c>
      <c r="B10" s="25" t="str">
        <f>IF(年月日データ!G8="","",年月日データ!G8)</f>
        <v>水</v>
      </c>
      <c r="C10" s="48"/>
      <c r="D10" s="48"/>
      <c r="E10" s="48"/>
      <c r="F10" s="48"/>
      <c r="G10" s="48"/>
      <c r="H10" s="48"/>
      <c r="I10" s="48"/>
      <c r="J10" s="40"/>
    </row>
    <row r="11" spans="1:10" ht="17.25" x14ac:dyDescent="0.2">
      <c r="A11" s="41">
        <f>IF(年月日データ!F9="","",年月日データ!F9)</f>
        <v>44322</v>
      </c>
      <c r="B11" s="25" t="str">
        <f>IF(年月日データ!G9="","",年月日データ!G9)</f>
        <v>木</v>
      </c>
      <c r="C11" s="48"/>
      <c r="D11" s="48"/>
      <c r="E11" s="48"/>
      <c r="F11" s="48"/>
      <c r="G11" s="48"/>
      <c r="H11" s="48"/>
      <c r="I11" s="48"/>
      <c r="J11" s="40"/>
    </row>
    <row r="12" spans="1:10" ht="17.25" x14ac:dyDescent="0.2">
      <c r="A12" s="41">
        <f>IF(年月日データ!F10="","",年月日データ!F10)</f>
        <v>44323</v>
      </c>
      <c r="B12" s="25" t="str">
        <f>IF(年月日データ!G10="","",年月日データ!G10)</f>
        <v>金</v>
      </c>
      <c r="C12" s="48"/>
      <c r="D12" s="48"/>
      <c r="E12" s="48"/>
      <c r="F12" s="48"/>
      <c r="G12" s="48"/>
      <c r="H12" s="48"/>
      <c r="I12" s="48"/>
      <c r="J12" s="40"/>
    </row>
    <row r="13" spans="1:10" ht="17.25" x14ac:dyDescent="0.2">
      <c r="A13" s="41">
        <f>IF(年月日データ!F11="","",年月日データ!F11)</f>
        <v>44324</v>
      </c>
      <c r="B13" s="25" t="str">
        <f>IF(年月日データ!G11="","",年月日データ!G11)</f>
        <v>土</v>
      </c>
      <c r="C13" s="48"/>
      <c r="D13" s="48"/>
      <c r="E13" s="48"/>
      <c r="F13" s="48"/>
      <c r="G13" s="48"/>
      <c r="H13" s="48"/>
      <c r="I13" s="48"/>
      <c r="J13" s="40"/>
    </row>
    <row r="14" spans="1:10" ht="17.25" x14ac:dyDescent="0.2">
      <c r="A14" s="41">
        <f>IF(年月日データ!F12="","",年月日データ!F12)</f>
        <v>44325</v>
      </c>
      <c r="B14" s="25" t="str">
        <f>IF(年月日データ!G12="","",年月日データ!G12)</f>
        <v>日</v>
      </c>
      <c r="C14" s="48"/>
      <c r="D14" s="48"/>
      <c r="E14" s="48"/>
      <c r="F14" s="48"/>
      <c r="G14" s="48"/>
      <c r="H14" s="48"/>
      <c r="I14" s="48"/>
      <c r="J14" s="40"/>
    </row>
    <row r="15" spans="1:10" ht="17.25" x14ac:dyDescent="0.2">
      <c r="A15" s="41">
        <f>IF(年月日データ!F13="","",年月日データ!F13)</f>
        <v>44326</v>
      </c>
      <c r="B15" s="25" t="str">
        <f>IF(年月日データ!G13="","",年月日データ!G13)</f>
        <v>月</v>
      </c>
      <c r="C15" s="48"/>
      <c r="D15" s="48"/>
      <c r="E15" s="48"/>
      <c r="F15" s="48"/>
      <c r="G15" s="48"/>
      <c r="H15" s="48"/>
      <c r="I15" s="48"/>
      <c r="J15" s="40"/>
    </row>
    <row r="16" spans="1:10" ht="17.25" x14ac:dyDescent="0.2">
      <c r="A16" s="41">
        <f>IF(年月日データ!F14="","",年月日データ!F14)</f>
        <v>44327</v>
      </c>
      <c r="B16" s="25" t="str">
        <f>IF(年月日データ!G14="","",年月日データ!G14)</f>
        <v>火</v>
      </c>
      <c r="C16" s="48"/>
      <c r="D16" s="48"/>
      <c r="E16" s="48"/>
      <c r="F16" s="48"/>
      <c r="G16" s="48"/>
      <c r="H16" s="48"/>
      <c r="I16" s="48"/>
      <c r="J16" s="40"/>
    </row>
    <row r="17" spans="1:10" ht="17.25" x14ac:dyDescent="0.2">
      <c r="A17" s="41">
        <f>IF(年月日データ!F15="","",年月日データ!F15)</f>
        <v>44328</v>
      </c>
      <c r="B17" s="25" t="str">
        <f>IF(年月日データ!G15="","",年月日データ!G15)</f>
        <v>水</v>
      </c>
      <c r="C17" s="48"/>
      <c r="D17" s="48"/>
      <c r="E17" s="48"/>
      <c r="F17" s="48"/>
      <c r="G17" s="48"/>
      <c r="H17" s="48"/>
      <c r="I17" s="48"/>
      <c r="J17" s="40"/>
    </row>
    <row r="18" spans="1:10" ht="17.25" x14ac:dyDescent="0.2">
      <c r="A18" s="41">
        <f>IF(年月日データ!F16="","",年月日データ!F16)</f>
        <v>44329</v>
      </c>
      <c r="B18" s="25" t="str">
        <f>IF(年月日データ!G16="","",年月日データ!G16)</f>
        <v>木</v>
      </c>
      <c r="C18" s="48"/>
      <c r="D18" s="48"/>
      <c r="E18" s="48"/>
      <c r="F18" s="48"/>
      <c r="G18" s="48"/>
      <c r="H18" s="48"/>
      <c r="I18" s="48"/>
      <c r="J18" s="40"/>
    </row>
    <row r="19" spans="1:10" ht="17.25" x14ac:dyDescent="0.2">
      <c r="A19" s="41">
        <f>IF(年月日データ!F17="","",年月日データ!F17)</f>
        <v>44330</v>
      </c>
      <c r="B19" s="25" t="str">
        <f>IF(年月日データ!G17="","",年月日データ!G17)</f>
        <v>金</v>
      </c>
      <c r="C19" s="48"/>
      <c r="D19" s="48"/>
      <c r="E19" s="48"/>
      <c r="F19" s="48"/>
      <c r="G19" s="48"/>
      <c r="H19" s="48"/>
      <c r="I19" s="48"/>
      <c r="J19" s="40"/>
    </row>
    <row r="20" spans="1:10" ht="17.25" x14ac:dyDescent="0.2">
      <c r="A20" s="41">
        <f>IF(年月日データ!F18="","",年月日データ!F18)</f>
        <v>44331</v>
      </c>
      <c r="B20" s="25" t="str">
        <f>IF(年月日データ!G18="","",年月日データ!G18)</f>
        <v>土</v>
      </c>
      <c r="C20" s="48"/>
      <c r="D20" s="48"/>
      <c r="E20" s="48"/>
      <c r="F20" s="48"/>
      <c r="G20" s="48"/>
      <c r="H20" s="48"/>
      <c r="I20" s="48"/>
      <c r="J20" s="40"/>
    </row>
    <row r="21" spans="1:10" ht="17.25" x14ac:dyDescent="0.2">
      <c r="A21" s="41">
        <f>IF(年月日データ!F19="","",年月日データ!F19)</f>
        <v>44332</v>
      </c>
      <c r="B21" s="25" t="str">
        <f>IF(年月日データ!G19="","",年月日データ!G19)</f>
        <v>日</v>
      </c>
      <c r="C21" s="48"/>
      <c r="D21" s="48"/>
      <c r="E21" s="48"/>
      <c r="F21" s="48"/>
      <c r="G21" s="48"/>
      <c r="H21" s="48"/>
      <c r="I21" s="48"/>
      <c r="J21" s="40"/>
    </row>
    <row r="22" spans="1:10" ht="17.25" x14ac:dyDescent="0.2">
      <c r="A22" s="41">
        <f>IF(年月日データ!F20="","",年月日データ!F20)</f>
        <v>44333</v>
      </c>
      <c r="B22" s="25" t="str">
        <f>IF(年月日データ!G20="","",年月日データ!G20)</f>
        <v>月</v>
      </c>
      <c r="C22" s="48"/>
      <c r="D22" s="48"/>
      <c r="E22" s="48"/>
      <c r="F22" s="48"/>
      <c r="G22" s="48"/>
      <c r="H22" s="48"/>
      <c r="I22" s="48"/>
      <c r="J22" s="40"/>
    </row>
    <row r="23" spans="1:10" ht="17.25" x14ac:dyDescent="0.2">
      <c r="A23" s="41">
        <f>IF(年月日データ!F21="","",年月日データ!F21)</f>
        <v>44334</v>
      </c>
      <c r="B23" s="25" t="str">
        <f>IF(年月日データ!G21="","",年月日データ!G21)</f>
        <v>火</v>
      </c>
      <c r="C23" s="48"/>
      <c r="D23" s="48"/>
      <c r="E23" s="48"/>
      <c r="F23" s="48"/>
      <c r="G23" s="48"/>
      <c r="H23" s="48"/>
      <c r="I23" s="48"/>
      <c r="J23" s="40"/>
    </row>
    <row r="24" spans="1:10" ht="17.25" x14ac:dyDescent="0.2">
      <c r="A24" s="41">
        <f>IF(年月日データ!F22="","",年月日データ!F22)</f>
        <v>44335</v>
      </c>
      <c r="B24" s="25" t="str">
        <f>IF(年月日データ!G22="","",年月日データ!G22)</f>
        <v>水</v>
      </c>
      <c r="C24" s="48"/>
      <c r="D24" s="48"/>
      <c r="E24" s="48"/>
      <c r="F24" s="48"/>
      <c r="G24" s="48"/>
      <c r="H24" s="48"/>
      <c r="I24" s="48"/>
      <c r="J24" s="40"/>
    </row>
    <row r="25" spans="1:10" ht="17.25" x14ac:dyDescent="0.2">
      <c r="A25" s="41">
        <f>IF(年月日データ!F23="","",年月日データ!F23)</f>
        <v>44336</v>
      </c>
      <c r="B25" s="25" t="str">
        <f>IF(年月日データ!G23="","",年月日データ!G23)</f>
        <v>木</v>
      </c>
      <c r="C25" s="48"/>
      <c r="D25" s="48"/>
      <c r="E25" s="48"/>
      <c r="F25" s="48"/>
      <c r="G25" s="48"/>
      <c r="H25" s="48"/>
      <c r="I25" s="48"/>
      <c r="J25" s="40"/>
    </row>
    <row r="26" spans="1:10" ht="17.25" x14ac:dyDescent="0.2">
      <c r="A26" s="41">
        <f>IF(年月日データ!F24="","",年月日データ!F24)</f>
        <v>44337</v>
      </c>
      <c r="B26" s="25" t="str">
        <f>IF(年月日データ!G24="","",年月日データ!G24)</f>
        <v>金</v>
      </c>
      <c r="C26" s="48"/>
      <c r="D26" s="48"/>
      <c r="E26" s="48"/>
      <c r="F26" s="48"/>
      <c r="G26" s="48"/>
      <c r="H26" s="48"/>
      <c r="I26" s="48"/>
      <c r="J26" s="40"/>
    </row>
    <row r="27" spans="1:10" ht="17.25" x14ac:dyDescent="0.2">
      <c r="A27" s="41">
        <f>IF(年月日データ!F25="","",年月日データ!F25)</f>
        <v>44338</v>
      </c>
      <c r="B27" s="25" t="str">
        <f>IF(年月日データ!G25="","",年月日データ!G25)</f>
        <v>土</v>
      </c>
      <c r="C27" s="48"/>
      <c r="D27" s="48"/>
      <c r="E27" s="48"/>
      <c r="F27" s="48"/>
      <c r="G27" s="48"/>
      <c r="H27" s="48"/>
      <c r="I27" s="48"/>
      <c r="J27" s="40"/>
    </row>
    <row r="28" spans="1:10" ht="17.25" x14ac:dyDescent="0.2">
      <c r="A28" s="41">
        <f>IF(年月日データ!F26="","",年月日データ!F26)</f>
        <v>44339</v>
      </c>
      <c r="B28" s="25" t="str">
        <f>IF(年月日データ!G26="","",年月日データ!G26)</f>
        <v>日</v>
      </c>
      <c r="C28" s="48"/>
      <c r="D28" s="48"/>
      <c r="E28" s="48"/>
      <c r="F28" s="48"/>
      <c r="G28" s="48"/>
      <c r="H28" s="48"/>
      <c r="I28" s="48"/>
      <c r="J28" s="40"/>
    </row>
    <row r="29" spans="1:10" ht="17.25" x14ac:dyDescent="0.2">
      <c r="A29" s="41">
        <f>IF(年月日データ!F27="","",年月日データ!F27)</f>
        <v>44340</v>
      </c>
      <c r="B29" s="25" t="str">
        <f>IF(年月日データ!G27="","",年月日データ!G27)</f>
        <v>月</v>
      </c>
      <c r="C29" s="48"/>
      <c r="D29" s="48"/>
      <c r="E29" s="48"/>
      <c r="F29" s="48"/>
      <c r="G29" s="48"/>
      <c r="H29" s="48"/>
      <c r="I29" s="48"/>
      <c r="J29" s="40"/>
    </row>
    <row r="30" spans="1:10" ht="17.25" x14ac:dyDescent="0.2">
      <c r="A30" s="41">
        <f>IF(年月日データ!F28="","",年月日データ!F28)</f>
        <v>44341</v>
      </c>
      <c r="B30" s="25" t="str">
        <f>IF(年月日データ!G28="","",年月日データ!G28)</f>
        <v>火</v>
      </c>
      <c r="C30" s="48"/>
      <c r="D30" s="48"/>
      <c r="E30" s="48"/>
      <c r="F30" s="48"/>
      <c r="G30" s="48"/>
      <c r="H30" s="48"/>
      <c r="I30" s="48"/>
      <c r="J30" s="40"/>
    </row>
    <row r="31" spans="1:10" ht="17.25" x14ac:dyDescent="0.2">
      <c r="A31" s="41">
        <f>IF(年月日データ!F29="","",年月日データ!F29)</f>
        <v>44342</v>
      </c>
      <c r="B31" s="25" t="str">
        <f>IF(年月日データ!G29="","",年月日データ!G29)</f>
        <v>水</v>
      </c>
      <c r="C31" s="48"/>
      <c r="D31" s="48"/>
      <c r="E31" s="48"/>
      <c r="F31" s="48"/>
      <c r="G31" s="48"/>
      <c r="H31" s="48"/>
      <c r="I31" s="48"/>
      <c r="J31" s="40"/>
    </row>
    <row r="32" spans="1:10" ht="17.25" x14ac:dyDescent="0.2">
      <c r="A32" s="41">
        <f>IF(年月日データ!F30="","",年月日データ!F30)</f>
        <v>44343</v>
      </c>
      <c r="B32" s="25" t="str">
        <f>IF(年月日データ!G30="","",年月日データ!G30)</f>
        <v>木</v>
      </c>
      <c r="C32" s="48"/>
      <c r="D32" s="48"/>
      <c r="E32" s="48"/>
      <c r="F32" s="48"/>
      <c r="G32" s="48"/>
      <c r="H32" s="48"/>
      <c r="I32" s="48"/>
      <c r="J32" s="40"/>
    </row>
    <row r="33" spans="1:10" ht="17.25" x14ac:dyDescent="0.2">
      <c r="A33" s="41">
        <f>IF(年月日データ!F31="","",年月日データ!F31)</f>
        <v>44344</v>
      </c>
      <c r="B33" s="25" t="str">
        <f>IF(年月日データ!G31="","",年月日データ!G31)</f>
        <v>金</v>
      </c>
      <c r="C33" s="48"/>
      <c r="D33" s="48"/>
      <c r="E33" s="48"/>
      <c r="F33" s="48"/>
      <c r="G33" s="48"/>
      <c r="H33" s="48"/>
      <c r="I33" s="48"/>
      <c r="J33" s="40"/>
    </row>
    <row r="34" spans="1:10" ht="17.25" x14ac:dyDescent="0.2">
      <c r="A34" s="41">
        <f>IF(年月日データ!F32="","",年月日データ!F32)</f>
        <v>44345</v>
      </c>
      <c r="B34" s="25" t="str">
        <f>IF(年月日データ!G32="","",年月日データ!G32)</f>
        <v>土</v>
      </c>
      <c r="C34" s="48"/>
      <c r="D34" s="48"/>
      <c r="E34" s="48"/>
      <c r="F34" s="48"/>
      <c r="G34" s="48"/>
      <c r="H34" s="48"/>
      <c r="I34" s="48"/>
      <c r="J34" s="40"/>
    </row>
    <row r="35" spans="1:10" ht="17.25" x14ac:dyDescent="0.2">
      <c r="A35" s="41">
        <f>IF(年月日データ!F33="","",年月日データ!F33)</f>
        <v>44346</v>
      </c>
      <c r="B35" s="25" t="str">
        <f>IF(年月日データ!G33="","",年月日データ!G33)</f>
        <v>日</v>
      </c>
      <c r="C35" s="48"/>
      <c r="D35" s="48"/>
      <c r="E35" s="48"/>
      <c r="F35" s="48"/>
      <c r="G35" s="48"/>
      <c r="H35" s="48"/>
      <c r="I35" s="48"/>
      <c r="J35" s="40"/>
    </row>
    <row r="36" spans="1:10" ht="17.25" x14ac:dyDescent="0.2">
      <c r="A36" s="41">
        <f>IF(年月日データ!F34="","",年月日データ!F34)</f>
        <v>44347</v>
      </c>
      <c r="B36" s="25" t="str">
        <f>IF(年月日データ!G34="","",年月日データ!G34)</f>
        <v>月</v>
      </c>
      <c r="C36" s="48"/>
      <c r="D36" s="48"/>
      <c r="E36" s="48"/>
      <c r="F36" s="48"/>
      <c r="G36" s="48"/>
      <c r="H36" s="48"/>
      <c r="I36" s="48"/>
      <c r="J36" s="40"/>
    </row>
    <row r="37" spans="1:10" x14ac:dyDescent="0.15">
      <c r="B37"/>
      <c r="C37"/>
      <c r="D37"/>
      <c r="E37"/>
      <c r="F37"/>
      <c r="G37"/>
      <c r="H37"/>
      <c r="I37"/>
      <c r="J37"/>
    </row>
    <row r="38" spans="1:10" x14ac:dyDescent="0.15">
      <c r="B38"/>
      <c r="C38"/>
      <c r="D38"/>
      <c r="E38"/>
      <c r="F38"/>
      <c r="G38"/>
      <c r="H38"/>
      <c r="I38"/>
      <c r="J38"/>
    </row>
    <row r="39" spans="1:10" x14ac:dyDescent="0.15">
      <c r="B39"/>
      <c r="C39"/>
      <c r="D39"/>
      <c r="E39"/>
      <c r="F39"/>
      <c r="G39"/>
      <c r="H39"/>
      <c r="I39"/>
      <c r="J39"/>
    </row>
    <row r="40" spans="1:10" ht="14.25" x14ac:dyDescent="0.15">
      <c r="B40"/>
      <c r="C40"/>
      <c r="D40"/>
      <c r="E40"/>
      <c r="F40" s="36" t="s">
        <v>6</v>
      </c>
      <c r="G40" s="37"/>
      <c r="H40" s="36"/>
      <c r="I40" s="36"/>
      <c r="J40" s="42" t="s">
        <v>7</v>
      </c>
    </row>
    <row r="41" spans="1:10" x14ac:dyDescent="0.15">
      <c r="B41"/>
      <c r="C41"/>
      <c r="D41"/>
      <c r="E41"/>
      <c r="F41"/>
      <c r="G41"/>
      <c r="H41"/>
      <c r="I41"/>
      <c r="J41"/>
    </row>
    <row r="42" spans="1:10" x14ac:dyDescent="0.15">
      <c r="B42"/>
      <c r="C42"/>
      <c r="D42"/>
      <c r="E42"/>
      <c r="F42"/>
      <c r="G42"/>
      <c r="H42"/>
      <c r="I42"/>
      <c r="J42"/>
    </row>
    <row r="43" spans="1:10" x14ac:dyDescent="0.15">
      <c r="B43"/>
      <c r="C43"/>
      <c r="D43"/>
      <c r="E43"/>
      <c r="F43"/>
      <c r="G43"/>
      <c r="H43"/>
      <c r="I43"/>
      <c r="J43"/>
    </row>
    <row r="77" spans="1:10" ht="17.25" x14ac:dyDescent="0.2">
      <c r="A77" s="3"/>
    </row>
    <row r="78" spans="1:10" x14ac:dyDescent="0.15">
      <c r="B78"/>
      <c r="C78"/>
      <c r="D78"/>
      <c r="E78"/>
      <c r="F78"/>
      <c r="G78"/>
      <c r="H78"/>
      <c r="I78"/>
      <c r="J78"/>
    </row>
    <row r="79" spans="1:10" x14ac:dyDescent="0.15">
      <c r="B79"/>
      <c r="C79"/>
      <c r="D79"/>
      <c r="E79"/>
      <c r="F79"/>
      <c r="G79"/>
      <c r="H79"/>
      <c r="I79"/>
      <c r="J79"/>
    </row>
    <row r="80" spans="1:10" x14ac:dyDescent="0.15">
      <c r="B80"/>
      <c r="C80"/>
      <c r="D80"/>
      <c r="E80"/>
      <c r="F80"/>
      <c r="G80"/>
      <c r="H80"/>
      <c r="I80"/>
      <c r="J80"/>
    </row>
    <row r="81" customFormat="1" x14ac:dyDescent="0.15"/>
    <row r="82" customFormat="1" x14ac:dyDescent="0.15"/>
    <row r="83" customFormat="1" x14ac:dyDescent="0.15"/>
    <row r="84" customFormat="1" x14ac:dyDescent="0.15"/>
    <row r="85" customFormat="1" x14ac:dyDescent="0.15"/>
    <row r="86" customFormat="1" x14ac:dyDescent="0.15"/>
    <row r="87" customFormat="1" x14ac:dyDescent="0.15"/>
    <row r="88" customFormat="1" x14ac:dyDescent="0.15"/>
    <row r="89" customFormat="1" x14ac:dyDescent="0.15"/>
    <row r="90" customFormat="1" x14ac:dyDescent="0.15"/>
    <row r="91" customFormat="1" x14ac:dyDescent="0.15"/>
    <row r="92" customFormat="1" x14ac:dyDescent="0.15"/>
    <row r="93" customFormat="1" x14ac:dyDescent="0.15"/>
    <row r="94" customFormat="1" x14ac:dyDescent="0.15"/>
    <row r="95" customFormat="1" x14ac:dyDescent="0.15"/>
    <row r="96" customFormat="1" x14ac:dyDescent="0.15"/>
    <row r="97" customFormat="1" x14ac:dyDescent="0.15"/>
    <row r="98" customFormat="1" x14ac:dyDescent="0.15"/>
    <row r="99" customFormat="1" x14ac:dyDescent="0.15"/>
    <row r="100" customFormat="1" x14ac:dyDescent="0.15"/>
    <row r="101" customFormat="1" x14ac:dyDescent="0.15"/>
    <row r="102" customFormat="1" x14ac:dyDescent="0.15"/>
    <row r="103" customFormat="1" x14ac:dyDescent="0.15"/>
    <row r="104" customFormat="1" x14ac:dyDescent="0.15"/>
    <row r="105" customFormat="1" x14ac:dyDescent="0.15"/>
    <row r="106" customFormat="1" x14ac:dyDescent="0.15"/>
    <row r="107" customFormat="1" x14ac:dyDescent="0.15"/>
    <row r="108" customFormat="1" x14ac:dyDescent="0.15"/>
    <row r="109" customFormat="1" x14ac:dyDescent="0.15"/>
    <row r="110" customFormat="1" x14ac:dyDescent="0.15"/>
  </sheetData>
  <mergeCells count="32">
    <mergeCell ref="C5:I5"/>
    <mergeCell ref="C6:I6"/>
    <mergeCell ref="C7:I7"/>
    <mergeCell ref="C8:I8"/>
    <mergeCell ref="C9:I9"/>
    <mergeCell ref="C10:I10"/>
    <mergeCell ref="C11:I11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24:I24"/>
    <mergeCell ref="C25:I25"/>
    <mergeCell ref="C26:I26"/>
    <mergeCell ref="C27:I27"/>
    <mergeCell ref="C28:I28"/>
    <mergeCell ref="C35:I35"/>
    <mergeCell ref="C36:I36"/>
    <mergeCell ref="C29:I29"/>
    <mergeCell ref="C30:I30"/>
    <mergeCell ref="C31:I31"/>
    <mergeCell ref="C32:I32"/>
    <mergeCell ref="C33:I33"/>
    <mergeCell ref="C34:I34"/>
  </mergeCells>
  <phoneticPr fontId="1"/>
  <conditionalFormatting sqref="B6:B36">
    <cfRule type="cellIs" dxfId="25" priority="1" stopIfTrue="1" operator="equal">
      <formula>"土"</formula>
    </cfRule>
    <cfRule type="cellIs" dxfId="24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5"/>
  <sheetViews>
    <sheetView zoomScale="200" zoomScaleNormal="100" workbookViewId="0">
      <selection activeCell="B5" sqref="B5"/>
    </sheetView>
  </sheetViews>
  <sheetFormatPr defaultRowHeight="13.5" x14ac:dyDescent="0.15"/>
  <cols>
    <col min="1" max="1" width="15" customWidth="1"/>
    <col min="2" max="2" width="23.875" customWidth="1"/>
    <col min="3" max="3" width="4.125" customWidth="1"/>
    <col min="4" max="4" width="5.625" customWidth="1"/>
    <col min="5" max="5" width="3.75" customWidth="1"/>
    <col min="6" max="6" width="4" customWidth="1"/>
    <col min="7" max="7" width="5.625" customWidth="1"/>
    <col min="8" max="9" width="3.75" customWidth="1"/>
    <col min="10" max="10" width="5.625" customWidth="1"/>
    <col min="11" max="12" width="3.75" customWidth="1"/>
    <col min="13" max="13" width="5.625" customWidth="1"/>
    <col min="14" max="15" width="3.75" customWidth="1"/>
    <col min="16" max="16" width="5.625" customWidth="1"/>
    <col min="17" max="18" width="3.75" customWidth="1"/>
    <col min="19" max="19" width="5.625" customWidth="1"/>
    <col min="20" max="21" width="3.75" customWidth="1"/>
    <col min="22" max="22" width="5.625" customWidth="1"/>
    <col min="23" max="24" width="3.75" customWidth="1"/>
    <col min="25" max="25" width="5.625" customWidth="1"/>
    <col min="26" max="27" width="3.75" customWidth="1"/>
    <col min="28" max="28" width="5.625" customWidth="1"/>
    <col min="29" max="30" width="3.75" customWidth="1"/>
    <col min="31" max="31" width="5.625" customWidth="1"/>
    <col min="32" max="33" width="3.75" customWidth="1"/>
    <col min="34" max="34" width="5.625" customWidth="1"/>
    <col min="35" max="36" width="3.75" customWidth="1"/>
    <col min="37" max="37" width="5.625" customWidth="1"/>
    <col min="38" max="39" width="3.75" customWidth="1"/>
  </cols>
  <sheetData>
    <row r="1" spans="1:3" ht="21" x14ac:dyDescent="0.2">
      <c r="B1" s="34" t="s">
        <v>8</v>
      </c>
      <c r="C1" s="35"/>
    </row>
    <row r="2" spans="1:3" x14ac:dyDescent="0.15">
      <c r="A2" s="15" t="s">
        <v>9</v>
      </c>
      <c r="B2" s="20" t="s">
        <v>10</v>
      </c>
    </row>
    <row r="3" spans="1:3" x14ac:dyDescent="0.15">
      <c r="A3" s="15" t="s">
        <v>11</v>
      </c>
      <c r="B3" s="20" t="s">
        <v>12</v>
      </c>
    </row>
    <row r="4" spans="1:3" x14ac:dyDescent="0.15">
      <c r="A4" s="15" t="s">
        <v>13</v>
      </c>
      <c r="B4" s="20" t="s">
        <v>14</v>
      </c>
    </row>
    <row r="5" spans="1:3" x14ac:dyDescent="0.15">
      <c r="A5" s="15" t="s">
        <v>15</v>
      </c>
      <c r="B5" s="20" t="s">
        <v>27</v>
      </c>
    </row>
  </sheetData>
  <phoneticPr fontId="1"/>
  <pageMargins left="0.19685039370078741" right="0.19685039370078741" top="0.78740157480314965" bottom="0.59055118110236227" header="0.51181102362204722" footer="0.51181102362204722"/>
  <pageSetup paperSize="9" scale="7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A106"/>
  <sheetViews>
    <sheetView zoomScaleNormal="100" workbookViewId="0">
      <selection activeCell="B11" sqref="B11"/>
    </sheetView>
  </sheetViews>
  <sheetFormatPr defaultRowHeight="13.5" x14ac:dyDescent="0.15"/>
  <cols>
    <col min="1" max="1" width="15" customWidth="1"/>
    <col min="2" max="2" width="11" customWidth="1"/>
    <col min="3" max="3" width="2.625" customWidth="1"/>
    <col min="4" max="4" width="5.625" customWidth="1"/>
    <col min="5" max="5" width="3.75" style="1" customWidth="1"/>
    <col min="6" max="6" width="5.625" customWidth="1"/>
    <col min="7" max="7" width="3.75" style="1" customWidth="1"/>
    <col min="8" max="8" width="5.625" customWidth="1"/>
    <col min="9" max="9" width="3.75" style="1" customWidth="1"/>
    <col min="10" max="10" width="5.625" customWidth="1"/>
    <col min="11" max="11" width="3.75" style="1" customWidth="1"/>
    <col min="12" max="12" width="5.625" customWidth="1"/>
    <col min="13" max="13" width="3.75" style="1" customWidth="1"/>
    <col min="14" max="14" width="5.625" customWidth="1"/>
    <col min="15" max="15" width="3.75" style="1" customWidth="1"/>
    <col min="16" max="16" width="5.625" customWidth="1"/>
    <col min="17" max="17" width="3.75" style="1" customWidth="1"/>
    <col min="18" max="18" width="5.625" customWidth="1"/>
    <col min="19" max="19" width="3.75" style="1" customWidth="1"/>
    <col min="20" max="20" width="5.625" customWidth="1"/>
    <col min="21" max="21" width="3.75" style="1" customWidth="1"/>
    <col min="22" max="22" width="5.625" customWidth="1"/>
    <col min="23" max="23" width="3.75" style="1" customWidth="1"/>
    <col min="24" max="24" width="5.625" customWidth="1"/>
    <col min="25" max="25" width="3.75" style="1" customWidth="1"/>
    <col min="26" max="26" width="5.625" customWidth="1"/>
    <col min="27" max="27" width="3.75" style="1" customWidth="1"/>
  </cols>
  <sheetData>
    <row r="1" spans="1:27" ht="24" customHeight="1" x14ac:dyDescent="0.2">
      <c r="A1" s="50" t="s">
        <v>8</v>
      </c>
      <c r="B1" s="50"/>
      <c r="C1" s="2"/>
      <c r="D1" s="2">
        <f>$B$3</f>
        <v>2021</v>
      </c>
      <c r="E1" s="13" t="s">
        <v>16</v>
      </c>
      <c r="H1" s="2"/>
      <c r="I1" s="13"/>
    </row>
    <row r="2" spans="1:27" ht="24" customHeight="1" thickBot="1" x14ac:dyDescent="0.25">
      <c r="A2" s="24" t="s">
        <v>17</v>
      </c>
      <c r="B2" s="33">
        <v>3</v>
      </c>
      <c r="C2" s="2"/>
      <c r="D2" s="2"/>
      <c r="E2" s="13"/>
      <c r="H2" s="2"/>
      <c r="I2" s="13"/>
    </row>
    <row r="3" spans="1:27" ht="20.25" customHeight="1" thickBot="1" x14ac:dyDescent="0.25">
      <c r="A3" s="24" t="s">
        <v>18</v>
      </c>
      <c r="B3" s="33">
        <v>2021</v>
      </c>
      <c r="D3" s="11" t="s">
        <v>2</v>
      </c>
      <c r="E3" s="12" t="s">
        <v>3</v>
      </c>
      <c r="F3" s="11" t="s">
        <v>2</v>
      </c>
      <c r="G3" s="12" t="s">
        <v>3</v>
      </c>
      <c r="H3" s="11" t="s">
        <v>2</v>
      </c>
      <c r="I3" s="12" t="s">
        <v>3</v>
      </c>
      <c r="J3" s="11" t="s">
        <v>2</v>
      </c>
      <c r="K3" s="12" t="s">
        <v>3</v>
      </c>
      <c r="L3" s="11" t="s">
        <v>2</v>
      </c>
      <c r="M3" s="12" t="s">
        <v>3</v>
      </c>
      <c r="N3" s="11" t="s">
        <v>2</v>
      </c>
      <c r="O3" s="12" t="s">
        <v>3</v>
      </c>
      <c r="P3" s="11" t="s">
        <v>2</v>
      </c>
      <c r="Q3" s="12" t="s">
        <v>3</v>
      </c>
      <c r="R3" s="11" t="s">
        <v>2</v>
      </c>
      <c r="S3" s="12" t="s">
        <v>3</v>
      </c>
      <c r="T3" s="11" t="s">
        <v>2</v>
      </c>
      <c r="U3" s="12" t="s">
        <v>3</v>
      </c>
      <c r="V3" s="11" t="s">
        <v>2</v>
      </c>
      <c r="W3" s="12" t="s">
        <v>3</v>
      </c>
      <c r="X3" s="11" t="s">
        <v>2</v>
      </c>
      <c r="Y3" s="12" t="s">
        <v>3</v>
      </c>
      <c r="Z3" s="11" t="s">
        <v>2</v>
      </c>
      <c r="AA3" s="12" t="s">
        <v>3</v>
      </c>
    </row>
    <row r="4" spans="1:27" x14ac:dyDescent="0.15">
      <c r="A4" s="21" t="s">
        <v>19</v>
      </c>
      <c r="B4" s="21">
        <f>B3+1</f>
        <v>2022</v>
      </c>
      <c r="D4" s="23">
        <f>$B$5</f>
        <v>44287</v>
      </c>
      <c r="E4" s="5" t="str">
        <f t="shared" ref="E4:E33" si="0">TEXT(D4,"aaa")</f>
        <v>木</v>
      </c>
      <c r="F4" s="14">
        <f>D4+30</f>
        <v>44317</v>
      </c>
      <c r="G4" s="5" t="str">
        <f t="shared" ref="G4:G34" si="1">TEXT(F4,"aaa")</f>
        <v>土</v>
      </c>
      <c r="H4" s="14">
        <f>F4+31</f>
        <v>44348</v>
      </c>
      <c r="I4" s="5" t="str">
        <f t="shared" ref="I4:I33" si="2">TEXT(H4,"aaa")</f>
        <v>火</v>
      </c>
      <c r="J4" s="14">
        <f>H4+30</f>
        <v>44378</v>
      </c>
      <c r="K4" s="5" t="str">
        <f t="shared" ref="K4:K34" si="3">TEXT(J4,"aaa")</f>
        <v>木</v>
      </c>
      <c r="L4" s="14">
        <f>J4+31</f>
        <v>44409</v>
      </c>
      <c r="M4" s="5" t="str">
        <f t="shared" ref="M4:M34" si="4">TEXT(L4,"aaa")</f>
        <v>日</v>
      </c>
      <c r="N4" s="14">
        <f>L4+31</f>
        <v>44440</v>
      </c>
      <c r="O4" s="5" t="str">
        <f t="shared" ref="O4:O33" si="5">TEXT(N4,"aaa")</f>
        <v>水</v>
      </c>
      <c r="P4" s="16">
        <f>N4+30</f>
        <v>44470</v>
      </c>
      <c r="Q4" s="5" t="str">
        <f t="shared" ref="Q4:Q34" si="6">TEXT(P4,"aaa")</f>
        <v>金</v>
      </c>
      <c r="R4" s="16">
        <f>P4+31</f>
        <v>44501</v>
      </c>
      <c r="S4" s="5" t="str">
        <f t="shared" ref="S4:S33" si="7">TEXT(R4,"aaa")</f>
        <v>月</v>
      </c>
      <c r="T4" s="16">
        <f>R4+30</f>
        <v>44531</v>
      </c>
      <c r="U4" s="5" t="str">
        <f t="shared" ref="U4:U34" si="8">TEXT(T4,"aaa")</f>
        <v>水</v>
      </c>
      <c r="V4" s="16">
        <f>T4+31</f>
        <v>44562</v>
      </c>
      <c r="W4" s="5" t="str">
        <f t="shared" ref="W4:W34" si="9">TEXT(V4,"aaa")</f>
        <v>土</v>
      </c>
      <c r="X4" s="16">
        <f>V4+31</f>
        <v>44593</v>
      </c>
      <c r="Y4" s="5" t="str">
        <f t="shared" ref="Y4:Y31" si="10">TEXT(X4,"aaa")</f>
        <v>火</v>
      </c>
      <c r="Z4" s="23">
        <f>$B$7</f>
        <v>44621</v>
      </c>
      <c r="AA4" s="5" t="str">
        <f t="shared" ref="AA4:AA34" si="11">TEXT(Z4,"aaa")</f>
        <v>火</v>
      </c>
    </row>
    <row r="5" spans="1:27" x14ac:dyDescent="0.15">
      <c r="A5" s="21" t="s">
        <v>20</v>
      </c>
      <c r="B5" s="22">
        <f>DATE($B$3,4,1)</f>
        <v>44287</v>
      </c>
      <c r="D5" s="6">
        <f t="shared" ref="D5:D33" si="12">D4+1</f>
        <v>44288</v>
      </c>
      <c r="E5" s="4" t="str">
        <f t="shared" si="0"/>
        <v>金</v>
      </c>
      <c r="F5" s="6">
        <f t="shared" ref="F5:F34" si="13">F4+1</f>
        <v>44318</v>
      </c>
      <c r="G5" s="4" t="str">
        <f t="shared" si="1"/>
        <v>日</v>
      </c>
      <c r="H5" s="6">
        <f t="shared" ref="H5:H33" si="14">H4+1</f>
        <v>44349</v>
      </c>
      <c r="I5" s="4" t="str">
        <f t="shared" si="2"/>
        <v>水</v>
      </c>
      <c r="J5" s="6">
        <f t="shared" ref="J5:J34" si="15">J4+1</f>
        <v>44379</v>
      </c>
      <c r="K5" s="4" t="str">
        <f t="shared" si="3"/>
        <v>金</v>
      </c>
      <c r="L5" s="6">
        <f t="shared" ref="L5:L34" si="16">L4+1</f>
        <v>44410</v>
      </c>
      <c r="M5" s="4" t="str">
        <f t="shared" si="4"/>
        <v>月</v>
      </c>
      <c r="N5" s="6">
        <f t="shared" ref="N5:N33" si="17">N4+1</f>
        <v>44441</v>
      </c>
      <c r="O5" s="4" t="str">
        <f t="shared" si="5"/>
        <v>木</v>
      </c>
      <c r="P5" s="17">
        <f t="shared" ref="P5:P34" si="18">P4+1</f>
        <v>44471</v>
      </c>
      <c r="Q5" s="4" t="str">
        <f t="shared" si="6"/>
        <v>土</v>
      </c>
      <c r="R5" s="17">
        <f t="shared" ref="R5:R33" si="19">R4+1</f>
        <v>44502</v>
      </c>
      <c r="S5" s="4" t="str">
        <f t="shared" si="7"/>
        <v>火</v>
      </c>
      <c r="T5" s="17">
        <f t="shared" ref="T5:T34" si="20">T4+1</f>
        <v>44532</v>
      </c>
      <c r="U5" s="4" t="str">
        <f t="shared" si="8"/>
        <v>木</v>
      </c>
      <c r="V5" s="17">
        <f t="shared" ref="V5:V34" si="21">V4+1</f>
        <v>44563</v>
      </c>
      <c r="W5" s="4" t="str">
        <f t="shared" si="9"/>
        <v>日</v>
      </c>
      <c r="X5" s="17">
        <f t="shared" ref="X5:X31" si="22">X4+1</f>
        <v>44594</v>
      </c>
      <c r="Y5" s="4" t="str">
        <f t="shared" si="10"/>
        <v>水</v>
      </c>
      <c r="Z5" s="17">
        <f t="shared" ref="Z5:Z34" si="23">Z4+1</f>
        <v>44622</v>
      </c>
      <c r="AA5" s="4" t="str">
        <f t="shared" si="11"/>
        <v>水</v>
      </c>
    </row>
    <row r="6" spans="1:27" x14ac:dyDescent="0.15">
      <c r="A6" s="21" t="s">
        <v>21</v>
      </c>
      <c r="B6" s="22">
        <f>DATE($B$4,1,1)</f>
        <v>44562</v>
      </c>
      <c r="D6" s="6">
        <f t="shared" si="12"/>
        <v>44289</v>
      </c>
      <c r="E6" s="4" t="str">
        <f t="shared" si="0"/>
        <v>土</v>
      </c>
      <c r="F6" s="6">
        <f t="shared" si="13"/>
        <v>44319</v>
      </c>
      <c r="G6" s="4" t="str">
        <f t="shared" si="1"/>
        <v>月</v>
      </c>
      <c r="H6" s="6">
        <f t="shared" si="14"/>
        <v>44350</v>
      </c>
      <c r="I6" s="4" t="str">
        <f t="shared" si="2"/>
        <v>木</v>
      </c>
      <c r="J6" s="6">
        <f t="shared" si="15"/>
        <v>44380</v>
      </c>
      <c r="K6" s="4" t="str">
        <f t="shared" si="3"/>
        <v>土</v>
      </c>
      <c r="L6" s="6">
        <f t="shared" si="16"/>
        <v>44411</v>
      </c>
      <c r="M6" s="4" t="str">
        <f t="shared" si="4"/>
        <v>火</v>
      </c>
      <c r="N6" s="6">
        <f t="shared" si="17"/>
        <v>44442</v>
      </c>
      <c r="O6" s="4" t="str">
        <f t="shared" si="5"/>
        <v>金</v>
      </c>
      <c r="P6" s="17">
        <f t="shared" si="18"/>
        <v>44472</v>
      </c>
      <c r="Q6" s="4" t="str">
        <f t="shared" si="6"/>
        <v>日</v>
      </c>
      <c r="R6" s="17">
        <f t="shared" si="19"/>
        <v>44503</v>
      </c>
      <c r="S6" s="4" t="str">
        <f t="shared" si="7"/>
        <v>水</v>
      </c>
      <c r="T6" s="17">
        <f t="shared" si="20"/>
        <v>44533</v>
      </c>
      <c r="U6" s="4" t="str">
        <f t="shared" si="8"/>
        <v>金</v>
      </c>
      <c r="V6" s="17">
        <f t="shared" si="21"/>
        <v>44564</v>
      </c>
      <c r="W6" s="4" t="str">
        <f t="shared" si="9"/>
        <v>月</v>
      </c>
      <c r="X6" s="17">
        <f t="shared" si="22"/>
        <v>44595</v>
      </c>
      <c r="Y6" s="4" t="str">
        <f t="shared" si="10"/>
        <v>木</v>
      </c>
      <c r="Z6" s="17">
        <f t="shared" si="23"/>
        <v>44623</v>
      </c>
      <c r="AA6" s="4" t="str">
        <f t="shared" si="11"/>
        <v>木</v>
      </c>
    </row>
    <row r="7" spans="1:27" x14ac:dyDescent="0.15">
      <c r="A7" s="21" t="s">
        <v>22</v>
      </c>
      <c r="B7" s="22">
        <f>DATE($B$4,3,1)</f>
        <v>44621</v>
      </c>
      <c r="D7" s="6">
        <f t="shared" si="12"/>
        <v>44290</v>
      </c>
      <c r="E7" s="4" t="str">
        <f t="shared" si="0"/>
        <v>日</v>
      </c>
      <c r="F7" s="6">
        <f t="shared" si="13"/>
        <v>44320</v>
      </c>
      <c r="G7" s="4" t="str">
        <f t="shared" si="1"/>
        <v>火</v>
      </c>
      <c r="H7" s="6">
        <f t="shared" si="14"/>
        <v>44351</v>
      </c>
      <c r="I7" s="4" t="str">
        <f t="shared" si="2"/>
        <v>金</v>
      </c>
      <c r="J7" s="6">
        <f t="shared" si="15"/>
        <v>44381</v>
      </c>
      <c r="K7" s="4" t="str">
        <f t="shared" si="3"/>
        <v>日</v>
      </c>
      <c r="L7" s="6">
        <f t="shared" si="16"/>
        <v>44412</v>
      </c>
      <c r="M7" s="4" t="str">
        <f t="shared" si="4"/>
        <v>水</v>
      </c>
      <c r="N7" s="6">
        <f t="shared" si="17"/>
        <v>44443</v>
      </c>
      <c r="O7" s="4" t="str">
        <f t="shared" si="5"/>
        <v>土</v>
      </c>
      <c r="P7" s="17">
        <f t="shared" si="18"/>
        <v>44473</v>
      </c>
      <c r="Q7" s="4" t="str">
        <f t="shared" si="6"/>
        <v>月</v>
      </c>
      <c r="R7" s="17">
        <f t="shared" si="19"/>
        <v>44504</v>
      </c>
      <c r="S7" s="4" t="str">
        <f t="shared" si="7"/>
        <v>木</v>
      </c>
      <c r="T7" s="17">
        <f t="shared" si="20"/>
        <v>44534</v>
      </c>
      <c r="U7" s="4" t="str">
        <f t="shared" si="8"/>
        <v>土</v>
      </c>
      <c r="V7" s="17">
        <f t="shared" si="21"/>
        <v>44565</v>
      </c>
      <c r="W7" s="4" t="str">
        <f t="shared" si="9"/>
        <v>火</v>
      </c>
      <c r="X7" s="17">
        <f t="shared" si="22"/>
        <v>44596</v>
      </c>
      <c r="Y7" s="4" t="str">
        <f t="shared" si="10"/>
        <v>金</v>
      </c>
      <c r="Z7" s="17">
        <f t="shared" si="23"/>
        <v>44624</v>
      </c>
      <c r="AA7" s="4" t="str">
        <f t="shared" si="11"/>
        <v>金</v>
      </c>
    </row>
    <row r="8" spans="1:27" x14ac:dyDescent="0.15">
      <c r="D8" s="6">
        <f t="shared" si="12"/>
        <v>44291</v>
      </c>
      <c r="E8" s="4" t="str">
        <f t="shared" si="0"/>
        <v>月</v>
      </c>
      <c r="F8" s="6">
        <f t="shared" si="13"/>
        <v>44321</v>
      </c>
      <c r="G8" s="4" t="str">
        <f t="shared" si="1"/>
        <v>水</v>
      </c>
      <c r="H8" s="6">
        <f t="shared" si="14"/>
        <v>44352</v>
      </c>
      <c r="I8" s="4" t="str">
        <f t="shared" si="2"/>
        <v>土</v>
      </c>
      <c r="J8" s="6">
        <f t="shared" si="15"/>
        <v>44382</v>
      </c>
      <c r="K8" s="4" t="str">
        <f t="shared" si="3"/>
        <v>月</v>
      </c>
      <c r="L8" s="6">
        <f t="shared" si="16"/>
        <v>44413</v>
      </c>
      <c r="M8" s="4" t="str">
        <f t="shared" si="4"/>
        <v>木</v>
      </c>
      <c r="N8" s="6">
        <f t="shared" si="17"/>
        <v>44444</v>
      </c>
      <c r="O8" s="4" t="str">
        <f t="shared" si="5"/>
        <v>日</v>
      </c>
      <c r="P8" s="17">
        <f t="shared" si="18"/>
        <v>44474</v>
      </c>
      <c r="Q8" s="4" t="str">
        <f t="shared" si="6"/>
        <v>火</v>
      </c>
      <c r="R8" s="17">
        <f t="shared" si="19"/>
        <v>44505</v>
      </c>
      <c r="S8" s="4" t="str">
        <f t="shared" si="7"/>
        <v>金</v>
      </c>
      <c r="T8" s="17">
        <f t="shared" si="20"/>
        <v>44535</v>
      </c>
      <c r="U8" s="4" t="str">
        <f t="shared" si="8"/>
        <v>日</v>
      </c>
      <c r="V8" s="17">
        <f t="shared" si="21"/>
        <v>44566</v>
      </c>
      <c r="W8" s="4" t="str">
        <f t="shared" si="9"/>
        <v>水</v>
      </c>
      <c r="X8" s="17">
        <f t="shared" si="22"/>
        <v>44597</v>
      </c>
      <c r="Y8" s="4" t="str">
        <f t="shared" si="10"/>
        <v>土</v>
      </c>
      <c r="Z8" s="17">
        <f t="shared" si="23"/>
        <v>44625</v>
      </c>
      <c r="AA8" s="4" t="str">
        <f t="shared" si="11"/>
        <v>土</v>
      </c>
    </row>
    <row r="9" spans="1:27" x14ac:dyDescent="0.15">
      <c r="D9" s="6">
        <f t="shared" si="12"/>
        <v>44292</v>
      </c>
      <c r="E9" s="4" t="str">
        <f t="shared" si="0"/>
        <v>火</v>
      </c>
      <c r="F9" s="6">
        <f t="shared" si="13"/>
        <v>44322</v>
      </c>
      <c r="G9" s="4" t="str">
        <f t="shared" si="1"/>
        <v>木</v>
      </c>
      <c r="H9" s="6">
        <f t="shared" si="14"/>
        <v>44353</v>
      </c>
      <c r="I9" s="4" t="str">
        <f t="shared" si="2"/>
        <v>日</v>
      </c>
      <c r="J9" s="6">
        <f t="shared" si="15"/>
        <v>44383</v>
      </c>
      <c r="K9" s="4" t="str">
        <f t="shared" si="3"/>
        <v>火</v>
      </c>
      <c r="L9" s="6">
        <f t="shared" si="16"/>
        <v>44414</v>
      </c>
      <c r="M9" s="4" t="str">
        <f t="shared" si="4"/>
        <v>金</v>
      </c>
      <c r="N9" s="6">
        <f t="shared" si="17"/>
        <v>44445</v>
      </c>
      <c r="O9" s="4" t="str">
        <f t="shared" si="5"/>
        <v>月</v>
      </c>
      <c r="P9" s="17">
        <f t="shared" si="18"/>
        <v>44475</v>
      </c>
      <c r="Q9" s="4" t="str">
        <f t="shared" si="6"/>
        <v>水</v>
      </c>
      <c r="R9" s="17">
        <f t="shared" si="19"/>
        <v>44506</v>
      </c>
      <c r="S9" s="4" t="str">
        <f t="shared" si="7"/>
        <v>土</v>
      </c>
      <c r="T9" s="17">
        <f t="shared" si="20"/>
        <v>44536</v>
      </c>
      <c r="U9" s="4" t="str">
        <f t="shared" si="8"/>
        <v>月</v>
      </c>
      <c r="V9" s="17">
        <f t="shared" si="21"/>
        <v>44567</v>
      </c>
      <c r="W9" s="4" t="str">
        <f t="shared" si="9"/>
        <v>木</v>
      </c>
      <c r="X9" s="17">
        <f t="shared" si="22"/>
        <v>44598</v>
      </c>
      <c r="Y9" s="4" t="str">
        <f t="shared" si="10"/>
        <v>日</v>
      </c>
      <c r="Z9" s="17">
        <f t="shared" si="23"/>
        <v>44626</v>
      </c>
      <c r="AA9" s="4" t="str">
        <f t="shared" si="11"/>
        <v>日</v>
      </c>
    </row>
    <row r="10" spans="1:27" x14ac:dyDescent="0.15">
      <c r="D10" s="6">
        <f t="shared" si="12"/>
        <v>44293</v>
      </c>
      <c r="E10" s="4" t="str">
        <f t="shared" si="0"/>
        <v>水</v>
      </c>
      <c r="F10" s="6">
        <f t="shared" si="13"/>
        <v>44323</v>
      </c>
      <c r="G10" s="4" t="str">
        <f t="shared" si="1"/>
        <v>金</v>
      </c>
      <c r="H10" s="6">
        <f t="shared" si="14"/>
        <v>44354</v>
      </c>
      <c r="I10" s="4" t="str">
        <f t="shared" si="2"/>
        <v>月</v>
      </c>
      <c r="J10" s="6">
        <f t="shared" si="15"/>
        <v>44384</v>
      </c>
      <c r="K10" s="4" t="str">
        <f t="shared" si="3"/>
        <v>水</v>
      </c>
      <c r="L10" s="6">
        <f t="shared" si="16"/>
        <v>44415</v>
      </c>
      <c r="M10" s="4" t="str">
        <f t="shared" si="4"/>
        <v>土</v>
      </c>
      <c r="N10" s="6">
        <f t="shared" si="17"/>
        <v>44446</v>
      </c>
      <c r="O10" s="4" t="str">
        <f t="shared" si="5"/>
        <v>火</v>
      </c>
      <c r="P10" s="17">
        <f t="shared" si="18"/>
        <v>44476</v>
      </c>
      <c r="Q10" s="4" t="str">
        <f t="shared" si="6"/>
        <v>木</v>
      </c>
      <c r="R10" s="17">
        <f t="shared" si="19"/>
        <v>44507</v>
      </c>
      <c r="S10" s="4" t="str">
        <f t="shared" si="7"/>
        <v>日</v>
      </c>
      <c r="T10" s="17">
        <f t="shared" si="20"/>
        <v>44537</v>
      </c>
      <c r="U10" s="4" t="str">
        <f t="shared" si="8"/>
        <v>火</v>
      </c>
      <c r="V10" s="17">
        <f t="shared" si="21"/>
        <v>44568</v>
      </c>
      <c r="W10" s="4" t="str">
        <f t="shared" si="9"/>
        <v>金</v>
      </c>
      <c r="X10" s="17">
        <f t="shared" si="22"/>
        <v>44599</v>
      </c>
      <c r="Y10" s="4" t="str">
        <f t="shared" si="10"/>
        <v>月</v>
      </c>
      <c r="Z10" s="17">
        <f t="shared" si="23"/>
        <v>44627</v>
      </c>
      <c r="AA10" s="4" t="str">
        <f t="shared" si="11"/>
        <v>月</v>
      </c>
    </row>
    <row r="11" spans="1:27" x14ac:dyDescent="0.15">
      <c r="D11" s="6">
        <f t="shared" si="12"/>
        <v>44294</v>
      </c>
      <c r="E11" s="4" t="str">
        <f t="shared" si="0"/>
        <v>木</v>
      </c>
      <c r="F11" s="6">
        <f t="shared" si="13"/>
        <v>44324</v>
      </c>
      <c r="G11" s="4" t="str">
        <f t="shared" si="1"/>
        <v>土</v>
      </c>
      <c r="H11" s="6">
        <f t="shared" si="14"/>
        <v>44355</v>
      </c>
      <c r="I11" s="4" t="str">
        <f t="shared" si="2"/>
        <v>火</v>
      </c>
      <c r="J11" s="6">
        <f t="shared" si="15"/>
        <v>44385</v>
      </c>
      <c r="K11" s="4" t="str">
        <f t="shared" si="3"/>
        <v>木</v>
      </c>
      <c r="L11" s="6">
        <f t="shared" si="16"/>
        <v>44416</v>
      </c>
      <c r="M11" s="4" t="str">
        <f t="shared" si="4"/>
        <v>日</v>
      </c>
      <c r="N11" s="6">
        <f t="shared" si="17"/>
        <v>44447</v>
      </c>
      <c r="O11" s="4" t="str">
        <f t="shared" si="5"/>
        <v>水</v>
      </c>
      <c r="P11" s="17">
        <f t="shared" si="18"/>
        <v>44477</v>
      </c>
      <c r="Q11" s="4" t="str">
        <f t="shared" si="6"/>
        <v>金</v>
      </c>
      <c r="R11" s="17">
        <f t="shared" si="19"/>
        <v>44508</v>
      </c>
      <c r="S11" s="4" t="str">
        <f t="shared" si="7"/>
        <v>月</v>
      </c>
      <c r="T11" s="17">
        <f t="shared" si="20"/>
        <v>44538</v>
      </c>
      <c r="U11" s="4" t="str">
        <f t="shared" si="8"/>
        <v>水</v>
      </c>
      <c r="V11" s="17">
        <f t="shared" si="21"/>
        <v>44569</v>
      </c>
      <c r="W11" s="4" t="str">
        <f t="shared" si="9"/>
        <v>土</v>
      </c>
      <c r="X11" s="17">
        <f t="shared" si="22"/>
        <v>44600</v>
      </c>
      <c r="Y11" s="4" t="str">
        <f t="shared" si="10"/>
        <v>火</v>
      </c>
      <c r="Z11" s="17">
        <f t="shared" si="23"/>
        <v>44628</v>
      </c>
      <c r="AA11" s="4" t="str">
        <f t="shared" si="11"/>
        <v>火</v>
      </c>
    </row>
    <row r="12" spans="1:27" x14ac:dyDescent="0.15">
      <c r="D12" s="6">
        <f t="shared" si="12"/>
        <v>44295</v>
      </c>
      <c r="E12" s="4" t="str">
        <f t="shared" si="0"/>
        <v>金</v>
      </c>
      <c r="F12" s="6">
        <f t="shared" si="13"/>
        <v>44325</v>
      </c>
      <c r="G12" s="4" t="str">
        <f t="shared" si="1"/>
        <v>日</v>
      </c>
      <c r="H12" s="6">
        <f t="shared" si="14"/>
        <v>44356</v>
      </c>
      <c r="I12" s="4" t="str">
        <f t="shared" si="2"/>
        <v>水</v>
      </c>
      <c r="J12" s="6">
        <f t="shared" si="15"/>
        <v>44386</v>
      </c>
      <c r="K12" s="4" t="str">
        <f t="shared" si="3"/>
        <v>金</v>
      </c>
      <c r="L12" s="6">
        <f t="shared" si="16"/>
        <v>44417</v>
      </c>
      <c r="M12" s="4" t="str">
        <f t="shared" si="4"/>
        <v>月</v>
      </c>
      <c r="N12" s="6">
        <f t="shared" si="17"/>
        <v>44448</v>
      </c>
      <c r="O12" s="4" t="str">
        <f t="shared" si="5"/>
        <v>木</v>
      </c>
      <c r="P12" s="17">
        <f t="shared" si="18"/>
        <v>44478</v>
      </c>
      <c r="Q12" s="4" t="str">
        <f t="shared" si="6"/>
        <v>土</v>
      </c>
      <c r="R12" s="17">
        <f t="shared" si="19"/>
        <v>44509</v>
      </c>
      <c r="S12" s="4" t="str">
        <f t="shared" si="7"/>
        <v>火</v>
      </c>
      <c r="T12" s="17">
        <f t="shared" si="20"/>
        <v>44539</v>
      </c>
      <c r="U12" s="4" t="str">
        <f t="shared" si="8"/>
        <v>木</v>
      </c>
      <c r="V12" s="17">
        <f t="shared" si="21"/>
        <v>44570</v>
      </c>
      <c r="W12" s="4" t="str">
        <f t="shared" si="9"/>
        <v>日</v>
      </c>
      <c r="X12" s="17">
        <f t="shared" si="22"/>
        <v>44601</v>
      </c>
      <c r="Y12" s="4" t="str">
        <f t="shared" si="10"/>
        <v>水</v>
      </c>
      <c r="Z12" s="17">
        <f t="shared" si="23"/>
        <v>44629</v>
      </c>
      <c r="AA12" s="4" t="str">
        <f t="shared" si="11"/>
        <v>水</v>
      </c>
    </row>
    <row r="13" spans="1:27" x14ac:dyDescent="0.15">
      <c r="D13" s="6">
        <f t="shared" si="12"/>
        <v>44296</v>
      </c>
      <c r="E13" s="4" t="str">
        <f t="shared" si="0"/>
        <v>土</v>
      </c>
      <c r="F13" s="6">
        <f t="shared" si="13"/>
        <v>44326</v>
      </c>
      <c r="G13" s="4" t="str">
        <f t="shared" si="1"/>
        <v>月</v>
      </c>
      <c r="H13" s="6">
        <f t="shared" si="14"/>
        <v>44357</v>
      </c>
      <c r="I13" s="4" t="str">
        <f t="shared" si="2"/>
        <v>木</v>
      </c>
      <c r="J13" s="6">
        <f t="shared" si="15"/>
        <v>44387</v>
      </c>
      <c r="K13" s="4" t="str">
        <f t="shared" si="3"/>
        <v>土</v>
      </c>
      <c r="L13" s="6">
        <f t="shared" si="16"/>
        <v>44418</v>
      </c>
      <c r="M13" s="4" t="str">
        <f t="shared" si="4"/>
        <v>火</v>
      </c>
      <c r="N13" s="6">
        <f t="shared" si="17"/>
        <v>44449</v>
      </c>
      <c r="O13" s="4" t="str">
        <f t="shared" si="5"/>
        <v>金</v>
      </c>
      <c r="P13" s="17">
        <f t="shared" si="18"/>
        <v>44479</v>
      </c>
      <c r="Q13" s="4" t="str">
        <f t="shared" si="6"/>
        <v>日</v>
      </c>
      <c r="R13" s="17">
        <f t="shared" si="19"/>
        <v>44510</v>
      </c>
      <c r="S13" s="4" t="str">
        <f t="shared" si="7"/>
        <v>水</v>
      </c>
      <c r="T13" s="17">
        <f t="shared" si="20"/>
        <v>44540</v>
      </c>
      <c r="U13" s="4" t="str">
        <f t="shared" si="8"/>
        <v>金</v>
      </c>
      <c r="V13" s="17">
        <f t="shared" si="21"/>
        <v>44571</v>
      </c>
      <c r="W13" s="4" t="str">
        <f t="shared" si="9"/>
        <v>月</v>
      </c>
      <c r="X13" s="17">
        <f t="shared" si="22"/>
        <v>44602</v>
      </c>
      <c r="Y13" s="4" t="str">
        <f t="shared" si="10"/>
        <v>木</v>
      </c>
      <c r="Z13" s="17">
        <f t="shared" si="23"/>
        <v>44630</v>
      </c>
      <c r="AA13" s="4" t="str">
        <f t="shared" si="11"/>
        <v>木</v>
      </c>
    </row>
    <row r="14" spans="1:27" x14ac:dyDescent="0.15">
      <c r="D14" s="6">
        <f t="shared" si="12"/>
        <v>44297</v>
      </c>
      <c r="E14" s="4" t="str">
        <f t="shared" si="0"/>
        <v>日</v>
      </c>
      <c r="F14" s="6">
        <f t="shared" si="13"/>
        <v>44327</v>
      </c>
      <c r="G14" s="4" t="str">
        <f t="shared" si="1"/>
        <v>火</v>
      </c>
      <c r="H14" s="6">
        <f t="shared" si="14"/>
        <v>44358</v>
      </c>
      <c r="I14" s="4" t="str">
        <f t="shared" si="2"/>
        <v>金</v>
      </c>
      <c r="J14" s="6">
        <f t="shared" si="15"/>
        <v>44388</v>
      </c>
      <c r="K14" s="4" t="str">
        <f t="shared" si="3"/>
        <v>日</v>
      </c>
      <c r="L14" s="6">
        <f t="shared" si="16"/>
        <v>44419</v>
      </c>
      <c r="M14" s="4" t="str">
        <f t="shared" si="4"/>
        <v>水</v>
      </c>
      <c r="N14" s="6">
        <f t="shared" si="17"/>
        <v>44450</v>
      </c>
      <c r="O14" s="4" t="str">
        <f t="shared" si="5"/>
        <v>土</v>
      </c>
      <c r="P14" s="17">
        <f t="shared" si="18"/>
        <v>44480</v>
      </c>
      <c r="Q14" s="4" t="str">
        <f t="shared" si="6"/>
        <v>月</v>
      </c>
      <c r="R14" s="17">
        <f t="shared" si="19"/>
        <v>44511</v>
      </c>
      <c r="S14" s="4" t="str">
        <f t="shared" si="7"/>
        <v>木</v>
      </c>
      <c r="T14" s="17">
        <f t="shared" si="20"/>
        <v>44541</v>
      </c>
      <c r="U14" s="4" t="str">
        <f t="shared" si="8"/>
        <v>土</v>
      </c>
      <c r="V14" s="17">
        <f t="shared" si="21"/>
        <v>44572</v>
      </c>
      <c r="W14" s="4" t="str">
        <f t="shared" si="9"/>
        <v>火</v>
      </c>
      <c r="X14" s="17">
        <f t="shared" si="22"/>
        <v>44603</v>
      </c>
      <c r="Y14" s="4" t="str">
        <f t="shared" si="10"/>
        <v>金</v>
      </c>
      <c r="Z14" s="17">
        <f t="shared" si="23"/>
        <v>44631</v>
      </c>
      <c r="AA14" s="4" t="str">
        <f t="shared" si="11"/>
        <v>金</v>
      </c>
    </row>
    <row r="15" spans="1:27" x14ac:dyDescent="0.15">
      <c r="D15" s="6">
        <f t="shared" si="12"/>
        <v>44298</v>
      </c>
      <c r="E15" s="4" t="str">
        <f t="shared" si="0"/>
        <v>月</v>
      </c>
      <c r="F15" s="6">
        <f t="shared" si="13"/>
        <v>44328</v>
      </c>
      <c r="G15" s="4" t="str">
        <f t="shared" si="1"/>
        <v>水</v>
      </c>
      <c r="H15" s="6">
        <f t="shared" si="14"/>
        <v>44359</v>
      </c>
      <c r="I15" s="4" t="str">
        <f t="shared" si="2"/>
        <v>土</v>
      </c>
      <c r="J15" s="6">
        <f t="shared" si="15"/>
        <v>44389</v>
      </c>
      <c r="K15" s="4" t="str">
        <f t="shared" si="3"/>
        <v>月</v>
      </c>
      <c r="L15" s="6">
        <f t="shared" si="16"/>
        <v>44420</v>
      </c>
      <c r="M15" s="4" t="str">
        <f t="shared" si="4"/>
        <v>木</v>
      </c>
      <c r="N15" s="6">
        <f t="shared" si="17"/>
        <v>44451</v>
      </c>
      <c r="O15" s="4" t="str">
        <f t="shared" si="5"/>
        <v>日</v>
      </c>
      <c r="P15" s="17">
        <f t="shared" si="18"/>
        <v>44481</v>
      </c>
      <c r="Q15" s="4" t="str">
        <f t="shared" si="6"/>
        <v>火</v>
      </c>
      <c r="R15" s="17">
        <f t="shared" si="19"/>
        <v>44512</v>
      </c>
      <c r="S15" s="4" t="str">
        <f t="shared" si="7"/>
        <v>金</v>
      </c>
      <c r="T15" s="17">
        <f t="shared" si="20"/>
        <v>44542</v>
      </c>
      <c r="U15" s="4" t="str">
        <f t="shared" si="8"/>
        <v>日</v>
      </c>
      <c r="V15" s="17">
        <f t="shared" si="21"/>
        <v>44573</v>
      </c>
      <c r="W15" s="4" t="str">
        <f t="shared" si="9"/>
        <v>水</v>
      </c>
      <c r="X15" s="17">
        <f t="shared" si="22"/>
        <v>44604</v>
      </c>
      <c r="Y15" s="4" t="str">
        <f t="shared" si="10"/>
        <v>土</v>
      </c>
      <c r="Z15" s="17">
        <f t="shared" si="23"/>
        <v>44632</v>
      </c>
      <c r="AA15" s="4" t="str">
        <f t="shared" si="11"/>
        <v>土</v>
      </c>
    </row>
    <row r="16" spans="1:27" x14ac:dyDescent="0.15">
      <c r="D16" s="6">
        <f t="shared" si="12"/>
        <v>44299</v>
      </c>
      <c r="E16" s="4" t="str">
        <f t="shared" si="0"/>
        <v>火</v>
      </c>
      <c r="F16" s="6">
        <f t="shared" si="13"/>
        <v>44329</v>
      </c>
      <c r="G16" s="4" t="str">
        <f t="shared" si="1"/>
        <v>木</v>
      </c>
      <c r="H16" s="6">
        <f t="shared" si="14"/>
        <v>44360</v>
      </c>
      <c r="I16" s="4" t="str">
        <f t="shared" si="2"/>
        <v>日</v>
      </c>
      <c r="J16" s="6">
        <f t="shared" si="15"/>
        <v>44390</v>
      </c>
      <c r="K16" s="4" t="str">
        <f t="shared" si="3"/>
        <v>火</v>
      </c>
      <c r="L16" s="6">
        <f t="shared" si="16"/>
        <v>44421</v>
      </c>
      <c r="M16" s="4" t="str">
        <f t="shared" si="4"/>
        <v>金</v>
      </c>
      <c r="N16" s="6">
        <f t="shared" si="17"/>
        <v>44452</v>
      </c>
      <c r="O16" s="4" t="str">
        <f t="shared" si="5"/>
        <v>月</v>
      </c>
      <c r="P16" s="17">
        <f t="shared" si="18"/>
        <v>44482</v>
      </c>
      <c r="Q16" s="4" t="str">
        <f t="shared" si="6"/>
        <v>水</v>
      </c>
      <c r="R16" s="17">
        <f t="shared" si="19"/>
        <v>44513</v>
      </c>
      <c r="S16" s="4" t="str">
        <f t="shared" si="7"/>
        <v>土</v>
      </c>
      <c r="T16" s="17">
        <f t="shared" si="20"/>
        <v>44543</v>
      </c>
      <c r="U16" s="4" t="str">
        <f t="shared" si="8"/>
        <v>月</v>
      </c>
      <c r="V16" s="17">
        <f t="shared" si="21"/>
        <v>44574</v>
      </c>
      <c r="W16" s="4" t="str">
        <f t="shared" si="9"/>
        <v>木</v>
      </c>
      <c r="X16" s="17">
        <f t="shared" si="22"/>
        <v>44605</v>
      </c>
      <c r="Y16" s="4" t="str">
        <f t="shared" si="10"/>
        <v>日</v>
      </c>
      <c r="Z16" s="17">
        <f t="shared" si="23"/>
        <v>44633</v>
      </c>
      <c r="AA16" s="4" t="str">
        <f t="shared" si="11"/>
        <v>日</v>
      </c>
    </row>
    <row r="17" spans="4:27" x14ac:dyDescent="0.15">
      <c r="D17" s="6">
        <f t="shared" si="12"/>
        <v>44300</v>
      </c>
      <c r="E17" s="4" t="str">
        <f t="shared" si="0"/>
        <v>水</v>
      </c>
      <c r="F17" s="6">
        <f t="shared" si="13"/>
        <v>44330</v>
      </c>
      <c r="G17" s="4" t="str">
        <f t="shared" si="1"/>
        <v>金</v>
      </c>
      <c r="H17" s="6">
        <f t="shared" si="14"/>
        <v>44361</v>
      </c>
      <c r="I17" s="4" t="str">
        <f t="shared" si="2"/>
        <v>月</v>
      </c>
      <c r="J17" s="6">
        <f t="shared" si="15"/>
        <v>44391</v>
      </c>
      <c r="K17" s="4" t="str">
        <f t="shared" si="3"/>
        <v>水</v>
      </c>
      <c r="L17" s="6">
        <f t="shared" si="16"/>
        <v>44422</v>
      </c>
      <c r="M17" s="4" t="str">
        <f t="shared" si="4"/>
        <v>土</v>
      </c>
      <c r="N17" s="6">
        <f t="shared" si="17"/>
        <v>44453</v>
      </c>
      <c r="O17" s="4" t="str">
        <f t="shared" si="5"/>
        <v>火</v>
      </c>
      <c r="P17" s="17">
        <f t="shared" si="18"/>
        <v>44483</v>
      </c>
      <c r="Q17" s="4" t="str">
        <f t="shared" si="6"/>
        <v>木</v>
      </c>
      <c r="R17" s="17">
        <f t="shared" si="19"/>
        <v>44514</v>
      </c>
      <c r="S17" s="4" t="str">
        <f t="shared" si="7"/>
        <v>日</v>
      </c>
      <c r="T17" s="17">
        <f t="shared" si="20"/>
        <v>44544</v>
      </c>
      <c r="U17" s="4" t="str">
        <f t="shared" si="8"/>
        <v>火</v>
      </c>
      <c r="V17" s="17">
        <f t="shared" si="21"/>
        <v>44575</v>
      </c>
      <c r="W17" s="4" t="str">
        <f t="shared" si="9"/>
        <v>金</v>
      </c>
      <c r="X17" s="17">
        <f t="shared" si="22"/>
        <v>44606</v>
      </c>
      <c r="Y17" s="4" t="str">
        <f t="shared" si="10"/>
        <v>月</v>
      </c>
      <c r="Z17" s="17">
        <f t="shared" si="23"/>
        <v>44634</v>
      </c>
      <c r="AA17" s="4" t="str">
        <f t="shared" si="11"/>
        <v>月</v>
      </c>
    </row>
    <row r="18" spans="4:27" x14ac:dyDescent="0.15">
      <c r="D18" s="6">
        <f t="shared" si="12"/>
        <v>44301</v>
      </c>
      <c r="E18" s="4" t="str">
        <f t="shared" si="0"/>
        <v>木</v>
      </c>
      <c r="F18" s="6">
        <f t="shared" si="13"/>
        <v>44331</v>
      </c>
      <c r="G18" s="4" t="str">
        <f t="shared" si="1"/>
        <v>土</v>
      </c>
      <c r="H18" s="6">
        <f t="shared" si="14"/>
        <v>44362</v>
      </c>
      <c r="I18" s="4" t="str">
        <f t="shared" si="2"/>
        <v>火</v>
      </c>
      <c r="J18" s="6">
        <f t="shared" si="15"/>
        <v>44392</v>
      </c>
      <c r="K18" s="4" t="str">
        <f t="shared" si="3"/>
        <v>木</v>
      </c>
      <c r="L18" s="6">
        <f t="shared" si="16"/>
        <v>44423</v>
      </c>
      <c r="M18" s="4" t="str">
        <f t="shared" si="4"/>
        <v>日</v>
      </c>
      <c r="N18" s="6">
        <f t="shared" si="17"/>
        <v>44454</v>
      </c>
      <c r="O18" s="4" t="str">
        <f t="shared" si="5"/>
        <v>水</v>
      </c>
      <c r="P18" s="17">
        <f t="shared" si="18"/>
        <v>44484</v>
      </c>
      <c r="Q18" s="4" t="str">
        <f t="shared" si="6"/>
        <v>金</v>
      </c>
      <c r="R18" s="17">
        <f t="shared" si="19"/>
        <v>44515</v>
      </c>
      <c r="S18" s="4" t="str">
        <f t="shared" si="7"/>
        <v>月</v>
      </c>
      <c r="T18" s="17">
        <f t="shared" si="20"/>
        <v>44545</v>
      </c>
      <c r="U18" s="4" t="str">
        <f t="shared" si="8"/>
        <v>水</v>
      </c>
      <c r="V18" s="17">
        <f t="shared" si="21"/>
        <v>44576</v>
      </c>
      <c r="W18" s="4" t="str">
        <f t="shared" si="9"/>
        <v>土</v>
      </c>
      <c r="X18" s="17">
        <f t="shared" si="22"/>
        <v>44607</v>
      </c>
      <c r="Y18" s="4" t="str">
        <f t="shared" si="10"/>
        <v>火</v>
      </c>
      <c r="Z18" s="17">
        <f t="shared" si="23"/>
        <v>44635</v>
      </c>
      <c r="AA18" s="4" t="str">
        <f t="shared" si="11"/>
        <v>火</v>
      </c>
    </row>
    <row r="19" spans="4:27" x14ac:dyDescent="0.15">
      <c r="D19" s="6">
        <f t="shared" si="12"/>
        <v>44302</v>
      </c>
      <c r="E19" s="4" t="str">
        <f t="shared" si="0"/>
        <v>金</v>
      </c>
      <c r="F19" s="6">
        <f t="shared" si="13"/>
        <v>44332</v>
      </c>
      <c r="G19" s="4" t="str">
        <f t="shared" si="1"/>
        <v>日</v>
      </c>
      <c r="H19" s="6">
        <f t="shared" si="14"/>
        <v>44363</v>
      </c>
      <c r="I19" s="4" t="str">
        <f t="shared" si="2"/>
        <v>水</v>
      </c>
      <c r="J19" s="6">
        <f t="shared" si="15"/>
        <v>44393</v>
      </c>
      <c r="K19" s="4" t="str">
        <f t="shared" si="3"/>
        <v>金</v>
      </c>
      <c r="L19" s="6">
        <f t="shared" si="16"/>
        <v>44424</v>
      </c>
      <c r="M19" s="4" t="str">
        <f t="shared" si="4"/>
        <v>月</v>
      </c>
      <c r="N19" s="6">
        <f t="shared" si="17"/>
        <v>44455</v>
      </c>
      <c r="O19" s="4" t="str">
        <f t="shared" si="5"/>
        <v>木</v>
      </c>
      <c r="P19" s="17">
        <f t="shared" si="18"/>
        <v>44485</v>
      </c>
      <c r="Q19" s="4" t="str">
        <f t="shared" si="6"/>
        <v>土</v>
      </c>
      <c r="R19" s="17">
        <f t="shared" si="19"/>
        <v>44516</v>
      </c>
      <c r="S19" s="4" t="str">
        <f t="shared" si="7"/>
        <v>火</v>
      </c>
      <c r="T19" s="17">
        <f t="shared" si="20"/>
        <v>44546</v>
      </c>
      <c r="U19" s="4" t="str">
        <f t="shared" si="8"/>
        <v>木</v>
      </c>
      <c r="V19" s="17">
        <f t="shared" si="21"/>
        <v>44577</v>
      </c>
      <c r="W19" s="4" t="str">
        <f t="shared" si="9"/>
        <v>日</v>
      </c>
      <c r="X19" s="17">
        <f t="shared" si="22"/>
        <v>44608</v>
      </c>
      <c r="Y19" s="4" t="str">
        <f t="shared" si="10"/>
        <v>水</v>
      </c>
      <c r="Z19" s="17">
        <f t="shared" si="23"/>
        <v>44636</v>
      </c>
      <c r="AA19" s="4" t="str">
        <f t="shared" si="11"/>
        <v>水</v>
      </c>
    </row>
    <row r="20" spans="4:27" x14ac:dyDescent="0.15">
      <c r="D20" s="6">
        <f t="shared" si="12"/>
        <v>44303</v>
      </c>
      <c r="E20" s="4" t="str">
        <f t="shared" si="0"/>
        <v>土</v>
      </c>
      <c r="F20" s="6">
        <f t="shared" si="13"/>
        <v>44333</v>
      </c>
      <c r="G20" s="4" t="str">
        <f t="shared" si="1"/>
        <v>月</v>
      </c>
      <c r="H20" s="6">
        <f t="shared" si="14"/>
        <v>44364</v>
      </c>
      <c r="I20" s="4" t="str">
        <f t="shared" si="2"/>
        <v>木</v>
      </c>
      <c r="J20" s="6">
        <f t="shared" si="15"/>
        <v>44394</v>
      </c>
      <c r="K20" s="4" t="str">
        <f t="shared" si="3"/>
        <v>土</v>
      </c>
      <c r="L20" s="6">
        <f t="shared" si="16"/>
        <v>44425</v>
      </c>
      <c r="M20" s="4" t="str">
        <f t="shared" si="4"/>
        <v>火</v>
      </c>
      <c r="N20" s="6">
        <f t="shared" si="17"/>
        <v>44456</v>
      </c>
      <c r="O20" s="4" t="str">
        <f t="shared" si="5"/>
        <v>金</v>
      </c>
      <c r="P20" s="17">
        <f t="shared" si="18"/>
        <v>44486</v>
      </c>
      <c r="Q20" s="4" t="str">
        <f t="shared" si="6"/>
        <v>日</v>
      </c>
      <c r="R20" s="17">
        <f t="shared" si="19"/>
        <v>44517</v>
      </c>
      <c r="S20" s="4" t="str">
        <f t="shared" si="7"/>
        <v>水</v>
      </c>
      <c r="T20" s="17">
        <f t="shared" si="20"/>
        <v>44547</v>
      </c>
      <c r="U20" s="4" t="str">
        <f t="shared" si="8"/>
        <v>金</v>
      </c>
      <c r="V20" s="17">
        <f t="shared" si="21"/>
        <v>44578</v>
      </c>
      <c r="W20" s="4" t="str">
        <f t="shared" si="9"/>
        <v>月</v>
      </c>
      <c r="X20" s="17">
        <f t="shared" si="22"/>
        <v>44609</v>
      </c>
      <c r="Y20" s="4" t="str">
        <f t="shared" si="10"/>
        <v>木</v>
      </c>
      <c r="Z20" s="17">
        <f t="shared" si="23"/>
        <v>44637</v>
      </c>
      <c r="AA20" s="4" t="str">
        <f t="shared" si="11"/>
        <v>木</v>
      </c>
    </row>
    <row r="21" spans="4:27" x14ac:dyDescent="0.15">
      <c r="D21" s="6">
        <f t="shared" si="12"/>
        <v>44304</v>
      </c>
      <c r="E21" s="4" t="str">
        <f t="shared" si="0"/>
        <v>日</v>
      </c>
      <c r="F21" s="6">
        <f t="shared" si="13"/>
        <v>44334</v>
      </c>
      <c r="G21" s="4" t="str">
        <f t="shared" si="1"/>
        <v>火</v>
      </c>
      <c r="H21" s="6">
        <f t="shared" si="14"/>
        <v>44365</v>
      </c>
      <c r="I21" s="4" t="str">
        <f t="shared" si="2"/>
        <v>金</v>
      </c>
      <c r="J21" s="6">
        <f t="shared" si="15"/>
        <v>44395</v>
      </c>
      <c r="K21" s="4" t="str">
        <f t="shared" si="3"/>
        <v>日</v>
      </c>
      <c r="L21" s="6">
        <f t="shared" si="16"/>
        <v>44426</v>
      </c>
      <c r="M21" s="4" t="str">
        <f t="shared" si="4"/>
        <v>水</v>
      </c>
      <c r="N21" s="6">
        <f t="shared" si="17"/>
        <v>44457</v>
      </c>
      <c r="O21" s="4" t="str">
        <f t="shared" si="5"/>
        <v>土</v>
      </c>
      <c r="P21" s="17">
        <f t="shared" si="18"/>
        <v>44487</v>
      </c>
      <c r="Q21" s="4" t="str">
        <f t="shared" si="6"/>
        <v>月</v>
      </c>
      <c r="R21" s="17">
        <f t="shared" si="19"/>
        <v>44518</v>
      </c>
      <c r="S21" s="4" t="str">
        <f t="shared" si="7"/>
        <v>木</v>
      </c>
      <c r="T21" s="17">
        <f t="shared" si="20"/>
        <v>44548</v>
      </c>
      <c r="U21" s="4" t="str">
        <f t="shared" si="8"/>
        <v>土</v>
      </c>
      <c r="V21" s="17">
        <f t="shared" si="21"/>
        <v>44579</v>
      </c>
      <c r="W21" s="4" t="str">
        <f t="shared" si="9"/>
        <v>火</v>
      </c>
      <c r="X21" s="17">
        <f t="shared" si="22"/>
        <v>44610</v>
      </c>
      <c r="Y21" s="4" t="str">
        <f t="shared" si="10"/>
        <v>金</v>
      </c>
      <c r="Z21" s="17">
        <f t="shared" si="23"/>
        <v>44638</v>
      </c>
      <c r="AA21" s="4" t="str">
        <f t="shared" si="11"/>
        <v>金</v>
      </c>
    </row>
    <row r="22" spans="4:27" x14ac:dyDescent="0.15">
      <c r="D22" s="6">
        <f t="shared" si="12"/>
        <v>44305</v>
      </c>
      <c r="E22" s="4" t="str">
        <f t="shared" si="0"/>
        <v>月</v>
      </c>
      <c r="F22" s="6">
        <f t="shared" si="13"/>
        <v>44335</v>
      </c>
      <c r="G22" s="4" t="str">
        <f t="shared" si="1"/>
        <v>水</v>
      </c>
      <c r="H22" s="6">
        <f t="shared" si="14"/>
        <v>44366</v>
      </c>
      <c r="I22" s="4" t="str">
        <f t="shared" si="2"/>
        <v>土</v>
      </c>
      <c r="J22" s="6">
        <f t="shared" si="15"/>
        <v>44396</v>
      </c>
      <c r="K22" s="4" t="str">
        <f t="shared" si="3"/>
        <v>月</v>
      </c>
      <c r="L22" s="6">
        <f t="shared" si="16"/>
        <v>44427</v>
      </c>
      <c r="M22" s="4" t="str">
        <f t="shared" si="4"/>
        <v>木</v>
      </c>
      <c r="N22" s="6">
        <f t="shared" si="17"/>
        <v>44458</v>
      </c>
      <c r="O22" s="4" t="str">
        <f t="shared" si="5"/>
        <v>日</v>
      </c>
      <c r="P22" s="17">
        <f t="shared" si="18"/>
        <v>44488</v>
      </c>
      <c r="Q22" s="4" t="str">
        <f t="shared" si="6"/>
        <v>火</v>
      </c>
      <c r="R22" s="17">
        <f t="shared" si="19"/>
        <v>44519</v>
      </c>
      <c r="S22" s="4" t="str">
        <f t="shared" si="7"/>
        <v>金</v>
      </c>
      <c r="T22" s="17">
        <f t="shared" si="20"/>
        <v>44549</v>
      </c>
      <c r="U22" s="4" t="str">
        <f t="shared" si="8"/>
        <v>日</v>
      </c>
      <c r="V22" s="17">
        <f t="shared" si="21"/>
        <v>44580</v>
      </c>
      <c r="W22" s="4" t="str">
        <f t="shared" si="9"/>
        <v>水</v>
      </c>
      <c r="X22" s="17">
        <f t="shared" si="22"/>
        <v>44611</v>
      </c>
      <c r="Y22" s="4" t="str">
        <f t="shared" si="10"/>
        <v>土</v>
      </c>
      <c r="Z22" s="17">
        <f t="shared" si="23"/>
        <v>44639</v>
      </c>
      <c r="AA22" s="4" t="str">
        <f t="shared" si="11"/>
        <v>土</v>
      </c>
    </row>
    <row r="23" spans="4:27" x14ac:dyDescent="0.15">
      <c r="D23" s="6">
        <f t="shared" si="12"/>
        <v>44306</v>
      </c>
      <c r="E23" s="4" t="str">
        <f t="shared" si="0"/>
        <v>火</v>
      </c>
      <c r="F23" s="6">
        <f t="shared" si="13"/>
        <v>44336</v>
      </c>
      <c r="G23" s="4" t="str">
        <f t="shared" si="1"/>
        <v>木</v>
      </c>
      <c r="H23" s="6">
        <f t="shared" si="14"/>
        <v>44367</v>
      </c>
      <c r="I23" s="4" t="str">
        <f t="shared" si="2"/>
        <v>日</v>
      </c>
      <c r="J23" s="6">
        <f t="shared" si="15"/>
        <v>44397</v>
      </c>
      <c r="K23" s="4" t="str">
        <f t="shared" si="3"/>
        <v>火</v>
      </c>
      <c r="L23" s="6">
        <f t="shared" si="16"/>
        <v>44428</v>
      </c>
      <c r="M23" s="4" t="str">
        <f t="shared" si="4"/>
        <v>金</v>
      </c>
      <c r="N23" s="6">
        <f t="shared" si="17"/>
        <v>44459</v>
      </c>
      <c r="O23" s="4" t="str">
        <f t="shared" si="5"/>
        <v>月</v>
      </c>
      <c r="P23" s="17">
        <f t="shared" si="18"/>
        <v>44489</v>
      </c>
      <c r="Q23" s="4" t="str">
        <f t="shared" si="6"/>
        <v>水</v>
      </c>
      <c r="R23" s="17">
        <f t="shared" si="19"/>
        <v>44520</v>
      </c>
      <c r="S23" s="4" t="str">
        <f t="shared" si="7"/>
        <v>土</v>
      </c>
      <c r="T23" s="17">
        <f t="shared" si="20"/>
        <v>44550</v>
      </c>
      <c r="U23" s="4" t="str">
        <f t="shared" si="8"/>
        <v>月</v>
      </c>
      <c r="V23" s="17">
        <f t="shared" si="21"/>
        <v>44581</v>
      </c>
      <c r="W23" s="4" t="str">
        <f t="shared" si="9"/>
        <v>木</v>
      </c>
      <c r="X23" s="17">
        <f t="shared" si="22"/>
        <v>44612</v>
      </c>
      <c r="Y23" s="4" t="str">
        <f t="shared" si="10"/>
        <v>日</v>
      </c>
      <c r="Z23" s="17">
        <f t="shared" si="23"/>
        <v>44640</v>
      </c>
      <c r="AA23" s="4" t="str">
        <f t="shared" si="11"/>
        <v>日</v>
      </c>
    </row>
    <row r="24" spans="4:27" x14ac:dyDescent="0.15">
      <c r="D24" s="6">
        <f t="shared" si="12"/>
        <v>44307</v>
      </c>
      <c r="E24" s="4" t="str">
        <f t="shared" si="0"/>
        <v>水</v>
      </c>
      <c r="F24" s="6">
        <f t="shared" si="13"/>
        <v>44337</v>
      </c>
      <c r="G24" s="4" t="str">
        <f t="shared" si="1"/>
        <v>金</v>
      </c>
      <c r="H24" s="6">
        <f t="shared" si="14"/>
        <v>44368</v>
      </c>
      <c r="I24" s="4" t="str">
        <f t="shared" si="2"/>
        <v>月</v>
      </c>
      <c r="J24" s="6">
        <f t="shared" si="15"/>
        <v>44398</v>
      </c>
      <c r="K24" s="4" t="str">
        <f t="shared" si="3"/>
        <v>水</v>
      </c>
      <c r="L24" s="6">
        <f t="shared" si="16"/>
        <v>44429</v>
      </c>
      <c r="M24" s="4" t="str">
        <f t="shared" si="4"/>
        <v>土</v>
      </c>
      <c r="N24" s="6">
        <f t="shared" si="17"/>
        <v>44460</v>
      </c>
      <c r="O24" s="4" t="str">
        <f t="shared" si="5"/>
        <v>火</v>
      </c>
      <c r="P24" s="17">
        <f t="shared" si="18"/>
        <v>44490</v>
      </c>
      <c r="Q24" s="4" t="str">
        <f t="shared" si="6"/>
        <v>木</v>
      </c>
      <c r="R24" s="17">
        <f t="shared" si="19"/>
        <v>44521</v>
      </c>
      <c r="S24" s="4" t="str">
        <f t="shared" si="7"/>
        <v>日</v>
      </c>
      <c r="T24" s="17">
        <f t="shared" si="20"/>
        <v>44551</v>
      </c>
      <c r="U24" s="4" t="str">
        <f t="shared" si="8"/>
        <v>火</v>
      </c>
      <c r="V24" s="17">
        <f t="shared" si="21"/>
        <v>44582</v>
      </c>
      <c r="W24" s="4" t="str">
        <f t="shared" si="9"/>
        <v>金</v>
      </c>
      <c r="X24" s="17">
        <f t="shared" si="22"/>
        <v>44613</v>
      </c>
      <c r="Y24" s="4" t="str">
        <f t="shared" si="10"/>
        <v>月</v>
      </c>
      <c r="Z24" s="17">
        <f t="shared" si="23"/>
        <v>44641</v>
      </c>
      <c r="AA24" s="4" t="str">
        <f t="shared" si="11"/>
        <v>月</v>
      </c>
    </row>
    <row r="25" spans="4:27" x14ac:dyDescent="0.15">
      <c r="D25" s="6">
        <f t="shared" si="12"/>
        <v>44308</v>
      </c>
      <c r="E25" s="4" t="str">
        <f t="shared" si="0"/>
        <v>木</v>
      </c>
      <c r="F25" s="6">
        <f t="shared" si="13"/>
        <v>44338</v>
      </c>
      <c r="G25" s="4" t="str">
        <f t="shared" si="1"/>
        <v>土</v>
      </c>
      <c r="H25" s="6">
        <f t="shared" si="14"/>
        <v>44369</v>
      </c>
      <c r="I25" s="4" t="str">
        <f t="shared" si="2"/>
        <v>火</v>
      </c>
      <c r="J25" s="6">
        <f t="shared" si="15"/>
        <v>44399</v>
      </c>
      <c r="K25" s="4" t="str">
        <f t="shared" si="3"/>
        <v>木</v>
      </c>
      <c r="L25" s="6">
        <f t="shared" si="16"/>
        <v>44430</v>
      </c>
      <c r="M25" s="4" t="str">
        <f t="shared" si="4"/>
        <v>日</v>
      </c>
      <c r="N25" s="6">
        <f t="shared" si="17"/>
        <v>44461</v>
      </c>
      <c r="O25" s="4" t="str">
        <f t="shared" si="5"/>
        <v>水</v>
      </c>
      <c r="P25" s="17">
        <f t="shared" si="18"/>
        <v>44491</v>
      </c>
      <c r="Q25" s="4" t="str">
        <f t="shared" si="6"/>
        <v>金</v>
      </c>
      <c r="R25" s="17">
        <f t="shared" si="19"/>
        <v>44522</v>
      </c>
      <c r="S25" s="4" t="str">
        <f t="shared" si="7"/>
        <v>月</v>
      </c>
      <c r="T25" s="17">
        <f t="shared" si="20"/>
        <v>44552</v>
      </c>
      <c r="U25" s="4" t="str">
        <f t="shared" si="8"/>
        <v>水</v>
      </c>
      <c r="V25" s="17">
        <f t="shared" si="21"/>
        <v>44583</v>
      </c>
      <c r="W25" s="4" t="str">
        <f t="shared" si="9"/>
        <v>土</v>
      </c>
      <c r="X25" s="17">
        <f t="shared" si="22"/>
        <v>44614</v>
      </c>
      <c r="Y25" s="4" t="str">
        <f t="shared" si="10"/>
        <v>火</v>
      </c>
      <c r="Z25" s="17">
        <f t="shared" si="23"/>
        <v>44642</v>
      </c>
      <c r="AA25" s="4" t="str">
        <f t="shared" si="11"/>
        <v>火</v>
      </c>
    </row>
    <row r="26" spans="4:27" x14ac:dyDescent="0.15">
      <c r="D26" s="6">
        <f t="shared" si="12"/>
        <v>44309</v>
      </c>
      <c r="E26" s="4" t="str">
        <f t="shared" si="0"/>
        <v>金</v>
      </c>
      <c r="F26" s="6">
        <f t="shared" si="13"/>
        <v>44339</v>
      </c>
      <c r="G26" s="4" t="str">
        <f t="shared" si="1"/>
        <v>日</v>
      </c>
      <c r="H26" s="6">
        <f t="shared" si="14"/>
        <v>44370</v>
      </c>
      <c r="I26" s="4" t="str">
        <f t="shared" si="2"/>
        <v>水</v>
      </c>
      <c r="J26" s="6">
        <f t="shared" si="15"/>
        <v>44400</v>
      </c>
      <c r="K26" s="4" t="str">
        <f t="shared" si="3"/>
        <v>金</v>
      </c>
      <c r="L26" s="6">
        <f t="shared" si="16"/>
        <v>44431</v>
      </c>
      <c r="M26" s="4" t="str">
        <f t="shared" si="4"/>
        <v>月</v>
      </c>
      <c r="N26" s="6">
        <f t="shared" si="17"/>
        <v>44462</v>
      </c>
      <c r="O26" s="4" t="str">
        <f t="shared" si="5"/>
        <v>木</v>
      </c>
      <c r="P26" s="17">
        <f t="shared" si="18"/>
        <v>44492</v>
      </c>
      <c r="Q26" s="4" t="str">
        <f t="shared" si="6"/>
        <v>土</v>
      </c>
      <c r="R26" s="17">
        <f t="shared" si="19"/>
        <v>44523</v>
      </c>
      <c r="S26" s="4" t="str">
        <f t="shared" si="7"/>
        <v>火</v>
      </c>
      <c r="T26" s="17">
        <f t="shared" si="20"/>
        <v>44553</v>
      </c>
      <c r="U26" s="4" t="str">
        <f t="shared" si="8"/>
        <v>木</v>
      </c>
      <c r="V26" s="17">
        <f t="shared" si="21"/>
        <v>44584</v>
      </c>
      <c r="W26" s="4" t="str">
        <f t="shared" si="9"/>
        <v>日</v>
      </c>
      <c r="X26" s="17">
        <f t="shared" si="22"/>
        <v>44615</v>
      </c>
      <c r="Y26" s="4" t="str">
        <f t="shared" si="10"/>
        <v>水</v>
      </c>
      <c r="Z26" s="17">
        <f t="shared" si="23"/>
        <v>44643</v>
      </c>
      <c r="AA26" s="4" t="str">
        <f t="shared" si="11"/>
        <v>水</v>
      </c>
    </row>
    <row r="27" spans="4:27" x14ac:dyDescent="0.15">
      <c r="D27" s="6">
        <f t="shared" si="12"/>
        <v>44310</v>
      </c>
      <c r="E27" s="4" t="str">
        <f t="shared" si="0"/>
        <v>土</v>
      </c>
      <c r="F27" s="6">
        <f t="shared" si="13"/>
        <v>44340</v>
      </c>
      <c r="G27" s="4" t="str">
        <f t="shared" si="1"/>
        <v>月</v>
      </c>
      <c r="H27" s="6">
        <f t="shared" si="14"/>
        <v>44371</v>
      </c>
      <c r="I27" s="4" t="str">
        <f t="shared" si="2"/>
        <v>木</v>
      </c>
      <c r="J27" s="6">
        <f t="shared" si="15"/>
        <v>44401</v>
      </c>
      <c r="K27" s="4" t="str">
        <f t="shared" si="3"/>
        <v>土</v>
      </c>
      <c r="L27" s="6">
        <f t="shared" si="16"/>
        <v>44432</v>
      </c>
      <c r="M27" s="4" t="str">
        <f t="shared" si="4"/>
        <v>火</v>
      </c>
      <c r="N27" s="6">
        <f t="shared" si="17"/>
        <v>44463</v>
      </c>
      <c r="O27" s="4" t="str">
        <f t="shared" si="5"/>
        <v>金</v>
      </c>
      <c r="P27" s="17">
        <f t="shared" si="18"/>
        <v>44493</v>
      </c>
      <c r="Q27" s="4" t="str">
        <f t="shared" si="6"/>
        <v>日</v>
      </c>
      <c r="R27" s="17">
        <f t="shared" si="19"/>
        <v>44524</v>
      </c>
      <c r="S27" s="4" t="str">
        <f t="shared" si="7"/>
        <v>水</v>
      </c>
      <c r="T27" s="17">
        <f t="shared" si="20"/>
        <v>44554</v>
      </c>
      <c r="U27" s="4" t="str">
        <f t="shared" si="8"/>
        <v>金</v>
      </c>
      <c r="V27" s="17">
        <f t="shared" si="21"/>
        <v>44585</v>
      </c>
      <c r="W27" s="4" t="str">
        <f t="shared" si="9"/>
        <v>月</v>
      </c>
      <c r="X27" s="17">
        <f t="shared" si="22"/>
        <v>44616</v>
      </c>
      <c r="Y27" s="4" t="str">
        <f t="shared" si="10"/>
        <v>木</v>
      </c>
      <c r="Z27" s="17">
        <f t="shared" si="23"/>
        <v>44644</v>
      </c>
      <c r="AA27" s="4" t="str">
        <f t="shared" si="11"/>
        <v>木</v>
      </c>
    </row>
    <row r="28" spans="4:27" x14ac:dyDescent="0.15">
      <c r="D28" s="6">
        <f t="shared" si="12"/>
        <v>44311</v>
      </c>
      <c r="E28" s="4" t="str">
        <f t="shared" si="0"/>
        <v>日</v>
      </c>
      <c r="F28" s="6">
        <f t="shared" si="13"/>
        <v>44341</v>
      </c>
      <c r="G28" s="4" t="str">
        <f t="shared" si="1"/>
        <v>火</v>
      </c>
      <c r="H28" s="6">
        <f t="shared" si="14"/>
        <v>44372</v>
      </c>
      <c r="I28" s="4" t="str">
        <f t="shared" si="2"/>
        <v>金</v>
      </c>
      <c r="J28" s="6">
        <f t="shared" si="15"/>
        <v>44402</v>
      </c>
      <c r="K28" s="4" t="str">
        <f t="shared" si="3"/>
        <v>日</v>
      </c>
      <c r="L28" s="6">
        <f t="shared" si="16"/>
        <v>44433</v>
      </c>
      <c r="M28" s="4" t="str">
        <f t="shared" si="4"/>
        <v>水</v>
      </c>
      <c r="N28" s="6">
        <f t="shared" si="17"/>
        <v>44464</v>
      </c>
      <c r="O28" s="4" t="str">
        <f t="shared" si="5"/>
        <v>土</v>
      </c>
      <c r="P28" s="17">
        <f t="shared" si="18"/>
        <v>44494</v>
      </c>
      <c r="Q28" s="4" t="str">
        <f t="shared" si="6"/>
        <v>月</v>
      </c>
      <c r="R28" s="17">
        <f t="shared" si="19"/>
        <v>44525</v>
      </c>
      <c r="S28" s="4" t="str">
        <f t="shared" si="7"/>
        <v>木</v>
      </c>
      <c r="T28" s="17">
        <f t="shared" si="20"/>
        <v>44555</v>
      </c>
      <c r="U28" s="4" t="str">
        <f t="shared" si="8"/>
        <v>土</v>
      </c>
      <c r="V28" s="17">
        <f t="shared" si="21"/>
        <v>44586</v>
      </c>
      <c r="W28" s="4" t="str">
        <f t="shared" si="9"/>
        <v>火</v>
      </c>
      <c r="X28" s="17">
        <f t="shared" si="22"/>
        <v>44617</v>
      </c>
      <c r="Y28" s="4" t="str">
        <f t="shared" si="10"/>
        <v>金</v>
      </c>
      <c r="Z28" s="17">
        <f t="shared" si="23"/>
        <v>44645</v>
      </c>
      <c r="AA28" s="4" t="str">
        <f t="shared" si="11"/>
        <v>金</v>
      </c>
    </row>
    <row r="29" spans="4:27" x14ac:dyDescent="0.15">
      <c r="D29" s="6">
        <f t="shared" si="12"/>
        <v>44312</v>
      </c>
      <c r="E29" s="4" t="str">
        <f t="shared" si="0"/>
        <v>月</v>
      </c>
      <c r="F29" s="6">
        <f t="shared" si="13"/>
        <v>44342</v>
      </c>
      <c r="G29" s="4" t="str">
        <f t="shared" si="1"/>
        <v>水</v>
      </c>
      <c r="H29" s="6">
        <f t="shared" si="14"/>
        <v>44373</v>
      </c>
      <c r="I29" s="4" t="str">
        <f t="shared" si="2"/>
        <v>土</v>
      </c>
      <c r="J29" s="6">
        <f t="shared" si="15"/>
        <v>44403</v>
      </c>
      <c r="K29" s="4" t="str">
        <f t="shared" si="3"/>
        <v>月</v>
      </c>
      <c r="L29" s="6">
        <f t="shared" si="16"/>
        <v>44434</v>
      </c>
      <c r="M29" s="4" t="str">
        <f t="shared" si="4"/>
        <v>木</v>
      </c>
      <c r="N29" s="6">
        <f t="shared" si="17"/>
        <v>44465</v>
      </c>
      <c r="O29" s="4" t="str">
        <f t="shared" si="5"/>
        <v>日</v>
      </c>
      <c r="P29" s="17">
        <f t="shared" si="18"/>
        <v>44495</v>
      </c>
      <c r="Q29" s="4" t="str">
        <f t="shared" si="6"/>
        <v>火</v>
      </c>
      <c r="R29" s="17">
        <f t="shared" si="19"/>
        <v>44526</v>
      </c>
      <c r="S29" s="4" t="str">
        <f t="shared" si="7"/>
        <v>金</v>
      </c>
      <c r="T29" s="17">
        <f t="shared" si="20"/>
        <v>44556</v>
      </c>
      <c r="U29" s="4" t="str">
        <f t="shared" si="8"/>
        <v>日</v>
      </c>
      <c r="V29" s="17">
        <f t="shared" si="21"/>
        <v>44587</v>
      </c>
      <c r="W29" s="4" t="str">
        <f t="shared" si="9"/>
        <v>水</v>
      </c>
      <c r="X29" s="17">
        <f t="shared" si="22"/>
        <v>44618</v>
      </c>
      <c r="Y29" s="4" t="str">
        <f t="shared" si="10"/>
        <v>土</v>
      </c>
      <c r="Z29" s="17">
        <f t="shared" si="23"/>
        <v>44646</v>
      </c>
      <c r="AA29" s="4" t="str">
        <f t="shared" si="11"/>
        <v>土</v>
      </c>
    </row>
    <row r="30" spans="4:27" x14ac:dyDescent="0.15">
      <c r="D30" s="6">
        <f t="shared" si="12"/>
        <v>44313</v>
      </c>
      <c r="E30" s="4" t="str">
        <f t="shared" si="0"/>
        <v>火</v>
      </c>
      <c r="F30" s="6">
        <f t="shared" si="13"/>
        <v>44343</v>
      </c>
      <c r="G30" s="4" t="str">
        <f t="shared" si="1"/>
        <v>木</v>
      </c>
      <c r="H30" s="6">
        <f t="shared" si="14"/>
        <v>44374</v>
      </c>
      <c r="I30" s="4" t="str">
        <f t="shared" si="2"/>
        <v>日</v>
      </c>
      <c r="J30" s="6">
        <f t="shared" si="15"/>
        <v>44404</v>
      </c>
      <c r="K30" s="4" t="str">
        <f t="shared" si="3"/>
        <v>火</v>
      </c>
      <c r="L30" s="6">
        <f t="shared" si="16"/>
        <v>44435</v>
      </c>
      <c r="M30" s="4" t="str">
        <f t="shared" si="4"/>
        <v>金</v>
      </c>
      <c r="N30" s="6">
        <f t="shared" si="17"/>
        <v>44466</v>
      </c>
      <c r="O30" s="4" t="str">
        <f t="shared" si="5"/>
        <v>月</v>
      </c>
      <c r="P30" s="17">
        <f t="shared" si="18"/>
        <v>44496</v>
      </c>
      <c r="Q30" s="4" t="str">
        <f t="shared" si="6"/>
        <v>水</v>
      </c>
      <c r="R30" s="17">
        <f t="shared" si="19"/>
        <v>44527</v>
      </c>
      <c r="S30" s="4" t="str">
        <f t="shared" si="7"/>
        <v>土</v>
      </c>
      <c r="T30" s="17">
        <f t="shared" si="20"/>
        <v>44557</v>
      </c>
      <c r="U30" s="4" t="str">
        <f t="shared" si="8"/>
        <v>月</v>
      </c>
      <c r="V30" s="17">
        <f t="shared" si="21"/>
        <v>44588</v>
      </c>
      <c r="W30" s="4" t="str">
        <f t="shared" si="9"/>
        <v>木</v>
      </c>
      <c r="X30" s="17">
        <f t="shared" si="22"/>
        <v>44619</v>
      </c>
      <c r="Y30" s="4" t="str">
        <f t="shared" si="10"/>
        <v>日</v>
      </c>
      <c r="Z30" s="17">
        <f t="shared" si="23"/>
        <v>44647</v>
      </c>
      <c r="AA30" s="4" t="str">
        <f t="shared" si="11"/>
        <v>日</v>
      </c>
    </row>
    <row r="31" spans="4:27" x14ac:dyDescent="0.15">
      <c r="D31" s="6">
        <f t="shared" si="12"/>
        <v>44314</v>
      </c>
      <c r="E31" s="4" t="str">
        <f t="shared" si="0"/>
        <v>水</v>
      </c>
      <c r="F31" s="6">
        <f t="shared" si="13"/>
        <v>44344</v>
      </c>
      <c r="G31" s="4" t="str">
        <f t="shared" si="1"/>
        <v>金</v>
      </c>
      <c r="H31" s="6">
        <f t="shared" si="14"/>
        <v>44375</v>
      </c>
      <c r="I31" s="4" t="str">
        <f t="shared" si="2"/>
        <v>月</v>
      </c>
      <c r="J31" s="6">
        <f t="shared" si="15"/>
        <v>44405</v>
      </c>
      <c r="K31" s="4" t="str">
        <f t="shared" si="3"/>
        <v>水</v>
      </c>
      <c r="L31" s="6">
        <f t="shared" si="16"/>
        <v>44436</v>
      </c>
      <c r="M31" s="4" t="str">
        <f t="shared" si="4"/>
        <v>土</v>
      </c>
      <c r="N31" s="6">
        <f t="shared" si="17"/>
        <v>44467</v>
      </c>
      <c r="O31" s="4" t="str">
        <f t="shared" si="5"/>
        <v>火</v>
      </c>
      <c r="P31" s="17">
        <f t="shared" si="18"/>
        <v>44497</v>
      </c>
      <c r="Q31" s="4" t="str">
        <f t="shared" si="6"/>
        <v>木</v>
      </c>
      <c r="R31" s="17">
        <f t="shared" si="19"/>
        <v>44528</v>
      </c>
      <c r="S31" s="4" t="str">
        <f t="shared" si="7"/>
        <v>日</v>
      </c>
      <c r="T31" s="17">
        <f t="shared" si="20"/>
        <v>44558</v>
      </c>
      <c r="U31" s="4" t="str">
        <f t="shared" si="8"/>
        <v>火</v>
      </c>
      <c r="V31" s="17">
        <f t="shared" si="21"/>
        <v>44589</v>
      </c>
      <c r="W31" s="4" t="str">
        <f t="shared" si="9"/>
        <v>金</v>
      </c>
      <c r="X31" s="17">
        <f t="shared" si="22"/>
        <v>44620</v>
      </c>
      <c r="Y31" s="4" t="str">
        <f t="shared" si="10"/>
        <v>月</v>
      </c>
      <c r="Z31" s="17">
        <f t="shared" si="23"/>
        <v>44648</v>
      </c>
      <c r="AA31" s="4" t="str">
        <f t="shared" si="11"/>
        <v>月</v>
      </c>
    </row>
    <row r="32" spans="4:27" x14ac:dyDescent="0.15">
      <c r="D32" s="6">
        <f t="shared" si="12"/>
        <v>44315</v>
      </c>
      <c r="E32" s="4" t="str">
        <f t="shared" si="0"/>
        <v>木</v>
      </c>
      <c r="F32" s="6">
        <f t="shared" si="13"/>
        <v>44345</v>
      </c>
      <c r="G32" s="4" t="str">
        <f t="shared" si="1"/>
        <v>土</v>
      </c>
      <c r="H32" s="6">
        <f t="shared" si="14"/>
        <v>44376</v>
      </c>
      <c r="I32" s="4" t="str">
        <f t="shared" si="2"/>
        <v>火</v>
      </c>
      <c r="J32" s="6">
        <f t="shared" si="15"/>
        <v>44406</v>
      </c>
      <c r="K32" s="4" t="str">
        <f t="shared" si="3"/>
        <v>木</v>
      </c>
      <c r="L32" s="6">
        <f t="shared" si="16"/>
        <v>44437</v>
      </c>
      <c r="M32" s="4" t="str">
        <f t="shared" si="4"/>
        <v>日</v>
      </c>
      <c r="N32" s="6">
        <f t="shared" si="17"/>
        <v>44468</v>
      </c>
      <c r="O32" s="4" t="str">
        <f t="shared" si="5"/>
        <v>水</v>
      </c>
      <c r="P32" s="17">
        <f t="shared" si="18"/>
        <v>44498</v>
      </c>
      <c r="Q32" s="4" t="str">
        <f t="shared" si="6"/>
        <v>金</v>
      </c>
      <c r="R32" s="17">
        <f t="shared" si="19"/>
        <v>44529</v>
      </c>
      <c r="S32" s="4" t="str">
        <f t="shared" si="7"/>
        <v>月</v>
      </c>
      <c r="T32" s="17">
        <f t="shared" si="20"/>
        <v>44559</v>
      </c>
      <c r="U32" s="4" t="str">
        <f t="shared" si="8"/>
        <v>水</v>
      </c>
      <c r="V32" s="17">
        <f t="shared" si="21"/>
        <v>44590</v>
      </c>
      <c r="W32" s="4" t="str">
        <f t="shared" si="9"/>
        <v>土</v>
      </c>
      <c r="X32" s="38" t="str">
        <f>IF(MONTH(X31+1)=2, X31+1,"")</f>
        <v/>
      </c>
      <c r="Y32" s="39" t="str">
        <f>IF(MONTH(X31+1)=2, TEXT(X31+1,"aaa"),"")</f>
        <v/>
      </c>
      <c r="Z32" s="17">
        <f t="shared" si="23"/>
        <v>44649</v>
      </c>
      <c r="AA32" s="4" t="str">
        <f t="shared" si="11"/>
        <v>火</v>
      </c>
    </row>
    <row r="33" spans="4:27" x14ac:dyDescent="0.15">
      <c r="D33" s="6">
        <f t="shared" si="12"/>
        <v>44316</v>
      </c>
      <c r="E33" s="4" t="str">
        <f t="shared" si="0"/>
        <v>金</v>
      </c>
      <c r="F33" s="6">
        <f t="shared" si="13"/>
        <v>44346</v>
      </c>
      <c r="G33" s="4" t="str">
        <f t="shared" si="1"/>
        <v>日</v>
      </c>
      <c r="H33" s="6">
        <f t="shared" si="14"/>
        <v>44377</v>
      </c>
      <c r="I33" s="4" t="str">
        <f t="shared" si="2"/>
        <v>水</v>
      </c>
      <c r="J33" s="6">
        <f t="shared" si="15"/>
        <v>44407</v>
      </c>
      <c r="K33" s="4" t="str">
        <f t="shared" si="3"/>
        <v>金</v>
      </c>
      <c r="L33" s="6">
        <f t="shared" si="16"/>
        <v>44438</v>
      </c>
      <c r="M33" s="4" t="str">
        <f t="shared" si="4"/>
        <v>月</v>
      </c>
      <c r="N33" s="6">
        <f t="shared" si="17"/>
        <v>44469</v>
      </c>
      <c r="O33" s="4" t="str">
        <f t="shared" si="5"/>
        <v>木</v>
      </c>
      <c r="P33" s="17">
        <f t="shared" si="18"/>
        <v>44499</v>
      </c>
      <c r="Q33" s="4" t="str">
        <f t="shared" si="6"/>
        <v>土</v>
      </c>
      <c r="R33" s="17">
        <f t="shared" si="19"/>
        <v>44530</v>
      </c>
      <c r="S33" s="4" t="str">
        <f t="shared" si="7"/>
        <v>火</v>
      </c>
      <c r="T33" s="17">
        <f t="shared" si="20"/>
        <v>44560</v>
      </c>
      <c r="U33" s="4" t="str">
        <f t="shared" si="8"/>
        <v>木</v>
      </c>
      <c r="V33" s="17">
        <f t="shared" si="21"/>
        <v>44591</v>
      </c>
      <c r="W33" s="4" t="str">
        <f t="shared" si="9"/>
        <v>日</v>
      </c>
      <c r="X33" s="17"/>
      <c r="Y33" s="4"/>
      <c r="Z33" s="17">
        <f t="shared" si="23"/>
        <v>44650</v>
      </c>
      <c r="AA33" s="4" t="str">
        <f t="shared" si="11"/>
        <v>水</v>
      </c>
    </row>
    <row r="34" spans="4:27" ht="14.25" thickBot="1" x14ac:dyDescent="0.2">
      <c r="D34" s="7"/>
      <c r="E34" s="8"/>
      <c r="F34" s="7">
        <f t="shared" si="13"/>
        <v>44347</v>
      </c>
      <c r="G34" s="8" t="str">
        <f t="shared" si="1"/>
        <v>月</v>
      </c>
      <c r="H34" s="7"/>
      <c r="I34" s="8"/>
      <c r="J34" s="7">
        <f t="shared" si="15"/>
        <v>44408</v>
      </c>
      <c r="K34" s="8" t="str">
        <f t="shared" si="3"/>
        <v>土</v>
      </c>
      <c r="L34" s="7">
        <f t="shared" si="16"/>
        <v>44439</v>
      </c>
      <c r="M34" s="8" t="str">
        <f t="shared" si="4"/>
        <v>火</v>
      </c>
      <c r="N34" s="7"/>
      <c r="O34" s="8"/>
      <c r="P34" s="18">
        <f t="shared" si="18"/>
        <v>44500</v>
      </c>
      <c r="Q34" s="8" t="str">
        <f t="shared" si="6"/>
        <v>日</v>
      </c>
      <c r="R34" s="18"/>
      <c r="S34" s="8"/>
      <c r="T34" s="18">
        <f t="shared" si="20"/>
        <v>44561</v>
      </c>
      <c r="U34" s="8" t="str">
        <f t="shared" si="8"/>
        <v>金</v>
      </c>
      <c r="V34" s="18">
        <f t="shared" si="21"/>
        <v>44592</v>
      </c>
      <c r="W34" s="8" t="str">
        <f t="shared" si="9"/>
        <v>月</v>
      </c>
      <c r="X34" s="18"/>
      <c r="Y34" s="8"/>
      <c r="Z34" s="18">
        <f t="shared" si="23"/>
        <v>44651</v>
      </c>
      <c r="AA34" s="8" t="str">
        <f t="shared" si="11"/>
        <v>木</v>
      </c>
    </row>
    <row r="35" spans="4:27" ht="14.25" thickBot="1" x14ac:dyDescent="0.2">
      <c r="D35" s="10"/>
      <c r="E35" s="19"/>
      <c r="F35" s="9"/>
      <c r="G35" s="19"/>
      <c r="H35" s="10"/>
      <c r="I35" s="19"/>
      <c r="J35" s="9"/>
      <c r="K35" s="19"/>
      <c r="L35" s="10"/>
      <c r="M35" s="19"/>
      <c r="N35" s="9"/>
      <c r="O35" s="19"/>
      <c r="P35" s="10"/>
      <c r="Q35" s="19"/>
      <c r="R35" s="9"/>
      <c r="S35" s="19"/>
      <c r="T35" s="10"/>
      <c r="U35" s="19"/>
      <c r="V35" s="10"/>
      <c r="W35" s="19"/>
      <c r="X35" s="9"/>
      <c r="Y35" s="19"/>
      <c r="Z35" s="10"/>
      <c r="AA35" s="19"/>
    </row>
    <row r="73" spans="4:27" ht="17.25" x14ac:dyDescent="0.2">
      <c r="D73" s="3"/>
    </row>
    <row r="74" spans="4:27" x14ac:dyDescent="0.15">
      <c r="E74"/>
      <c r="G74"/>
      <c r="I74"/>
      <c r="K74"/>
      <c r="M74"/>
      <c r="O74"/>
      <c r="Q74"/>
      <c r="S74"/>
      <c r="U74"/>
      <c r="W74"/>
      <c r="Y74"/>
      <c r="AA74"/>
    </row>
    <row r="75" spans="4:27" x14ac:dyDescent="0.15">
      <c r="E75"/>
      <c r="G75"/>
      <c r="I75"/>
      <c r="K75"/>
      <c r="M75"/>
      <c r="O75"/>
      <c r="Q75"/>
      <c r="S75"/>
      <c r="U75"/>
      <c r="W75"/>
      <c r="Y75"/>
      <c r="AA75"/>
    </row>
    <row r="76" spans="4:27" x14ac:dyDescent="0.15">
      <c r="E76"/>
      <c r="G76"/>
      <c r="I76"/>
      <c r="K76"/>
      <c r="M76"/>
      <c r="O76"/>
      <c r="Q76"/>
      <c r="S76"/>
      <c r="U76"/>
      <c r="W76"/>
      <c r="Y76"/>
      <c r="AA76"/>
    </row>
    <row r="77" spans="4:27" x14ac:dyDescent="0.15">
      <c r="E77"/>
      <c r="G77"/>
      <c r="I77"/>
      <c r="K77"/>
      <c r="M77"/>
      <c r="O77"/>
      <c r="Q77"/>
      <c r="S77"/>
      <c r="U77"/>
      <c r="W77"/>
      <c r="Y77"/>
      <c r="AA77"/>
    </row>
    <row r="78" spans="4:27" x14ac:dyDescent="0.15">
      <c r="E78"/>
      <c r="G78"/>
      <c r="I78"/>
      <c r="K78"/>
      <c r="M78"/>
      <c r="O78"/>
      <c r="Q78"/>
      <c r="S78"/>
      <c r="U78"/>
      <c r="W78"/>
      <c r="Y78"/>
      <c r="AA78"/>
    </row>
    <row r="79" spans="4:27" x14ac:dyDescent="0.15">
      <c r="E79"/>
      <c r="G79"/>
      <c r="I79"/>
      <c r="K79"/>
      <c r="M79"/>
      <c r="O79"/>
      <c r="Q79"/>
      <c r="S79"/>
      <c r="U79"/>
      <c r="W79"/>
      <c r="Y79"/>
      <c r="AA79"/>
    </row>
    <row r="80" spans="4:27" x14ac:dyDescent="0.15">
      <c r="E80"/>
      <c r="G80"/>
      <c r="I80"/>
      <c r="K80"/>
      <c r="M80"/>
      <c r="O80"/>
      <c r="Q80"/>
      <c r="S80"/>
      <c r="U80"/>
      <c r="W80"/>
      <c r="Y80"/>
      <c r="AA80"/>
    </row>
    <row r="81" customFormat="1" x14ac:dyDescent="0.15"/>
    <row r="82" customFormat="1" x14ac:dyDescent="0.15"/>
    <row r="83" customFormat="1" x14ac:dyDescent="0.15"/>
    <row r="84" customFormat="1" x14ac:dyDescent="0.15"/>
    <row r="85" customFormat="1" x14ac:dyDescent="0.15"/>
    <row r="86" customFormat="1" x14ac:dyDescent="0.15"/>
    <row r="87" customFormat="1" x14ac:dyDescent="0.15"/>
    <row r="88" customFormat="1" x14ac:dyDescent="0.15"/>
    <row r="89" customFormat="1" x14ac:dyDescent="0.15"/>
    <row r="90" customFormat="1" x14ac:dyDescent="0.15"/>
    <row r="91" customFormat="1" x14ac:dyDescent="0.15"/>
    <row r="92" customFormat="1" x14ac:dyDescent="0.15"/>
    <row r="93" customFormat="1" x14ac:dyDescent="0.15"/>
    <row r="94" customFormat="1" x14ac:dyDescent="0.15"/>
    <row r="95" customFormat="1" x14ac:dyDescent="0.15"/>
    <row r="96" customFormat="1" x14ac:dyDescent="0.15"/>
    <row r="97" customFormat="1" x14ac:dyDescent="0.15"/>
    <row r="98" customFormat="1" x14ac:dyDescent="0.15"/>
    <row r="99" customFormat="1" x14ac:dyDescent="0.15"/>
    <row r="100" customFormat="1" x14ac:dyDescent="0.15"/>
    <row r="101" customFormat="1" x14ac:dyDescent="0.15"/>
    <row r="102" customFormat="1" x14ac:dyDescent="0.15"/>
    <row r="103" customFormat="1" x14ac:dyDescent="0.15"/>
    <row r="104" customFormat="1" x14ac:dyDescent="0.15"/>
    <row r="105" customFormat="1" x14ac:dyDescent="0.15"/>
    <row r="106" customFormat="1" x14ac:dyDescent="0.15"/>
  </sheetData>
  <mergeCells count="1">
    <mergeCell ref="A1:B1"/>
  </mergeCells>
  <phoneticPr fontId="1"/>
  <pageMargins left="0.19685039370078741" right="0.19685039370078741" top="0.78740157480314965" bottom="0.59055118110236227" header="0.51181102362204722" footer="0.51181102362204722"/>
  <pageSetup paperSize="9" scale="7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110"/>
  <sheetViews>
    <sheetView topLeftCell="A10" zoomScaleNormal="100" workbookViewId="0">
      <selection activeCell="C35" sqref="C35:I35"/>
    </sheetView>
  </sheetViews>
  <sheetFormatPr defaultColWidth="9" defaultRowHeight="13.5" x14ac:dyDescent="0.15"/>
  <cols>
    <col min="1" max="1" width="7.125" customWidth="1"/>
    <col min="2" max="2" width="3.75" style="1" customWidth="1"/>
    <col min="3" max="3" width="30.625" style="1" customWidth="1"/>
    <col min="4" max="9" width="6.75" style="1" customWidth="1"/>
    <col min="10" max="10" width="9.75" style="1" customWidth="1"/>
    <col min="11" max="11" width="3.75" customWidth="1"/>
    <col min="12" max="12" width="5.375" customWidth="1"/>
    <col min="13" max="13" width="5.625" customWidth="1"/>
    <col min="14" max="14" width="3.75" customWidth="1"/>
    <col min="15" max="15" width="5.375" customWidth="1"/>
    <col min="16" max="16" width="5.625" customWidth="1"/>
    <col min="17" max="17" width="3.75" customWidth="1"/>
    <col min="18" max="18" width="5.375" customWidth="1"/>
    <col min="19" max="19" width="5.625" customWidth="1"/>
    <col min="20" max="20" width="3.75" customWidth="1"/>
    <col min="21" max="21" width="5.375" customWidth="1"/>
    <col min="22" max="22" width="5.625" customWidth="1"/>
    <col min="23" max="23" width="3.75" customWidth="1"/>
    <col min="24" max="24" width="5.375" customWidth="1"/>
    <col min="25" max="25" width="5.625" customWidth="1"/>
    <col min="26" max="26" width="3.75" customWidth="1"/>
    <col min="27" max="27" width="5.375" customWidth="1"/>
    <col min="28" max="28" width="5.625" customWidth="1"/>
    <col min="29" max="29" width="3.75" customWidth="1"/>
    <col min="30" max="30" width="5.375" customWidth="1"/>
    <col min="31" max="31" width="5.625" customWidth="1"/>
    <col min="32" max="32" width="3.75" customWidth="1"/>
    <col min="33" max="33" width="5.375" customWidth="1"/>
    <col min="34" max="34" width="5.625" customWidth="1"/>
    <col min="35" max="35" width="3.75" customWidth="1"/>
    <col min="36" max="36" width="5.375" customWidth="1"/>
    <col min="37" max="37" width="5.625" customWidth="1"/>
    <col min="38" max="38" width="3.75" customWidth="1"/>
    <col min="39" max="39" width="5.375" customWidth="1"/>
    <col min="40" max="40" width="5.625" customWidth="1"/>
    <col min="41" max="41" width="3.75" customWidth="1"/>
    <col min="42" max="42" width="5.375" customWidth="1"/>
    <col min="43" max="53" width="8.875" customWidth="1"/>
  </cols>
  <sheetData>
    <row r="1" spans="1:10" ht="14.25" x14ac:dyDescent="0.15">
      <c r="A1" s="26"/>
      <c r="B1" s="27" t="str">
        <f>"平成"&amp;年月日データ!B2&amp;"年度 　"&amp;所属・氏名!B2&amp;" 　実施記録　（４月）"</f>
        <v>平成3年度 　卒業研究 　実施記録　（４月）</v>
      </c>
      <c r="C1" s="27"/>
      <c r="D1" s="28"/>
      <c r="E1" s="28"/>
      <c r="F1" s="28"/>
      <c r="G1" s="28"/>
      <c r="H1" s="28"/>
      <c r="I1" s="28"/>
      <c r="J1" s="28"/>
    </row>
    <row r="2" spans="1:10" ht="14.25" x14ac:dyDescent="0.15">
      <c r="A2" s="26"/>
      <c r="B2" s="27"/>
      <c r="C2" s="27"/>
      <c r="D2" s="28"/>
      <c r="E2" s="28"/>
      <c r="F2" s="28"/>
      <c r="G2" s="28"/>
      <c r="H2" s="28"/>
      <c r="I2" s="28"/>
      <c r="J2" s="28"/>
    </row>
    <row r="3" spans="1:10" ht="14.25" x14ac:dyDescent="0.15">
      <c r="A3" s="26"/>
      <c r="B3" s="27"/>
      <c r="C3" s="27"/>
      <c r="D3" s="28"/>
      <c r="E3" s="28"/>
      <c r="F3" s="28"/>
      <c r="G3" s="28"/>
      <c r="H3" s="27"/>
      <c r="I3" s="26" t="str">
        <f>所属・氏名!$B$3&amp;"　 "&amp;所属・氏名!$B$4&amp;"   "&amp;所属・氏名!$B$5</f>
        <v>未来創造工学 電気・電子系　 5年   及川篤弥</v>
      </c>
      <c r="J3" s="28"/>
    </row>
    <row r="4" spans="1:10" x14ac:dyDescent="0.15">
      <c r="A4" s="2"/>
      <c r="B4" s="13"/>
      <c r="C4" s="13"/>
    </row>
    <row r="5" spans="1:10" ht="17.25" customHeight="1" x14ac:dyDescent="0.15">
      <c r="A5" s="43" t="s">
        <v>2</v>
      </c>
      <c r="B5" s="44" t="s">
        <v>3</v>
      </c>
      <c r="C5" s="49" t="s">
        <v>4</v>
      </c>
      <c r="D5" s="49"/>
      <c r="E5" s="49"/>
      <c r="F5" s="49"/>
      <c r="G5" s="49"/>
      <c r="H5" s="49"/>
      <c r="I5" s="49"/>
      <c r="J5" s="45" t="s">
        <v>5</v>
      </c>
    </row>
    <row r="6" spans="1:10" ht="17.25" x14ac:dyDescent="0.2">
      <c r="A6" s="41">
        <f>IF(年月日データ!D4="","",年月日データ!D4)</f>
        <v>44287</v>
      </c>
      <c r="B6" s="25" t="str">
        <f>IF(年月日データ!E4="","",年月日データ!E4)</f>
        <v>木</v>
      </c>
      <c r="C6" s="48"/>
      <c r="D6" s="48"/>
      <c r="E6" s="48"/>
      <c r="F6" s="48"/>
      <c r="G6" s="48"/>
      <c r="H6" s="48"/>
      <c r="I6" s="48"/>
      <c r="J6" s="40"/>
    </row>
    <row r="7" spans="1:10" ht="17.25" x14ac:dyDescent="0.2">
      <c r="A7" s="41">
        <f>IF(年月日データ!D5="","",年月日データ!D5)</f>
        <v>44288</v>
      </c>
      <c r="B7" s="25" t="str">
        <f>IF(年月日データ!E5="","",年月日データ!E5)</f>
        <v>金</v>
      </c>
      <c r="C7" s="48"/>
      <c r="D7" s="48"/>
      <c r="E7" s="48"/>
      <c r="F7" s="48"/>
      <c r="G7" s="48"/>
      <c r="H7" s="48"/>
      <c r="I7" s="48"/>
      <c r="J7" s="40"/>
    </row>
    <row r="8" spans="1:10" ht="17.25" x14ac:dyDescent="0.2">
      <c r="A8" s="41">
        <f>IF(年月日データ!D6="","",年月日データ!D6)</f>
        <v>44289</v>
      </c>
      <c r="B8" s="25" t="str">
        <f>IF(年月日データ!E6="","",年月日データ!E6)</f>
        <v>土</v>
      </c>
      <c r="C8" s="48"/>
      <c r="D8" s="48"/>
      <c r="E8" s="48"/>
      <c r="F8" s="48"/>
      <c r="G8" s="48"/>
      <c r="H8" s="48"/>
      <c r="I8" s="48"/>
      <c r="J8" s="40"/>
    </row>
    <row r="9" spans="1:10" ht="17.25" x14ac:dyDescent="0.2">
      <c r="A9" s="41">
        <f>IF(年月日データ!D7="","",年月日データ!D7)</f>
        <v>44290</v>
      </c>
      <c r="B9" s="25" t="str">
        <f>IF(年月日データ!E7="","",年月日データ!E7)</f>
        <v>日</v>
      </c>
      <c r="C9" s="48"/>
      <c r="D9" s="48"/>
      <c r="E9" s="48"/>
      <c r="F9" s="48"/>
      <c r="G9" s="48"/>
      <c r="H9" s="48"/>
      <c r="I9" s="48"/>
      <c r="J9" s="40"/>
    </row>
    <row r="10" spans="1:10" ht="17.25" x14ac:dyDescent="0.2">
      <c r="A10" s="41">
        <f>IF(年月日データ!D8="","",年月日データ!D8)</f>
        <v>44291</v>
      </c>
      <c r="B10" s="25" t="str">
        <f>IF(年月日データ!E8="","",年月日データ!E8)</f>
        <v>月</v>
      </c>
      <c r="C10" s="48"/>
      <c r="D10" s="48"/>
      <c r="E10" s="48"/>
      <c r="F10" s="48"/>
      <c r="G10" s="48"/>
      <c r="H10" s="48"/>
      <c r="I10" s="48"/>
      <c r="J10" s="40"/>
    </row>
    <row r="11" spans="1:10" ht="17.25" x14ac:dyDescent="0.2">
      <c r="A11" s="41">
        <f>IF(年月日データ!D9="","",年月日データ!D9)</f>
        <v>44292</v>
      </c>
      <c r="B11" s="25" t="str">
        <f>IF(年月日データ!E9="","",年月日データ!E9)</f>
        <v>火</v>
      </c>
      <c r="C11" s="48"/>
      <c r="D11" s="48"/>
      <c r="E11" s="48"/>
      <c r="F11" s="48"/>
      <c r="G11" s="48"/>
      <c r="H11" s="48"/>
      <c r="I11" s="48"/>
      <c r="J11" s="40"/>
    </row>
    <row r="12" spans="1:10" ht="17.25" x14ac:dyDescent="0.2">
      <c r="A12" s="41">
        <f>IF(年月日データ!D10="","",年月日データ!D10)</f>
        <v>44293</v>
      </c>
      <c r="B12" s="25" t="str">
        <f>IF(年月日データ!E10="","",年月日データ!E10)</f>
        <v>水</v>
      </c>
      <c r="C12" s="48"/>
      <c r="D12" s="48"/>
      <c r="E12" s="48"/>
      <c r="F12" s="48"/>
      <c r="G12" s="48"/>
      <c r="H12" s="48"/>
      <c r="I12" s="48"/>
      <c r="J12" s="40"/>
    </row>
    <row r="13" spans="1:10" ht="17.25" x14ac:dyDescent="0.2">
      <c r="A13" s="41">
        <f>IF(年月日データ!D11="","",年月日データ!D11)</f>
        <v>44294</v>
      </c>
      <c r="B13" s="25" t="str">
        <f>IF(年月日データ!E11="","",年月日データ!E11)</f>
        <v>木</v>
      </c>
      <c r="C13" s="48"/>
      <c r="D13" s="48"/>
      <c r="E13" s="48"/>
      <c r="F13" s="48"/>
      <c r="G13" s="48"/>
      <c r="H13" s="48"/>
      <c r="I13" s="48"/>
      <c r="J13" s="40"/>
    </row>
    <row r="14" spans="1:10" ht="17.25" x14ac:dyDescent="0.2">
      <c r="A14" s="41">
        <f>IF(年月日データ!D12="","",年月日データ!D12)</f>
        <v>44295</v>
      </c>
      <c r="B14" s="25" t="str">
        <f>IF(年月日データ!E12="","",年月日データ!E12)</f>
        <v>金</v>
      </c>
      <c r="C14" s="48"/>
      <c r="D14" s="48"/>
      <c r="E14" s="48"/>
      <c r="F14" s="48"/>
      <c r="G14" s="48"/>
      <c r="H14" s="48"/>
      <c r="I14" s="48"/>
      <c r="J14" s="40"/>
    </row>
    <row r="15" spans="1:10" ht="17.25" x14ac:dyDescent="0.2">
      <c r="A15" s="41">
        <f>IF(年月日データ!D13="","",年月日データ!D13)</f>
        <v>44296</v>
      </c>
      <c r="B15" s="25" t="str">
        <f>IF(年月日データ!E13="","",年月日データ!E13)</f>
        <v>土</v>
      </c>
      <c r="C15" s="48"/>
      <c r="D15" s="48"/>
      <c r="E15" s="48"/>
      <c r="F15" s="48"/>
      <c r="G15" s="48"/>
      <c r="H15" s="48"/>
      <c r="I15" s="48"/>
      <c r="J15" s="40"/>
    </row>
    <row r="16" spans="1:10" ht="17.25" x14ac:dyDescent="0.2">
      <c r="A16" s="41">
        <f>IF(年月日データ!D14="","",年月日データ!D14)</f>
        <v>44297</v>
      </c>
      <c r="B16" s="25" t="str">
        <f>IF(年月日データ!E14="","",年月日データ!E14)</f>
        <v>日</v>
      </c>
      <c r="C16" s="48"/>
      <c r="D16" s="48"/>
      <c r="E16" s="48"/>
      <c r="F16" s="48"/>
      <c r="G16" s="48"/>
      <c r="H16" s="48"/>
      <c r="I16" s="48"/>
      <c r="J16" s="40"/>
    </row>
    <row r="17" spans="1:10" ht="17.25" x14ac:dyDescent="0.2">
      <c r="A17" s="41">
        <f>IF(年月日データ!D15="","",年月日データ!D15)</f>
        <v>44298</v>
      </c>
      <c r="B17" s="25" t="str">
        <f>IF(年月日データ!E15="","",年月日データ!E15)</f>
        <v>月</v>
      </c>
      <c r="C17" s="48"/>
      <c r="D17" s="48"/>
      <c r="E17" s="48"/>
      <c r="F17" s="48"/>
      <c r="G17" s="48"/>
      <c r="H17" s="48"/>
      <c r="I17" s="48"/>
      <c r="J17" s="40"/>
    </row>
    <row r="18" spans="1:10" ht="17.25" x14ac:dyDescent="0.2">
      <c r="A18" s="41">
        <f>IF(年月日データ!D16="","",年月日データ!D16)</f>
        <v>44299</v>
      </c>
      <c r="B18" s="25" t="str">
        <f>IF(年月日データ!E16="","",年月日データ!E16)</f>
        <v>火</v>
      </c>
      <c r="C18" s="48"/>
      <c r="D18" s="48"/>
      <c r="E18" s="48"/>
      <c r="F18" s="48"/>
      <c r="G18" s="48"/>
      <c r="H18" s="48"/>
      <c r="I18" s="48"/>
      <c r="J18" s="40"/>
    </row>
    <row r="19" spans="1:10" ht="17.25" x14ac:dyDescent="0.2">
      <c r="A19" s="41">
        <f>IF(年月日データ!D17="","",年月日データ!D17)</f>
        <v>44300</v>
      </c>
      <c r="B19" s="25" t="str">
        <f>IF(年月日データ!E17="","",年月日データ!E17)</f>
        <v>水</v>
      </c>
      <c r="C19" s="48"/>
      <c r="D19" s="48"/>
      <c r="E19" s="48"/>
      <c r="F19" s="48"/>
      <c r="G19" s="48"/>
      <c r="H19" s="48"/>
      <c r="I19" s="48"/>
      <c r="J19" s="40"/>
    </row>
    <row r="20" spans="1:10" ht="17.25" x14ac:dyDescent="0.2">
      <c r="A20" s="41">
        <f>IF(年月日データ!D18="","",年月日データ!D18)</f>
        <v>44301</v>
      </c>
      <c r="B20" s="25" t="str">
        <f>IF(年月日データ!E18="","",年月日データ!E18)</f>
        <v>木</v>
      </c>
      <c r="C20" s="48"/>
      <c r="D20" s="48"/>
      <c r="E20" s="48"/>
      <c r="F20" s="48"/>
      <c r="G20" s="48"/>
      <c r="H20" s="48"/>
      <c r="I20" s="48"/>
      <c r="J20" s="40"/>
    </row>
    <row r="21" spans="1:10" ht="17.25" x14ac:dyDescent="0.2">
      <c r="A21" s="41">
        <f>IF(年月日データ!D19="","",年月日データ!D19)</f>
        <v>44302</v>
      </c>
      <c r="B21" s="25" t="str">
        <f>IF(年月日データ!E19="","",年月日データ!E19)</f>
        <v>金</v>
      </c>
      <c r="C21" s="48"/>
      <c r="D21" s="48"/>
      <c r="E21" s="48"/>
      <c r="F21" s="48"/>
      <c r="G21" s="48"/>
      <c r="H21" s="48"/>
      <c r="I21" s="48"/>
      <c r="J21" s="40"/>
    </row>
    <row r="22" spans="1:10" ht="17.25" x14ac:dyDescent="0.2">
      <c r="A22" s="41">
        <f>IF(年月日データ!D20="","",年月日データ!D20)</f>
        <v>44303</v>
      </c>
      <c r="B22" s="25" t="str">
        <f>IF(年月日データ!E20="","",年月日データ!E20)</f>
        <v>土</v>
      </c>
      <c r="C22" s="48"/>
      <c r="D22" s="48"/>
      <c r="E22" s="48"/>
      <c r="F22" s="48"/>
      <c r="G22" s="48"/>
      <c r="H22" s="48"/>
      <c r="I22" s="48"/>
      <c r="J22" s="40"/>
    </row>
    <row r="23" spans="1:10" ht="17.25" x14ac:dyDescent="0.2">
      <c r="A23" s="41">
        <f>IF(年月日データ!D21="","",年月日データ!D21)</f>
        <v>44304</v>
      </c>
      <c r="B23" s="25" t="str">
        <f>IF(年月日データ!E21="","",年月日データ!E21)</f>
        <v>日</v>
      </c>
      <c r="C23" s="48"/>
      <c r="D23" s="48"/>
      <c r="E23" s="48"/>
      <c r="F23" s="48"/>
      <c r="G23" s="48"/>
      <c r="H23" s="48"/>
      <c r="I23" s="48"/>
      <c r="J23" s="40"/>
    </row>
    <row r="24" spans="1:10" ht="17.25" x14ac:dyDescent="0.2">
      <c r="A24" s="41">
        <f>IF(年月日データ!D22="","",年月日データ!D22)</f>
        <v>44305</v>
      </c>
      <c r="B24" s="25" t="str">
        <f>IF(年月日データ!E22="","",年月日データ!E22)</f>
        <v>月</v>
      </c>
      <c r="C24" s="48"/>
      <c r="D24" s="48"/>
      <c r="E24" s="48"/>
      <c r="F24" s="48"/>
      <c r="G24" s="48"/>
      <c r="H24" s="48"/>
      <c r="I24" s="48"/>
      <c r="J24" s="40"/>
    </row>
    <row r="25" spans="1:10" ht="17.25" x14ac:dyDescent="0.2">
      <c r="A25" s="41">
        <f>IF(年月日データ!D23="","",年月日データ!D23)</f>
        <v>44306</v>
      </c>
      <c r="B25" s="25" t="str">
        <f>IF(年月日データ!E23="","",年月日データ!E23)</f>
        <v>火</v>
      </c>
      <c r="C25" s="48"/>
      <c r="D25" s="48"/>
      <c r="E25" s="48"/>
      <c r="F25" s="48"/>
      <c r="G25" s="48"/>
      <c r="H25" s="48"/>
      <c r="I25" s="48"/>
      <c r="J25" s="40"/>
    </row>
    <row r="26" spans="1:10" ht="17.25" x14ac:dyDescent="0.2">
      <c r="A26" s="41">
        <f>IF(年月日データ!D24="","",年月日データ!D24)</f>
        <v>44307</v>
      </c>
      <c r="B26" s="25" t="str">
        <f>IF(年月日データ!E24="","",年月日データ!E24)</f>
        <v>水</v>
      </c>
      <c r="C26" s="48" t="s">
        <v>23</v>
      </c>
      <c r="D26" s="48"/>
      <c r="E26" s="48"/>
      <c r="F26" s="48"/>
      <c r="G26" s="48"/>
      <c r="H26" s="48"/>
      <c r="I26" s="48"/>
      <c r="J26" s="40"/>
    </row>
    <row r="27" spans="1:10" ht="17.25" x14ac:dyDescent="0.2">
      <c r="A27" s="41">
        <f>IF(年月日データ!D25="","",年月日データ!D25)</f>
        <v>44308</v>
      </c>
      <c r="B27" s="25" t="str">
        <f>IF(年月日データ!E25="","",年月日データ!E25)</f>
        <v>木</v>
      </c>
      <c r="C27" s="48"/>
      <c r="D27" s="48"/>
      <c r="E27" s="48"/>
      <c r="F27" s="48"/>
      <c r="G27" s="48"/>
      <c r="H27" s="48"/>
      <c r="I27" s="48"/>
      <c r="J27" s="40"/>
    </row>
    <row r="28" spans="1:10" ht="17.25" x14ac:dyDescent="0.2">
      <c r="A28" s="41">
        <f>IF(年月日データ!D26="","",年月日データ!D26)</f>
        <v>44309</v>
      </c>
      <c r="B28" s="25" t="str">
        <f>IF(年月日データ!E26="","",年月日データ!E26)</f>
        <v>金</v>
      </c>
      <c r="C28" s="48" t="s">
        <v>24</v>
      </c>
      <c r="D28" s="48"/>
      <c r="E28" s="48"/>
      <c r="F28" s="48"/>
      <c r="G28" s="48"/>
      <c r="H28" s="48"/>
      <c r="I28" s="48"/>
      <c r="J28" s="40"/>
    </row>
    <row r="29" spans="1:10" ht="17.25" x14ac:dyDescent="0.2">
      <c r="A29" s="41">
        <f>IF(年月日データ!D27="","",年月日データ!D27)</f>
        <v>44310</v>
      </c>
      <c r="B29" s="25" t="str">
        <f>IF(年月日データ!E27="","",年月日データ!E27)</f>
        <v>土</v>
      </c>
      <c r="C29" s="48"/>
      <c r="D29" s="48"/>
      <c r="E29" s="48"/>
      <c r="F29" s="48"/>
      <c r="G29" s="48"/>
      <c r="H29" s="48"/>
      <c r="I29" s="48"/>
      <c r="J29" s="40"/>
    </row>
    <row r="30" spans="1:10" ht="17.25" x14ac:dyDescent="0.2">
      <c r="A30" s="41">
        <f>IF(年月日データ!D28="","",年月日データ!D28)</f>
        <v>44311</v>
      </c>
      <c r="B30" s="25" t="str">
        <f>IF(年月日データ!E28="","",年月日データ!E28)</f>
        <v>日</v>
      </c>
      <c r="C30" s="48"/>
      <c r="D30" s="48"/>
      <c r="E30" s="48"/>
      <c r="F30" s="48"/>
      <c r="G30" s="48"/>
      <c r="H30" s="48"/>
      <c r="I30" s="48"/>
      <c r="J30" s="40"/>
    </row>
    <row r="31" spans="1:10" ht="17.25" x14ac:dyDescent="0.2">
      <c r="A31" s="41">
        <f>IF(年月日データ!D29="","",年月日データ!D29)</f>
        <v>44312</v>
      </c>
      <c r="B31" s="25" t="str">
        <f>IF(年月日データ!E29="","",年月日データ!E29)</f>
        <v>月</v>
      </c>
      <c r="C31" s="48" t="s">
        <v>25</v>
      </c>
      <c r="D31" s="48"/>
      <c r="E31" s="48"/>
      <c r="F31" s="48"/>
      <c r="G31" s="48"/>
      <c r="H31" s="48"/>
      <c r="I31" s="48"/>
      <c r="J31" s="40"/>
    </row>
    <row r="32" spans="1:10" ht="17.25" x14ac:dyDescent="0.2">
      <c r="A32" s="41">
        <f>IF(年月日データ!D30="","",年月日データ!D30)</f>
        <v>44313</v>
      </c>
      <c r="B32" s="25" t="str">
        <f>IF(年月日データ!E30="","",年月日データ!E30)</f>
        <v>火</v>
      </c>
      <c r="C32" s="48"/>
      <c r="D32" s="48"/>
      <c r="E32" s="48"/>
      <c r="F32" s="48"/>
      <c r="G32" s="48"/>
      <c r="H32" s="48"/>
      <c r="I32" s="48"/>
      <c r="J32" s="40"/>
    </row>
    <row r="33" spans="1:10" ht="17.25" x14ac:dyDescent="0.2">
      <c r="A33" s="41">
        <f>IF(年月日データ!D31="","",年月日データ!D31)</f>
        <v>44314</v>
      </c>
      <c r="B33" s="25" t="str">
        <f>IF(年月日データ!E31="","",年月日データ!E31)</f>
        <v>水</v>
      </c>
      <c r="C33" s="48"/>
      <c r="D33" s="48"/>
      <c r="E33" s="48"/>
      <c r="F33" s="48"/>
      <c r="G33" s="48"/>
      <c r="H33" s="48"/>
      <c r="I33" s="48"/>
      <c r="J33" s="40"/>
    </row>
    <row r="34" spans="1:10" ht="17.25" x14ac:dyDescent="0.2">
      <c r="A34" s="41">
        <f>IF(年月日データ!D32="","",年月日データ!D32)</f>
        <v>44315</v>
      </c>
      <c r="B34" s="25" t="str">
        <f>IF(年月日データ!E32="","",年月日データ!E32)</f>
        <v>木</v>
      </c>
      <c r="C34" s="48" t="s">
        <v>26</v>
      </c>
      <c r="D34" s="48"/>
      <c r="E34" s="48"/>
      <c r="F34" s="48"/>
      <c r="G34" s="48"/>
      <c r="H34" s="48"/>
      <c r="I34" s="48"/>
      <c r="J34" s="40"/>
    </row>
    <row r="35" spans="1:10" ht="17.25" x14ac:dyDescent="0.2">
      <c r="A35" s="41">
        <f>IF(年月日データ!D33="","",年月日データ!D33)</f>
        <v>44316</v>
      </c>
      <c r="B35" s="25" t="str">
        <f>IF(年月日データ!E33="","",年月日データ!E33)</f>
        <v>金</v>
      </c>
      <c r="C35" s="48" t="s">
        <v>28</v>
      </c>
      <c r="D35" s="48"/>
      <c r="E35" s="48"/>
      <c r="F35" s="48"/>
      <c r="G35" s="48"/>
      <c r="H35" s="48"/>
      <c r="I35" s="48"/>
      <c r="J35" s="40"/>
    </row>
    <row r="36" spans="1:10" ht="17.25" x14ac:dyDescent="0.2">
      <c r="A36" s="41" t="str">
        <f>IF(年月日データ!D34="","",年月日データ!D34)</f>
        <v/>
      </c>
      <c r="B36" s="25" t="str">
        <f>IF(年月日データ!E34="","",年月日データ!E34)</f>
        <v/>
      </c>
      <c r="C36" s="48"/>
      <c r="D36" s="48"/>
      <c r="E36" s="48"/>
      <c r="F36" s="48"/>
      <c r="G36" s="48"/>
      <c r="H36" s="48"/>
      <c r="I36" s="48"/>
      <c r="J36" s="40"/>
    </row>
    <row r="37" spans="1:10" x14ac:dyDescent="0.15">
      <c r="B37"/>
      <c r="C37"/>
      <c r="D37"/>
      <c r="E37"/>
      <c r="F37"/>
      <c r="G37"/>
      <c r="H37"/>
      <c r="I37"/>
      <c r="J37"/>
    </row>
    <row r="38" spans="1:10" x14ac:dyDescent="0.15">
      <c r="B38"/>
      <c r="C38"/>
      <c r="D38"/>
      <c r="E38"/>
      <c r="F38"/>
      <c r="G38"/>
      <c r="H38"/>
      <c r="I38"/>
      <c r="J38"/>
    </row>
    <row r="39" spans="1:10" x14ac:dyDescent="0.15">
      <c r="B39"/>
      <c r="C39"/>
      <c r="D39"/>
      <c r="E39"/>
      <c r="F39"/>
      <c r="G39"/>
      <c r="H39"/>
      <c r="I39"/>
      <c r="J39"/>
    </row>
    <row r="40" spans="1:10" ht="14.25" x14ac:dyDescent="0.15">
      <c r="B40"/>
      <c r="C40"/>
      <c r="D40"/>
      <c r="E40"/>
      <c r="F40" s="36" t="s">
        <v>6</v>
      </c>
      <c r="G40" s="37"/>
      <c r="H40" s="36"/>
      <c r="I40" s="36"/>
      <c r="J40" s="42" t="s">
        <v>7</v>
      </c>
    </row>
    <row r="41" spans="1:10" x14ac:dyDescent="0.15">
      <c r="B41"/>
      <c r="C41"/>
      <c r="D41"/>
      <c r="E41"/>
      <c r="F41"/>
      <c r="G41"/>
      <c r="H41"/>
      <c r="I41"/>
      <c r="J41"/>
    </row>
    <row r="42" spans="1:10" x14ac:dyDescent="0.15">
      <c r="B42"/>
      <c r="C42"/>
      <c r="D42"/>
      <c r="E42"/>
      <c r="F42"/>
      <c r="G42"/>
      <c r="H42"/>
      <c r="I42"/>
      <c r="J42"/>
    </row>
    <row r="43" spans="1:10" x14ac:dyDescent="0.15">
      <c r="B43"/>
      <c r="C43"/>
      <c r="D43"/>
      <c r="E43"/>
      <c r="F43"/>
      <c r="G43"/>
      <c r="H43"/>
      <c r="I43"/>
      <c r="J43"/>
    </row>
    <row r="77" spans="1:10" ht="17.25" x14ac:dyDescent="0.2">
      <c r="A77" s="3"/>
    </row>
    <row r="78" spans="1:10" x14ac:dyDescent="0.15">
      <c r="B78"/>
      <c r="C78"/>
      <c r="D78"/>
      <c r="E78"/>
      <c r="F78"/>
      <c r="G78"/>
      <c r="H78"/>
      <c r="I78"/>
      <c r="J78"/>
    </row>
    <row r="79" spans="1:10" x14ac:dyDescent="0.15">
      <c r="B79"/>
      <c r="C79"/>
      <c r="D79"/>
      <c r="E79"/>
      <c r="F79"/>
      <c r="G79"/>
      <c r="H79"/>
      <c r="I79"/>
      <c r="J79"/>
    </row>
    <row r="80" spans="1:10" x14ac:dyDescent="0.15">
      <c r="B80"/>
      <c r="C80"/>
      <c r="D80"/>
      <c r="E80"/>
      <c r="F80"/>
      <c r="G80"/>
      <c r="H80"/>
      <c r="I80"/>
      <c r="J80"/>
    </row>
    <row r="81" customFormat="1" x14ac:dyDescent="0.15"/>
    <row r="82" customFormat="1" x14ac:dyDescent="0.15"/>
    <row r="83" customFormat="1" x14ac:dyDescent="0.15"/>
    <row r="84" customFormat="1" x14ac:dyDescent="0.15"/>
    <row r="85" customFormat="1" x14ac:dyDescent="0.15"/>
    <row r="86" customFormat="1" x14ac:dyDescent="0.15"/>
    <row r="87" customFormat="1" x14ac:dyDescent="0.15"/>
    <row r="88" customFormat="1" x14ac:dyDescent="0.15"/>
    <row r="89" customFormat="1" x14ac:dyDescent="0.15"/>
    <row r="90" customFormat="1" x14ac:dyDescent="0.15"/>
    <row r="91" customFormat="1" x14ac:dyDescent="0.15"/>
    <row r="92" customFormat="1" x14ac:dyDescent="0.15"/>
    <row r="93" customFormat="1" x14ac:dyDescent="0.15"/>
    <row r="94" customFormat="1" x14ac:dyDescent="0.15"/>
    <row r="95" customFormat="1" x14ac:dyDescent="0.15"/>
    <row r="96" customFormat="1" x14ac:dyDescent="0.15"/>
    <row r="97" customFormat="1" x14ac:dyDescent="0.15"/>
    <row r="98" customFormat="1" x14ac:dyDescent="0.15"/>
    <row r="99" customFormat="1" x14ac:dyDescent="0.15"/>
    <row r="100" customFormat="1" x14ac:dyDescent="0.15"/>
    <row r="101" customFormat="1" x14ac:dyDescent="0.15"/>
    <row r="102" customFormat="1" x14ac:dyDescent="0.15"/>
    <row r="103" customFormat="1" x14ac:dyDescent="0.15"/>
    <row r="104" customFormat="1" x14ac:dyDescent="0.15"/>
    <row r="105" customFormat="1" x14ac:dyDescent="0.15"/>
    <row r="106" customFormat="1" x14ac:dyDescent="0.15"/>
    <row r="107" customFormat="1" x14ac:dyDescent="0.15"/>
    <row r="108" customFormat="1" x14ac:dyDescent="0.15"/>
    <row r="109" customFormat="1" x14ac:dyDescent="0.15"/>
    <row r="110" customFormat="1" x14ac:dyDescent="0.15"/>
  </sheetData>
  <mergeCells count="32">
    <mergeCell ref="C6:I6"/>
    <mergeCell ref="C5:I5"/>
    <mergeCell ref="C7:I7"/>
    <mergeCell ref="C8:I8"/>
    <mergeCell ref="C9:I9"/>
    <mergeCell ref="C10:I10"/>
    <mergeCell ref="C11:I11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24:I24"/>
    <mergeCell ref="C25:I25"/>
    <mergeCell ref="C26:I26"/>
    <mergeCell ref="C27:I27"/>
    <mergeCell ref="C28:I28"/>
    <mergeCell ref="C35:I35"/>
    <mergeCell ref="C36:I36"/>
    <mergeCell ref="C29:I29"/>
    <mergeCell ref="C30:I30"/>
    <mergeCell ref="C31:I31"/>
    <mergeCell ref="C32:I32"/>
    <mergeCell ref="C33:I33"/>
    <mergeCell ref="C34:I34"/>
  </mergeCells>
  <phoneticPr fontId="1"/>
  <conditionalFormatting sqref="B6:B36">
    <cfRule type="cellIs" dxfId="23" priority="1" stopIfTrue="1" operator="equal">
      <formula>"土"</formula>
    </cfRule>
    <cfRule type="cellIs" dxfId="22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0"/>
  <sheetViews>
    <sheetView topLeftCell="A7" zoomScaleNormal="100" workbookViewId="0">
      <selection activeCell="C36" sqref="C36:I36"/>
    </sheetView>
  </sheetViews>
  <sheetFormatPr defaultColWidth="9" defaultRowHeight="13.5" x14ac:dyDescent="0.15"/>
  <cols>
    <col min="1" max="1" width="7.125" customWidth="1"/>
    <col min="2" max="2" width="3.75" style="1" customWidth="1"/>
    <col min="3" max="3" width="30.625" style="1" customWidth="1"/>
    <col min="4" max="9" width="6.75" style="1" customWidth="1"/>
    <col min="10" max="10" width="9.75" style="1" customWidth="1"/>
    <col min="11" max="11" width="3.75" customWidth="1"/>
    <col min="12" max="12" width="5.375" customWidth="1"/>
    <col min="13" max="13" width="5.625" customWidth="1"/>
    <col min="14" max="14" width="3.75" customWidth="1"/>
    <col min="15" max="15" width="5.375" customWidth="1"/>
    <col min="16" max="16" width="5.625" customWidth="1"/>
    <col min="17" max="17" width="3.75" customWidth="1"/>
    <col min="18" max="18" width="5.375" customWidth="1"/>
    <col min="19" max="19" width="5.625" customWidth="1"/>
    <col min="20" max="20" width="3.75" customWidth="1"/>
    <col min="21" max="21" width="5.375" customWidth="1"/>
    <col min="22" max="22" width="5.625" customWidth="1"/>
    <col min="23" max="23" width="3.75" customWidth="1"/>
    <col min="24" max="24" width="5.375" customWidth="1"/>
    <col min="25" max="25" width="5.625" customWidth="1"/>
    <col min="26" max="26" width="3.75" customWidth="1"/>
    <col min="27" max="27" width="5.375" customWidth="1"/>
    <col min="28" max="28" width="5.625" customWidth="1"/>
    <col min="29" max="29" width="3.75" customWidth="1"/>
    <col min="30" max="30" width="5.375" customWidth="1"/>
    <col min="31" max="31" width="5.625" customWidth="1"/>
    <col min="32" max="32" width="3.75" customWidth="1"/>
    <col min="33" max="33" width="5.375" customWidth="1"/>
    <col min="34" max="34" width="5.625" customWidth="1"/>
    <col min="35" max="35" width="3.75" customWidth="1"/>
    <col min="36" max="36" width="5.375" customWidth="1"/>
    <col min="37" max="37" width="5.625" customWidth="1"/>
    <col min="38" max="38" width="3.75" customWidth="1"/>
    <col min="39" max="39" width="5.375" customWidth="1"/>
    <col min="40" max="40" width="5.625" customWidth="1"/>
    <col min="41" max="41" width="3.75" customWidth="1"/>
    <col min="42" max="42" width="5.375" customWidth="1"/>
    <col min="43" max="53" width="8.875" customWidth="1"/>
  </cols>
  <sheetData>
    <row r="1" spans="1:10" ht="14.25" x14ac:dyDescent="0.15">
      <c r="A1" s="26"/>
      <c r="B1" s="27" t="str">
        <f>"平成"&amp;年月日データ!B2&amp;"年度 　"&amp;所属・氏名!B2&amp;" 　実施記録　（５月）"</f>
        <v>平成3年度 　卒業研究 　実施記録　（５月）</v>
      </c>
      <c r="C1" s="27"/>
      <c r="D1" s="28"/>
      <c r="E1" s="28"/>
      <c r="F1" s="28"/>
      <c r="G1" s="28"/>
      <c r="H1" s="28"/>
      <c r="I1" s="28"/>
      <c r="J1" s="28"/>
    </row>
    <row r="2" spans="1:10" ht="14.25" x14ac:dyDescent="0.15">
      <c r="A2" s="26"/>
      <c r="B2" s="27"/>
      <c r="C2" s="27"/>
      <c r="D2" s="28"/>
      <c r="E2" s="28"/>
      <c r="F2" s="28"/>
      <c r="G2" s="28"/>
      <c r="H2" s="28"/>
      <c r="I2" s="28"/>
      <c r="J2" s="28"/>
    </row>
    <row r="3" spans="1:10" ht="14.25" x14ac:dyDescent="0.15">
      <c r="A3" s="26"/>
      <c r="B3" s="27"/>
      <c r="C3" s="27"/>
      <c r="D3" s="28"/>
      <c r="E3" s="28"/>
      <c r="F3" s="28"/>
      <c r="G3" s="28"/>
      <c r="H3" s="27"/>
      <c r="I3" s="26" t="str">
        <f>所属・氏名!$B$3&amp;"　 "&amp;所属・氏名!$B$4&amp;"   "&amp;所属・氏名!$B$5</f>
        <v>未来創造工学 電気・電子系　 5年   及川篤弥</v>
      </c>
      <c r="J3" s="28"/>
    </row>
    <row r="4" spans="1:10" x14ac:dyDescent="0.15">
      <c r="A4" s="2"/>
      <c r="B4" s="13"/>
      <c r="C4" s="13"/>
    </row>
    <row r="5" spans="1:10" ht="17.25" customHeight="1" x14ac:dyDescent="0.15">
      <c r="A5" s="43" t="s">
        <v>2</v>
      </c>
      <c r="B5" s="44" t="s">
        <v>3</v>
      </c>
      <c r="C5" s="49" t="s">
        <v>4</v>
      </c>
      <c r="D5" s="49"/>
      <c r="E5" s="49"/>
      <c r="F5" s="49"/>
      <c r="G5" s="49"/>
      <c r="H5" s="49"/>
      <c r="I5" s="49"/>
      <c r="J5" s="45" t="s">
        <v>5</v>
      </c>
    </row>
    <row r="6" spans="1:10" ht="17.25" x14ac:dyDescent="0.2">
      <c r="A6" s="41">
        <f>IF(年月日データ!F4="","",年月日データ!F4)</f>
        <v>44317</v>
      </c>
      <c r="B6" s="25" t="str">
        <f>IF(年月日データ!G4="","",年月日データ!G4)</f>
        <v>土</v>
      </c>
      <c r="C6" s="48"/>
      <c r="D6" s="48"/>
      <c r="E6" s="48"/>
      <c r="F6" s="48"/>
      <c r="G6" s="48"/>
      <c r="H6" s="48"/>
      <c r="I6" s="48"/>
      <c r="J6" s="40"/>
    </row>
    <row r="7" spans="1:10" ht="17.25" x14ac:dyDescent="0.2">
      <c r="A7" s="41">
        <f>IF(年月日データ!F5="","",年月日データ!F5)</f>
        <v>44318</v>
      </c>
      <c r="B7" s="25" t="str">
        <f>IF(年月日データ!G5="","",年月日データ!G5)</f>
        <v>日</v>
      </c>
      <c r="C7" s="48"/>
      <c r="D7" s="48"/>
      <c r="E7" s="48"/>
      <c r="F7" s="48"/>
      <c r="G7" s="48"/>
      <c r="H7" s="48"/>
      <c r="I7" s="48"/>
      <c r="J7" s="40"/>
    </row>
    <row r="8" spans="1:10" ht="17.25" x14ac:dyDescent="0.2">
      <c r="A8" s="41">
        <f>IF(年月日データ!F6="","",年月日データ!F6)</f>
        <v>44319</v>
      </c>
      <c r="B8" s="25" t="str">
        <f>IF(年月日データ!G6="","",年月日データ!G6)</f>
        <v>月</v>
      </c>
      <c r="C8" s="48" t="s">
        <v>29</v>
      </c>
      <c r="D8" s="48"/>
      <c r="E8" s="48"/>
      <c r="F8" s="48"/>
      <c r="G8" s="48"/>
      <c r="H8" s="48"/>
      <c r="I8" s="48"/>
      <c r="J8" s="40"/>
    </row>
    <row r="9" spans="1:10" ht="17.25" x14ac:dyDescent="0.2">
      <c r="A9" s="41">
        <f>IF(年月日データ!F7="","",年月日データ!F7)</f>
        <v>44320</v>
      </c>
      <c r="B9" s="25" t="str">
        <f>IF(年月日データ!G7="","",年月日データ!G7)</f>
        <v>火</v>
      </c>
      <c r="C9" s="48"/>
      <c r="D9" s="48"/>
      <c r="E9" s="48"/>
      <c r="F9" s="48"/>
      <c r="G9" s="48"/>
      <c r="H9" s="48"/>
      <c r="I9" s="48"/>
      <c r="J9" s="40"/>
    </row>
    <row r="10" spans="1:10" ht="17.25" x14ac:dyDescent="0.2">
      <c r="A10" s="41">
        <f>IF(年月日データ!F8="","",年月日データ!F8)</f>
        <v>44321</v>
      </c>
      <c r="B10" s="25" t="str">
        <f>IF(年月日データ!G8="","",年月日データ!G8)</f>
        <v>水</v>
      </c>
      <c r="C10" s="48"/>
      <c r="D10" s="48"/>
      <c r="E10" s="48"/>
      <c r="F10" s="48"/>
      <c r="G10" s="48"/>
      <c r="H10" s="48"/>
      <c r="I10" s="48"/>
      <c r="J10" s="40"/>
    </row>
    <row r="11" spans="1:10" ht="17.25" x14ac:dyDescent="0.2">
      <c r="A11" s="41">
        <f>IF(年月日データ!F9="","",年月日データ!F9)</f>
        <v>44322</v>
      </c>
      <c r="B11" s="25" t="str">
        <f>IF(年月日データ!G9="","",年月日データ!G9)</f>
        <v>木</v>
      </c>
      <c r="C11" s="48" t="s">
        <v>29</v>
      </c>
      <c r="D11" s="48"/>
      <c r="E11" s="48"/>
      <c r="F11" s="48"/>
      <c r="G11" s="48"/>
      <c r="H11" s="48"/>
      <c r="I11" s="48"/>
      <c r="J11" s="40"/>
    </row>
    <row r="12" spans="1:10" ht="17.25" x14ac:dyDescent="0.2">
      <c r="A12" s="41">
        <f>IF(年月日データ!F10="","",年月日データ!F10)</f>
        <v>44323</v>
      </c>
      <c r="B12" s="25" t="str">
        <f>IF(年月日データ!G10="","",年月日データ!G10)</f>
        <v>金</v>
      </c>
      <c r="C12" s="48" t="s">
        <v>29</v>
      </c>
      <c r="D12" s="48"/>
      <c r="E12" s="48"/>
      <c r="F12" s="48"/>
      <c r="G12" s="48"/>
      <c r="H12" s="48"/>
      <c r="I12" s="48"/>
      <c r="J12" s="40"/>
    </row>
    <row r="13" spans="1:10" ht="17.25" x14ac:dyDescent="0.2">
      <c r="A13" s="41">
        <f>IF(年月日データ!F11="","",年月日データ!F11)</f>
        <v>44324</v>
      </c>
      <c r="B13" s="25" t="str">
        <f>IF(年月日データ!G11="","",年月日データ!G11)</f>
        <v>土</v>
      </c>
      <c r="C13" s="48"/>
      <c r="D13" s="48"/>
      <c r="E13" s="48"/>
      <c r="F13" s="48"/>
      <c r="G13" s="48"/>
      <c r="H13" s="48"/>
      <c r="I13" s="48"/>
      <c r="J13" s="40"/>
    </row>
    <row r="14" spans="1:10" ht="17.25" x14ac:dyDescent="0.2">
      <c r="A14" s="41">
        <f>IF(年月日データ!F12="","",年月日データ!F12)</f>
        <v>44325</v>
      </c>
      <c r="B14" s="25" t="str">
        <f>IF(年月日データ!G12="","",年月日データ!G12)</f>
        <v>日</v>
      </c>
      <c r="C14" s="48"/>
      <c r="D14" s="48"/>
      <c r="E14" s="48"/>
      <c r="F14" s="48"/>
      <c r="G14" s="48"/>
      <c r="H14" s="48"/>
      <c r="I14" s="48"/>
      <c r="J14" s="40"/>
    </row>
    <row r="15" spans="1:10" ht="17.25" x14ac:dyDescent="0.2">
      <c r="A15" s="41">
        <f>IF(年月日データ!F13="","",年月日データ!F13)</f>
        <v>44326</v>
      </c>
      <c r="B15" s="25" t="str">
        <f>IF(年月日データ!G13="","",年月日データ!G13)</f>
        <v>月</v>
      </c>
      <c r="C15" s="48" t="s">
        <v>26</v>
      </c>
      <c r="D15" s="48"/>
      <c r="E15" s="48"/>
      <c r="F15" s="48"/>
      <c r="G15" s="48"/>
      <c r="H15" s="48"/>
      <c r="I15" s="48"/>
      <c r="J15" s="40"/>
    </row>
    <row r="16" spans="1:10" ht="17.25" x14ac:dyDescent="0.2">
      <c r="A16" s="41">
        <f>IF(年月日データ!F14="","",年月日データ!F14)</f>
        <v>44327</v>
      </c>
      <c r="B16" s="25" t="str">
        <f>IF(年月日データ!G14="","",年月日データ!G14)</f>
        <v>火</v>
      </c>
      <c r="C16" s="48"/>
      <c r="D16" s="48"/>
      <c r="E16" s="48"/>
      <c r="F16" s="48"/>
      <c r="G16" s="48"/>
      <c r="H16" s="48"/>
      <c r="I16" s="48"/>
      <c r="J16" s="40"/>
    </row>
    <row r="17" spans="1:10" ht="17.25" x14ac:dyDescent="0.2">
      <c r="A17" s="41">
        <f>IF(年月日データ!F15="","",年月日データ!F15)</f>
        <v>44328</v>
      </c>
      <c r="B17" s="25" t="str">
        <f>IF(年月日データ!G15="","",年月日データ!G15)</f>
        <v>水</v>
      </c>
      <c r="C17" s="48"/>
      <c r="D17" s="48"/>
      <c r="E17" s="48"/>
      <c r="F17" s="48"/>
      <c r="G17" s="48"/>
      <c r="H17" s="48"/>
      <c r="I17" s="48"/>
      <c r="J17" s="40"/>
    </row>
    <row r="18" spans="1:10" ht="17.25" x14ac:dyDescent="0.2">
      <c r="A18" s="41">
        <f>IF(年月日データ!F16="","",年月日データ!F16)</f>
        <v>44329</v>
      </c>
      <c r="B18" s="25" t="str">
        <f>IF(年月日データ!G16="","",年月日データ!G16)</f>
        <v>木</v>
      </c>
      <c r="C18" s="48" t="s">
        <v>26</v>
      </c>
      <c r="D18" s="48"/>
      <c r="E18" s="48"/>
      <c r="F18" s="48"/>
      <c r="G18" s="48"/>
      <c r="H18" s="48"/>
      <c r="I18" s="48"/>
      <c r="J18" s="40"/>
    </row>
    <row r="19" spans="1:10" ht="17.25" x14ac:dyDescent="0.2">
      <c r="A19" s="41">
        <f>IF(年月日データ!F17="","",年月日データ!F17)</f>
        <v>44330</v>
      </c>
      <c r="B19" s="25" t="str">
        <f>IF(年月日データ!G17="","",年月日データ!G17)</f>
        <v>金</v>
      </c>
      <c r="C19" s="48" t="s">
        <v>29</v>
      </c>
      <c r="D19" s="48"/>
      <c r="E19" s="48"/>
      <c r="F19" s="48"/>
      <c r="G19" s="48"/>
      <c r="H19" s="48"/>
      <c r="I19" s="48"/>
      <c r="J19" s="40"/>
    </row>
    <row r="20" spans="1:10" ht="17.25" x14ac:dyDescent="0.2">
      <c r="A20" s="41">
        <f>IF(年月日データ!F18="","",年月日データ!F18)</f>
        <v>44331</v>
      </c>
      <c r="B20" s="25" t="str">
        <f>IF(年月日データ!G18="","",年月日データ!G18)</f>
        <v>土</v>
      </c>
      <c r="C20" s="48"/>
      <c r="D20" s="48"/>
      <c r="E20" s="48"/>
      <c r="F20" s="48"/>
      <c r="G20" s="48"/>
      <c r="H20" s="48"/>
      <c r="I20" s="48"/>
      <c r="J20" s="40"/>
    </row>
    <row r="21" spans="1:10" ht="17.25" x14ac:dyDescent="0.2">
      <c r="A21" s="41">
        <f>IF(年月日データ!F19="","",年月日データ!F19)</f>
        <v>44332</v>
      </c>
      <c r="B21" s="25" t="str">
        <f>IF(年月日データ!G19="","",年月日データ!G19)</f>
        <v>日</v>
      </c>
      <c r="C21" s="48"/>
      <c r="D21" s="48"/>
      <c r="E21" s="48"/>
      <c r="F21" s="48"/>
      <c r="G21" s="48"/>
      <c r="H21" s="48"/>
      <c r="I21" s="48"/>
      <c r="J21" s="40"/>
    </row>
    <row r="22" spans="1:10" ht="17.25" x14ac:dyDescent="0.2">
      <c r="A22" s="41">
        <f>IF(年月日データ!F20="","",年月日データ!F20)</f>
        <v>44333</v>
      </c>
      <c r="B22" s="25" t="str">
        <f>IF(年月日データ!G20="","",年月日データ!G20)</f>
        <v>月</v>
      </c>
      <c r="C22" s="48" t="s">
        <v>26</v>
      </c>
      <c r="D22" s="48"/>
      <c r="E22" s="48"/>
      <c r="F22" s="48"/>
      <c r="G22" s="48"/>
      <c r="H22" s="48"/>
      <c r="I22" s="48"/>
      <c r="J22" s="40"/>
    </row>
    <row r="23" spans="1:10" ht="17.25" x14ac:dyDescent="0.2">
      <c r="A23" s="41">
        <f>IF(年月日データ!F21="","",年月日データ!F21)</f>
        <v>44334</v>
      </c>
      <c r="B23" s="25" t="str">
        <f>IF(年月日データ!G21="","",年月日データ!G21)</f>
        <v>火</v>
      </c>
      <c r="C23" s="48"/>
      <c r="D23" s="48"/>
      <c r="E23" s="48"/>
      <c r="F23" s="48"/>
      <c r="G23" s="48"/>
      <c r="H23" s="48"/>
      <c r="I23" s="48"/>
      <c r="J23" s="40"/>
    </row>
    <row r="24" spans="1:10" ht="17.25" x14ac:dyDescent="0.2">
      <c r="A24" s="41">
        <f>IF(年月日データ!F22="","",年月日データ!F22)</f>
        <v>44335</v>
      </c>
      <c r="B24" s="25" t="str">
        <f>IF(年月日データ!G22="","",年月日データ!G22)</f>
        <v>水</v>
      </c>
      <c r="C24" s="48"/>
      <c r="D24" s="48"/>
      <c r="E24" s="48"/>
      <c r="F24" s="48"/>
      <c r="G24" s="48"/>
      <c r="H24" s="48"/>
      <c r="I24" s="48"/>
      <c r="J24" s="40"/>
    </row>
    <row r="25" spans="1:10" ht="17.25" x14ac:dyDescent="0.2">
      <c r="A25" s="41">
        <f>IF(年月日データ!F23="","",年月日データ!F23)</f>
        <v>44336</v>
      </c>
      <c r="B25" s="25" t="str">
        <f>IF(年月日データ!G23="","",年月日データ!G23)</f>
        <v>木</v>
      </c>
      <c r="C25" s="48" t="s">
        <v>26</v>
      </c>
      <c r="D25" s="48"/>
      <c r="E25" s="48"/>
      <c r="F25" s="48"/>
      <c r="G25" s="48"/>
      <c r="H25" s="48"/>
      <c r="I25" s="48"/>
      <c r="J25" s="40"/>
    </row>
    <row r="26" spans="1:10" ht="17.25" x14ac:dyDescent="0.2">
      <c r="A26" s="41">
        <f>IF(年月日データ!F24="","",年月日データ!F24)</f>
        <v>44337</v>
      </c>
      <c r="B26" s="25" t="str">
        <f>IF(年月日データ!G24="","",年月日データ!G24)</f>
        <v>金</v>
      </c>
      <c r="C26" s="48" t="s">
        <v>30</v>
      </c>
      <c r="D26" s="48"/>
      <c r="E26" s="48"/>
      <c r="F26" s="48"/>
      <c r="G26" s="48"/>
      <c r="H26" s="48"/>
      <c r="I26" s="48"/>
      <c r="J26" s="40"/>
    </row>
    <row r="27" spans="1:10" ht="17.25" x14ac:dyDescent="0.2">
      <c r="A27" s="41">
        <f>IF(年月日データ!F25="","",年月日データ!F25)</f>
        <v>44338</v>
      </c>
      <c r="B27" s="25" t="str">
        <f>IF(年月日データ!G25="","",年月日データ!G25)</f>
        <v>土</v>
      </c>
      <c r="C27" s="48"/>
      <c r="D27" s="48"/>
      <c r="E27" s="48"/>
      <c r="F27" s="48"/>
      <c r="G27" s="48"/>
      <c r="H27" s="48"/>
      <c r="I27" s="48"/>
      <c r="J27" s="40"/>
    </row>
    <row r="28" spans="1:10" ht="17.25" x14ac:dyDescent="0.2">
      <c r="A28" s="41">
        <f>IF(年月日データ!F26="","",年月日データ!F26)</f>
        <v>44339</v>
      </c>
      <c r="B28" s="25" t="str">
        <f>IF(年月日データ!G26="","",年月日データ!G26)</f>
        <v>日</v>
      </c>
      <c r="C28" s="48"/>
      <c r="D28" s="48"/>
      <c r="E28" s="48"/>
      <c r="F28" s="48"/>
      <c r="G28" s="48"/>
      <c r="H28" s="48"/>
      <c r="I28" s="48"/>
      <c r="J28" s="40"/>
    </row>
    <row r="29" spans="1:10" ht="17.25" x14ac:dyDescent="0.2">
      <c r="A29" s="41">
        <f>IF(年月日データ!F27="","",年月日データ!F27)</f>
        <v>44340</v>
      </c>
      <c r="B29" s="25" t="str">
        <f>IF(年月日データ!G27="","",年月日データ!G27)</f>
        <v>月</v>
      </c>
      <c r="C29" s="48" t="s">
        <v>26</v>
      </c>
      <c r="D29" s="48"/>
      <c r="E29" s="48"/>
      <c r="F29" s="48"/>
      <c r="G29" s="48"/>
      <c r="H29" s="48"/>
      <c r="I29" s="48"/>
      <c r="J29" s="40"/>
    </row>
    <row r="30" spans="1:10" ht="17.25" x14ac:dyDescent="0.2">
      <c r="A30" s="41">
        <f>IF(年月日データ!F28="","",年月日データ!F28)</f>
        <v>44341</v>
      </c>
      <c r="B30" s="25" t="str">
        <f>IF(年月日データ!G28="","",年月日データ!G28)</f>
        <v>火</v>
      </c>
      <c r="C30" s="48"/>
      <c r="D30" s="48"/>
      <c r="E30" s="48"/>
      <c r="F30" s="48"/>
      <c r="G30" s="48"/>
      <c r="H30" s="48"/>
      <c r="I30" s="48"/>
      <c r="J30" s="40"/>
    </row>
    <row r="31" spans="1:10" ht="17.25" x14ac:dyDescent="0.2">
      <c r="A31" s="41">
        <f>IF(年月日データ!F29="","",年月日データ!F29)</f>
        <v>44342</v>
      </c>
      <c r="B31" s="25" t="str">
        <f>IF(年月日データ!G29="","",年月日データ!G29)</f>
        <v>水</v>
      </c>
      <c r="C31" s="48"/>
      <c r="D31" s="48"/>
      <c r="E31" s="48"/>
      <c r="F31" s="48"/>
      <c r="G31" s="48"/>
      <c r="H31" s="48"/>
      <c r="I31" s="48"/>
      <c r="J31" s="40"/>
    </row>
    <row r="32" spans="1:10" ht="17.25" x14ac:dyDescent="0.2">
      <c r="A32" s="41">
        <f>IF(年月日データ!F30="","",年月日データ!F30)</f>
        <v>44343</v>
      </c>
      <c r="B32" s="25" t="str">
        <f>IF(年月日データ!G30="","",年月日データ!G30)</f>
        <v>木</v>
      </c>
      <c r="C32" s="48" t="s">
        <v>31</v>
      </c>
      <c r="D32" s="48"/>
      <c r="E32" s="48"/>
      <c r="F32" s="48"/>
      <c r="G32" s="48"/>
      <c r="H32" s="48"/>
      <c r="I32" s="48"/>
      <c r="J32" s="40"/>
    </row>
    <row r="33" spans="1:10" ht="17.25" x14ac:dyDescent="0.2">
      <c r="A33" s="41">
        <f>IF(年月日データ!F31="","",年月日データ!F31)</f>
        <v>44344</v>
      </c>
      <c r="B33" s="25" t="str">
        <f>IF(年月日データ!G31="","",年月日データ!G31)</f>
        <v>金</v>
      </c>
      <c r="C33" s="48" t="s">
        <v>32</v>
      </c>
      <c r="D33" s="48"/>
      <c r="E33" s="48"/>
      <c r="F33" s="48"/>
      <c r="G33" s="48"/>
      <c r="H33" s="48"/>
      <c r="I33" s="48"/>
      <c r="J33" s="40"/>
    </row>
    <row r="34" spans="1:10" ht="17.25" x14ac:dyDescent="0.2">
      <c r="A34" s="41">
        <f>IF(年月日データ!F32="","",年月日データ!F32)</f>
        <v>44345</v>
      </c>
      <c r="B34" s="25" t="str">
        <f>IF(年月日データ!G32="","",年月日データ!G32)</f>
        <v>土</v>
      </c>
      <c r="C34" s="48"/>
      <c r="D34" s="48"/>
      <c r="E34" s="48"/>
      <c r="F34" s="48"/>
      <c r="G34" s="48"/>
      <c r="H34" s="48"/>
      <c r="I34" s="48"/>
      <c r="J34" s="40"/>
    </row>
    <row r="35" spans="1:10" ht="17.25" x14ac:dyDescent="0.2">
      <c r="A35" s="41">
        <f>IF(年月日データ!F33="","",年月日データ!F33)</f>
        <v>44346</v>
      </c>
      <c r="B35" s="25" t="str">
        <f>IF(年月日データ!G33="","",年月日データ!G33)</f>
        <v>日</v>
      </c>
      <c r="C35" s="48"/>
      <c r="D35" s="48"/>
      <c r="E35" s="48"/>
      <c r="F35" s="48"/>
      <c r="G35" s="48"/>
      <c r="H35" s="48"/>
      <c r="I35" s="48"/>
      <c r="J35" s="40"/>
    </row>
    <row r="36" spans="1:10" ht="17.25" x14ac:dyDescent="0.2">
      <c r="A36" s="41">
        <f>IF(年月日データ!F34="","",年月日データ!F34)</f>
        <v>44347</v>
      </c>
      <c r="B36" s="25" t="str">
        <f>IF(年月日データ!G34="","",年月日データ!G34)</f>
        <v>月</v>
      </c>
      <c r="C36" s="48" t="s">
        <v>31</v>
      </c>
      <c r="D36" s="48"/>
      <c r="E36" s="48"/>
      <c r="F36" s="48"/>
      <c r="G36" s="48"/>
      <c r="H36" s="48"/>
      <c r="I36" s="48"/>
      <c r="J36" s="40"/>
    </row>
    <row r="37" spans="1:10" x14ac:dyDescent="0.15">
      <c r="B37"/>
      <c r="C37"/>
      <c r="D37"/>
      <c r="E37"/>
      <c r="F37"/>
      <c r="G37"/>
      <c r="H37"/>
      <c r="I37"/>
      <c r="J37"/>
    </row>
    <row r="38" spans="1:10" x14ac:dyDescent="0.15">
      <c r="B38"/>
      <c r="C38"/>
      <c r="D38"/>
      <c r="E38"/>
      <c r="F38"/>
      <c r="G38"/>
      <c r="H38"/>
      <c r="I38"/>
      <c r="J38"/>
    </row>
    <row r="39" spans="1:10" x14ac:dyDescent="0.15">
      <c r="B39"/>
      <c r="C39"/>
      <c r="D39"/>
      <c r="E39"/>
      <c r="F39"/>
      <c r="G39"/>
      <c r="H39"/>
      <c r="I39"/>
      <c r="J39"/>
    </row>
    <row r="40" spans="1:10" ht="14.25" x14ac:dyDescent="0.15">
      <c r="B40"/>
      <c r="C40"/>
      <c r="D40"/>
      <c r="E40"/>
      <c r="F40" s="36" t="s">
        <v>6</v>
      </c>
      <c r="G40" s="37"/>
      <c r="H40" s="36"/>
      <c r="I40" s="36"/>
      <c r="J40" s="42" t="s">
        <v>7</v>
      </c>
    </row>
    <row r="41" spans="1:10" x14ac:dyDescent="0.15">
      <c r="B41"/>
      <c r="C41"/>
      <c r="D41"/>
      <c r="E41"/>
      <c r="F41"/>
      <c r="G41"/>
      <c r="H41"/>
      <c r="I41"/>
      <c r="J41"/>
    </row>
    <row r="42" spans="1:10" x14ac:dyDescent="0.15">
      <c r="B42"/>
      <c r="C42"/>
      <c r="D42"/>
      <c r="E42"/>
      <c r="F42"/>
      <c r="G42"/>
      <c r="H42"/>
      <c r="I42"/>
      <c r="J42"/>
    </row>
    <row r="43" spans="1:10" x14ac:dyDescent="0.15">
      <c r="B43"/>
      <c r="C43"/>
      <c r="D43"/>
      <c r="E43"/>
      <c r="F43"/>
      <c r="G43"/>
      <c r="H43"/>
      <c r="I43"/>
      <c r="J43"/>
    </row>
    <row r="77" spans="1:10" ht="17.25" x14ac:dyDescent="0.2">
      <c r="A77" s="3"/>
    </row>
    <row r="78" spans="1:10" x14ac:dyDescent="0.15">
      <c r="B78"/>
      <c r="C78"/>
      <c r="D78"/>
      <c r="E78"/>
      <c r="F78"/>
      <c r="G78"/>
      <c r="H78"/>
      <c r="I78"/>
      <c r="J78"/>
    </row>
    <row r="79" spans="1:10" x14ac:dyDescent="0.15">
      <c r="B79"/>
      <c r="C79"/>
      <c r="D79"/>
      <c r="E79"/>
      <c r="F79"/>
      <c r="G79"/>
      <c r="H79"/>
      <c r="I79"/>
      <c r="J79"/>
    </row>
    <row r="80" spans="1:10" x14ac:dyDescent="0.15">
      <c r="B80"/>
      <c r="C80"/>
      <c r="D80"/>
      <c r="E80"/>
      <c r="F80"/>
      <c r="G80"/>
      <c r="H80"/>
      <c r="I80"/>
      <c r="J80"/>
    </row>
    <row r="81" customFormat="1" x14ac:dyDescent="0.15"/>
    <row r="82" customFormat="1" x14ac:dyDescent="0.15"/>
    <row r="83" customFormat="1" x14ac:dyDescent="0.15"/>
    <row r="84" customFormat="1" x14ac:dyDescent="0.15"/>
    <row r="85" customFormat="1" x14ac:dyDescent="0.15"/>
    <row r="86" customFormat="1" x14ac:dyDescent="0.15"/>
    <row r="87" customFormat="1" x14ac:dyDescent="0.15"/>
    <row r="88" customFormat="1" x14ac:dyDescent="0.15"/>
    <row r="89" customFormat="1" x14ac:dyDescent="0.15"/>
    <row r="90" customFormat="1" x14ac:dyDescent="0.15"/>
    <row r="91" customFormat="1" x14ac:dyDescent="0.15"/>
    <row r="92" customFormat="1" x14ac:dyDescent="0.15"/>
    <row r="93" customFormat="1" x14ac:dyDescent="0.15"/>
    <row r="94" customFormat="1" x14ac:dyDescent="0.15"/>
    <row r="95" customFormat="1" x14ac:dyDescent="0.15"/>
    <row r="96" customFormat="1" x14ac:dyDescent="0.15"/>
    <row r="97" customFormat="1" x14ac:dyDescent="0.15"/>
    <row r="98" customFormat="1" x14ac:dyDescent="0.15"/>
    <row r="99" customFormat="1" x14ac:dyDescent="0.15"/>
    <row r="100" customFormat="1" x14ac:dyDescent="0.15"/>
    <row r="101" customFormat="1" x14ac:dyDescent="0.15"/>
    <row r="102" customFormat="1" x14ac:dyDescent="0.15"/>
    <row r="103" customFormat="1" x14ac:dyDescent="0.15"/>
    <row r="104" customFormat="1" x14ac:dyDescent="0.15"/>
    <row r="105" customFormat="1" x14ac:dyDescent="0.15"/>
    <row r="106" customFormat="1" x14ac:dyDescent="0.15"/>
    <row r="107" customFormat="1" x14ac:dyDescent="0.15"/>
    <row r="108" customFormat="1" x14ac:dyDescent="0.15"/>
    <row r="109" customFormat="1" x14ac:dyDescent="0.15"/>
    <row r="110" customFormat="1" x14ac:dyDescent="0.15"/>
  </sheetData>
  <mergeCells count="32">
    <mergeCell ref="C5:I5"/>
    <mergeCell ref="C6:I6"/>
    <mergeCell ref="C7:I7"/>
    <mergeCell ref="C8:I8"/>
    <mergeCell ref="C9:I9"/>
    <mergeCell ref="C10:I10"/>
    <mergeCell ref="C11:I11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24:I24"/>
    <mergeCell ref="C25:I25"/>
    <mergeCell ref="C26:I26"/>
    <mergeCell ref="C27:I27"/>
    <mergeCell ref="C28:I28"/>
    <mergeCell ref="C35:I35"/>
    <mergeCell ref="C36:I36"/>
    <mergeCell ref="C29:I29"/>
    <mergeCell ref="C30:I30"/>
    <mergeCell ref="C31:I31"/>
    <mergeCell ref="C32:I32"/>
    <mergeCell ref="C33:I33"/>
    <mergeCell ref="C34:I34"/>
  </mergeCells>
  <phoneticPr fontId="1"/>
  <conditionalFormatting sqref="B6:B36">
    <cfRule type="cellIs" dxfId="21" priority="1" stopIfTrue="1" operator="equal">
      <formula>"土"</formula>
    </cfRule>
    <cfRule type="cellIs" dxfId="20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0"/>
  <sheetViews>
    <sheetView topLeftCell="A7" zoomScaleNormal="100" workbookViewId="0">
      <selection activeCell="C35" sqref="C35:I35"/>
    </sheetView>
  </sheetViews>
  <sheetFormatPr defaultColWidth="9" defaultRowHeight="13.5" x14ac:dyDescent="0.15"/>
  <cols>
    <col min="1" max="1" width="7.125" customWidth="1"/>
    <col min="2" max="2" width="3.75" style="1" customWidth="1"/>
    <col min="3" max="3" width="30.625" style="1" customWidth="1"/>
    <col min="4" max="9" width="6.75" style="1" customWidth="1"/>
    <col min="10" max="10" width="9.75" style="1" customWidth="1"/>
    <col min="11" max="11" width="3.75" customWidth="1"/>
    <col min="12" max="12" width="5.375" customWidth="1"/>
    <col min="13" max="13" width="5.625" customWidth="1"/>
    <col min="14" max="14" width="3.75" customWidth="1"/>
    <col min="15" max="15" width="5.375" customWidth="1"/>
    <col min="16" max="16" width="5.625" customWidth="1"/>
    <col min="17" max="17" width="3.75" customWidth="1"/>
    <col min="18" max="18" width="5.375" customWidth="1"/>
    <col min="19" max="19" width="5.625" customWidth="1"/>
    <col min="20" max="20" width="3.75" customWidth="1"/>
    <col min="21" max="21" width="5.375" customWidth="1"/>
    <col min="22" max="22" width="5.625" customWidth="1"/>
    <col min="23" max="23" width="3.75" customWidth="1"/>
    <col min="24" max="24" width="5.375" customWidth="1"/>
    <col min="25" max="25" width="5.625" customWidth="1"/>
    <col min="26" max="26" width="3.75" customWidth="1"/>
    <col min="27" max="27" width="5.375" customWidth="1"/>
    <col min="28" max="28" width="5.625" customWidth="1"/>
    <col min="29" max="29" width="3.75" customWidth="1"/>
    <col min="30" max="30" width="5.375" customWidth="1"/>
    <col min="31" max="31" width="5.625" customWidth="1"/>
    <col min="32" max="32" width="3.75" customWidth="1"/>
    <col min="33" max="33" width="5.375" customWidth="1"/>
    <col min="34" max="34" width="5.625" customWidth="1"/>
    <col min="35" max="35" width="3.75" customWidth="1"/>
    <col min="36" max="36" width="5.375" customWidth="1"/>
    <col min="37" max="37" width="5.625" customWidth="1"/>
    <col min="38" max="38" width="3.75" customWidth="1"/>
    <col min="39" max="39" width="5.375" customWidth="1"/>
    <col min="40" max="40" width="5.625" customWidth="1"/>
    <col min="41" max="41" width="3.75" customWidth="1"/>
    <col min="42" max="42" width="5.375" customWidth="1"/>
    <col min="43" max="53" width="8.875" customWidth="1"/>
  </cols>
  <sheetData>
    <row r="1" spans="1:10" ht="14.25" x14ac:dyDescent="0.15">
      <c r="A1" s="26"/>
      <c r="B1" s="27" t="str">
        <f>"平成"&amp;年月日データ!B2&amp;"年度 　"&amp;所属・氏名!B2&amp;" 　実施記録　（６月）"</f>
        <v>平成3年度 　卒業研究 　実施記録　（６月）</v>
      </c>
      <c r="C1" s="27"/>
      <c r="D1" s="28"/>
      <c r="E1" s="28"/>
      <c r="F1" s="28"/>
      <c r="G1" s="28"/>
      <c r="H1" s="28"/>
      <c r="I1" s="28"/>
      <c r="J1" s="28"/>
    </row>
    <row r="2" spans="1:10" ht="14.25" x14ac:dyDescent="0.15">
      <c r="A2" s="26"/>
      <c r="B2" s="27"/>
      <c r="C2" s="27"/>
      <c r="D2" s="28"/>
      <c r="E2" s="28"/>
      <c r="F2" s="28"/>
      <c r="G2" s="28"/>
      <c r="H2" s="28"/>
      <c r="I2" s="28"/>
      <c r="J2" s="28"/>
    </row>
    <row r="3" spans="1:10" ht="14.25" x14ac:dyDescent="0.15">
      <c r="A3" s="26"/>
      <c r="B3" s="27"/>
      <c r="C3" s="27"/>
      <c r="D3" s="28"/>
      <c r="E3" s="28"/>
      <c r="F3" s="28"/>
      <c r="G3" s="28"/>
      <c r="H3" s="27"/>
      <c r="I3" s="26" t="str">
        <f>所属・氏名!$B$3&amp;"　 "&amp;所属・氏名!$B$4&amp;"   "&amp;所属・氏名!$B$5</f>
        <v>未来創造工学 電気・電子系　 5年   及川篤弥</v>
      </c>
      <c r="J3" s="28"/>
    </row>
    <row r="4" spans="1:10" x14ac:dyDescent="0.15">
      <c r="A4" s="2"/>
      <c r="B4" s="13"/>
      <c r="C4" s="13"/>
    </row>
    <row r="5" spans="1:10" ht="17.25" customHeight="1" x14ac:dyDescent="0.15">
      <c r="A5" s="43" t="s">
        <v>2</v>
      </c>
      <c r="B5" s="44" t="s">
        <v>3</v>
      </c>
      <c r="C5" s="49" t="s">
        <v>4</v>
      </c>
      <c r="D5" s="49"/>
      <c r="E5" s="49"/>
      <c r="F5" s="49"/>
      <c r="G5" s="49"/>
      <c r="H5" s="49"/>
      <c r="I5" s="49"/>
      <c r="J5" s="45" t="s">
        <v>5</v>
      </c>
    </row>
    <row r="6" spans="1:10" ht="17.25" x14ac:dyDescent="0.2">
      <c r="A6" s="41">
        <f>IF(年月日データ!H4="","",年月日データ!H4)</f>
        <v>44348</v>
      </c>
      <c r="B6" s="25" t="str">
        <f>IF(年月日データ!I4="","",年月日データ!I4)</f>
        <v>火</v>
      </c>
      <c r="C6" s="48"/>
      <c r="D6" s="48"/>
      <c r="E6" s="48"/>
      <c r="F6" s="48"/>
      <c r="G6" s="48"/>
      <c r="H6" s="48"/>
      <c r="I6" s="48"/>
      <c r="J6" s="40"/>
    </row>
    <row r="7" spans="1:10" ht="17.25" x14ac:dyDescent="0.2">
      <c r="A7" s="41">
        <f>IF(年月日データ!H5="","",年月日データ!H5)</f>
        <v>44349</v>
      </c>
      <c r="B7" s="25" t="str">
        <f>IF(年月日データ!I5="","",年月日データ!I5)</f>
        <v>水</v>
      </c>
      <c r="C7" s="48"/>
      <c r="D7" s="48"/>
      <c r="E7" s="48"/>
      <c r="F7" s="48"/>
      <c r="G7" s="48"/>
      <c r="H7" s="48"/>
      <c r="I7" s="48"/>
      <c r="J7" s="40"/>
    </row>
    <row r="8" spans="1:10" ht="17.25" x14ac:dyDescent="0.2">
      <c r="A8" s="41">
        <f>IF(年月日データ!H6="","",年月日データ!H6)</f>
        <v>44350</v>
      </c>
      <c r="B8" s="25" t="str">
        <f>IF(年月日データ!I6="","",年月日データ!I6)</f>
        <v>木</v>
      </c>
      <c r="C8" s="48" t="s">
        <v>26</v>
      </c>
      <c r="D8" s="48"/>
      <c r="E8" s="48"/>
      <c r="F8" s="48"/>
      <c r="G8" s="48"/>
      <c r="H8" s="48"/>
      <c r="I8" s="48"/>
      <c r="J8" s="40"/>
    </row>
    <row r="9" spans="1:10" ht="17.25" x14ac:dyDescent="0.2">
      <c r="A9" s="41">
        <f>IF(年月日データ!H7="","",年月日データ!H7)</f>
        <v>44351</v>
      </c>
      <c r="B9" s="25" t="str">
        <f>IF(年月日データ!I7="","",年月日データ!I7)</f>
        <v>金</v>
      </c>
      <c r="C9" s="48" t="s">
        <v>26</v>
      </c>
      <c r="D9" s="48"/>
      <c r="E9" s="48"/>
      <c r="F9" s="48"/>
      <c r="G9" s="48"/>
      <c r="H9" s="48"/>
      <c r="I9" s="48"/>
      <c r="J9" s="40"/>
    </row>
    <row r="10" spans="1:10" ht="17.25" x14ac:dyDescent="0.2">
      <c r="A10" s="41">
        <f>IF(年月日データ!H8="","",年月日データ!H8)</f>
        <v>44352</v>
      </c>
      <c r="B10" s="25" t="str">
        <f>IF(年月日データ!I8="","",年月日データ!I8)</f>
        <v>土</v>
      </c>
      <c r="C10" s="48"/>
      <c r="D10" s="48"/>
      <c r="E10" s="48"/>
      <c r="F10" s="48"/>
      <c r="G10" s="48"/>
      <c r="H10" s="48"/>
      <c r="I10" s="48"/>
      <c r="J10" s="40"/>
    </row>
    <row r="11" spans="1:10" ht="17.25" x14ac:dyDescent="0.2">
      <c r="A11" s="41">
        <f>IF(年月日データ!H9="","",年月日データ!H9)</f>
        <v>44353</v>
      </c>
      <c r="B11" s="25" t="str">
        <f>IF(年月日データ!I9="","",年月日データ!I9)</f>
        <v>日</v>
      </c>
      <c r="C11" s="48"/>
      <c r="D11" s="48"/>
      <c r="E11" s="48"/>
      <c r="F11" s="48"/>
      <c r="G11" s="48"/>
      <c r="H11" s="48"/>
      <c r="I11" s="48"/>
      <c r="J11" s="40"/>
    </row>
    <row r="12" spans="1:10" ht="17.25" x14ac:dyDescent="0.2">
      <c r="A12" s="41">
        <f>IF(年月日データ!H10="","",年月日データ!H10)</f>
        <v>44354</v>
      </c>
      <c r="B12" s="25" t="str">
        <f>IF(年月日データ!I10="","",年月日データ!I10)</f>
        <v>月</v>
      </c>
      <c r="C12" s="48" t="s">
        <v>26</v>
      </c>
      <c r="D12" s="48"/>
      <c r="E12" s="48"/>
      <c r="F12" s="48"/>
      <c r="G12" s="48"/>
      <c r="H12" s="48"/>
      <c r="I12" s="48"/>
      <c r="J12" s="40"/>
    </row>
    <row r="13" spans="1:10" ht="17.25" x14ac:dyDescent="0.2">
      <c r="A13" s="41">
        <f>IF(年月日データ!H11="","",年月日データ!H11)</f>
        <v>44355</v>
      </c>
      <c r="B13" s="25" t="str">
        <f>IF(年月日データ!I11="","",年月日データ!I11)</f>
        <v>火</v>
      </c>
      <c r="C13" s="48"/>
      <c r="D13" s="48"/>
      <c r="E13" s="48"/>
      <c r="F13" s="48"/>
      <c r="G13" s="48"/>
      <c r="H13" s="48"/>
      <c r="I13" s="48"/>
      <c r="J13" s="40"/>
    </row>
    <row r="14" spans="1:10" ht="17.25" x14ac:dyDescent="0.2">
      <c r="A14" s="41">
        <f>IF(年月日データ!H12="","",年月日データ!H12)</f>
        <v>44356</v>
      </c>
      <c r="B14" s="25" t="str">
        <f>IF(年月日データ!I12="","",年月日データ!I12)</f>
        <v>水</v>
      </c>
      <c r="C14" s="48"/>
      <c r="D14" s="48"/>
      <c r="E14" s="48"/>
      <c r="F14" s="48"/>
      <c r="G14" s="48"/>
      <c r="H14" s="48"/>
      <c r="I14" s="48"/>
      <c r="J14" s="40"/>
    </row>
    <row r="15" spans="1:10" ht="17.25" x14ac:dyDescent="0.2">
      <c r="A15" s="41">
        <f>IF(年月日データ!H13="","",年月日データ!H13)</f>
        <v>44357</v>
      </c>
      <c r="B15" s="25" t="str">
        <f>IF(年月日データ!I13="","",年月日データ!I13)</f>
        <v>木</v>
      </c>
      <c r="C15" s="48" t="s">
        <v>31</v>
      </c>
      <c r="D15" s="48"/>
      <c r="E15" s="48"/>
      <c r="F15" s="48"/>
      <c r="G15" s="48"/>
      <c r="H15" s="48"/>
      <c r="I15" s="48"/>
      <c r="J15" s="40"/>
    </row>
    <row r="16" spans="1:10" ht="17.25" x14ac:dyDescent="0.2">
      <c r="A16" s="41">
        <f>IF(年月日データ!H14="","",年月日データ!H14)</f>
        <v>44358</v>
      </c>
      <c r="B16" s="25" t="str">
        <f>IF(年月日データ!I14="","",年月日データ!I14)</f>
        <v>金</v>
      </c>
      <c r="C16" s="48" t="s">
        <v>31</v>
      </c>
      <c r="D16" s="48"/>
      <c r="E16" s="48"/>
      <c r="F16" s="48"/>
      <c r="G16" s="48"/>
      <c r="H16" s="48"/>
      <c r="I16" s="48"/>
      <c r="J16" s="40"/>
    </row>
    <row r="17" spans="1:10" ht="17.25" x14ac:dyDescent="0.2">
      <c r="A17" s="41">
        <f>IF(年月日データ!H15="","",年月日データ!H15)</f>
        <v>44359</v>
      </c>
      <c r="B17" s="25" t="str">
        <f>IF(年月日データ!I15="","",年月日データ!I15)</f>
        <v>土</v>
      </c>
      <c r="C17" s="48"/>
      <c r="D17" s="48"/>
      <c r="E17" s="48"/>
      <c r="F17" s="48"/>
      <c r="G17" s="48"/>
      <c r="H17" s="48"/>
      <c r="I17" s="48"/>
      <c r="J17" s="40"/>
    </row>
    <row r="18" spans="1:10" ht="17.25" x14ac:dyDescent="0.2">
      <c r="A18" s="41">
        <f>IF(年月日データ!H16="","",年月日データ!H16)</f>
        <v>44360</v>
      </c>
      <c r="B18" s="25" t="str">
        <f>IF(年月日データ!I16="","",年月日データ!I16)</f>
        <v>日</v>
      </c>
      <c r="C18" s="48"/>
      <c r="D18" s="48"/>
      <c r="E18" s="48"/>
      <c r="F18" s="48"/>
      <c r="G18" s="48"/>
      <c r="H18" s="48"/>
      <c r="I18" s="48"/>
      <c r="J18" s="40"/>
    </row>
    <row r="19" spans="1:10" ht="17.25" x14ac:dyDescent="0.2">
      <c r="A19" s="41">
        <f>IF(年月日データ!H17="","",年月日データ!H17)</f>
        <v>44361</v>
      </c>
      <c r="B19" s="25" t="str">
        <f>IF(年月日データ!I17="","",年月日データ!I17)</f>
        <v>月</v>
      </c>
      <c r="C19" s="48" t="s">
        <v>33</v>
      </c>
      <c r="D19" s="48"/>
      <c r="E19" s="48"/>
      <c r="F19" s="48"/>
      <c r="G19" s="48"/>
      <c r="H19" s="48"/>
      <c r="I19" s="48"/>
      <c r="J19" s="40"/>
    </row>
    <row r="20" spans="1:10" ht="17.25" x14ac:dyDescent="0.2">
      <c r="A20" s="41">
        <f>IF(年月日データ!H18="","",年月日データ!H18)</f>
        <v>44362</v>
      </c>
      <c r="B20" s="25" t="str">
        <f>IF(年月日データ!I18="","",年月日データ!I18)</f>
        <v>火</v>
      </c>
      <c r="C20" s="48"/>
      <c r="D20" s="48"/>
      <c r="E20" s="48"/>
      <c r="F20" s="48"/>
      <c r="G20" s="48"/>
      <c r="H20" s="48"/>
      <c r="I20" s="48"/>
      <c r="J20" s="40"/>
    </row>
    <row r="21" spans="1:10" ht="17.25" x14ac:dyDescent="0.2">
      <c r="A21" s="41">
        <f>IF(年月日データ!H19="","",年月日データ!H19)</f>
        <v>44363</v>
      </c>
      <c r="B21" s="25" t="str">
        <f>IF(年月日データ!I19="","",年月日データ!I19)</f>
        <v>水</v>
      </c>
      <c r="C21" s="48"/>
      <c r="D21" s="48"/>
      <c r="E21" s="48"/>
      <c r="F21" s="48"/>
      <c r="G21" s="48"/>
      <c r="H21" s="48"/>
      <c r="I21" s="48"/>
      <c r="J21" s="40"/>
    </row>
    <row r="22" spans="1:10" ht="17.25" x14ac:dyDescent="0.2">
      <c r="A22" s="41">
        <f>IF(年月日データ!H20="","",年月日データ!H20)</f>
        <v>44364</v>
      </c>
      <c r="B22" s="25" t="str">
        <f>IF(年月日データ!I20="","",年月日データ!I20)</f>
        <v>木</v>
      </c>
      <c r="C22" s="48" t="s">
        <v>34</v>
      </c>
      <c r="D22" s="48"/>
      <c r="E22" s="48"/>
      <c r="F22" s="48"/>
      <c r="G22" s="48"/>
      <c r="H22" s="48"/>
      <c r="I22" s="48"/>
      <c r="J22" s="40"/>
    </row>
    <row r="23" spans="1:10" ht="17.25" x14ac:dyDescent="0.2">
      <c r="A23" s="41">
        <f>IF(年月日データ!H21="","",年月日データ!H21)</f>
        <v>44365</v>
      </c>
      <c r="B23" s="25" t="str">
        <f>IF(年月日データ!I21="","",年月日データ!I21)</f>
        <v>金</v>
      </c>
      <c r="C23" s="48" t="s">
        <v>36</v>
      </c>
      <c r="D23" s="48"/>
      <c r="E23" s="48"/>
      <c r="F23" s="48"/>
      <c r="G23" s="48"/>
      <c r="H23" s="48"/>
      <c r="I23" s="48"/>
      <c r="J23" s="40"/>
    </row>
    <row r="24" spans="1:10" ht="17.25" x14ac:dyDescent="0.2">
      <c r="A24" s="41">
        <f>IF(年月日データ!H22="","",年月日データ!H22)</f>
        <v>44366</v>
      </c>
      <c r="B24" s="25" t="str">
        <f>IF(年月日データ!I22="","",年月日データ!I22)</f>
        <v>土</v>
      </c>
      <c r="C24" s="48"/>
      <c r="D24" s="48"/>
      <c r="E24" s="48"/>
      <c r="F24" s="48"/>
      <c r="G24" s="48"/>
      <c r="H24" s="48"/>
      <c r="I24" s="48"/>
      <c r="J24" s="40"/>
    </row>
    <row r="25" spans="1:10" ht="17.25" x14ac:dyDescent="0.2">
      <c r="A25" s="41">
        <f>IF(年月日データ!H23="","",年月日データ!H23)</f>
        <v>44367</v>
      </c>
      <c r="B25" s="25" t="str">
        <f>IF(年月日データ!I23="","",年月日データ!I23)</f>
        <v>日</v>
      </c>
      <c r="C25" s="48"/>
      <c r="D25" s="48"/>
      <c r="E25" s="48"/>
      <c r="F25" s="48"/>
      <c r="G25" s="48"/>
      <c r="H25" s="48"/>
      <c r="I25" s="48"/>
      <c r="J25" s="40"/>
    </row>
    <row r="26" spans="1:10" ht="17.25" x14ac:dyDescent="0.2">
      <c r="A26" s="41">
        <f>IF(年月日データ!H24="","",年月日データ!H24)</f>
        <v>44368</v>
      </c>
      <c r="B26" s="25" t="str">
        <f>IF(年月日データ!I24="","",年月日データ!I24)</f>
        <v>月</v>
      </c>
      <c r="C26" s="48" t="s">
        <v>37</v>
      </c>
      <c r="D26" s="48"/>
      <c r="E26" s="48"/>
      <c r="F26" s="48"/>
      <c r="G26" s="48"/>
      <c r="H26" s="48"/>
      <c r="I26" s="48"/>
      <c r="J26" s="40"/>
    </row>
    <row r="27" spans="1:10" ht="17.25" x14ac:dyDescent="0.2">
      <c r="A27" s="41">
        <f>IF(年月日データ!H25="","",年月日データ!H25)</f>
        <v>44369</v>
      </c>
      <c r="B27" s="25" t="str">
        <f>IF(年月日データ!I25="","",年月日データ!I25)</f>
        <v>火</v>
      </c>
      <c r="C27" s="48"/>
      <c r="D27" s="48"/>
      <c r="E27" s="48"/>
      <c r="F27" s="48"/>
      <c r="G27" s="48"/>
      <c r="H27" s="48"/>
      <c r="I27" s="48"/>
      <c r="J27" s="40"/>
    </row>
    <row r="28" spans="1:10" ht="17.25" x14ac:dyDescent="0.2">
      <c r="A28" s="41">
        <f>IF(年月日データ!H26="","",年月日データ!H26)</f>
        <v>44370</v>
      </c>
      <c r="B28" s="25" t="str">
        <f>IF(年月日データ!I26="","",年月日データ!I26)</f>
        <v>水</v>
      </c>
      <c r="C28" s="48"/>
      <c r="D28" s="48"/>
      <c r="E28" s="48"/>
      <c r="F28" s="48"/>
      <c r="G28" s="48"/>
      <c r="H28" s="48"/>
      <c r="I28" s="48"/>
      <c r="J28" s="40"/>
    </row>
    <row r="29" spans="1:10" ht="17.25" x14ac:dyDescent="0.2">
      <c r="A29" s="41">
        <f>IF(年月日データ!H27="","",年月日データ!H27)</f>
        <v>44371</v>
      </c>
      <c r="B29" s="25" t="str">
        <f>IF(年月日データ!I27="","",年月日データ!I27)</f>
        <v>木</v>
      </c>
      <c r="C29" s="48" t="s">
        <v>26</v>
      </c>
      <c r="D29" s="48"/>
      <c r="E29" s="48"/>
      <c r="F29" s="48"/>
      <c r="G29" s="48"/>
      <c r="H29" s="48"/>
      <c r="I29" s="48"/>
      <c r="J29" s="40"/>
    </row>
    <row r="30" spans="1:10" ht="17.25" x14ac:dyDescent="0.2">
      <c r="A30" s="41">
        <f>IF(年月日データ!H28="","",年月日データ!H28)</f>
        <v>44372</v>
      </c>
      <c r="B30" s="25" t="str">
        <f>IF(年月日データ!I28="","",年月日データ!I28)</f>
        <v>金</v>
      </c>
      <c r="C30" s="48" t="s">
        <v>26</v>
      </c>
      <c r="D30" s="48"/>
      <c r="E30" s="48"/>
      <c r="F30" s="48"/>
      <c r="G30" s="48"/>
      <c r="H30" s="48"/>
      <c r="I30" s="48"/>
      <c r="J30" s="40"/>
    </row>
    <row r="31" spans="1:10" ht="17.25" x14ac:dyDescent="0.2">
      <c r="A31" s="41">
        <f>IF(年月日データ!H29="","",年月日データ!H29)</f>
        <v>44373</v>
      </c>
      <c r="B31" s="25" t="str">
        <f>IF(年月日データ!I29="","",年月日データ!I29)</f>
        <v>土</v>
      </c>
      <c r="C31" s="48"/>
      <c r="D31" s="48"/>
      <c r="E31" s="48"/>
      <c r="F31" s="48"/>
      <c r="G31" s="48"/>
      <c r="H31" s="48"/>
      <c r="I31" s="48"/>
      <c r="J31" s="40"/>
    </row>
    <row r="32" spans="1:10" ht="17.25" x14ac:dyDescent="0.2">
      <c r="A32" s="41">
        <f>IF(年月日データ!H30="","",年月日データ!H30)</f>
        <v>44374</v>
      </c>
      <c r="B32" s="25" t="str">
        <f>IF(年月日データ!I30="","",年月日データ!I30)</f>
        <v>日</v>
      </c>
      <c r="C32" s="48"/>
      <c r="D32" s="48"/>
      <c r="E32" s="48"/>
      <c r="F32" s="48"/>
      <c r="G32" s="48"/>
      <c r="H32" s="48"/>
      <c r="I32" s="48"/>
      <c r="J32" s="40"/>
    </row>
    <row r="33" spans="1:10" ht="17.25" x14ac:dyDescent="0.2">
      <c r="A33" s="41">
        <f>IF(年月日データ!H31="","",年月日データ!H31)</f>
        <v>44375</v>
      </c>
      <c r="B33" s="25" t="str">
        <f>IF(年月日データ!I31="","",年月日データ!I31)</f>
        <v>月</v>
      </c>
      <c r="C33" s="48" t="s">
        <v>26</v>
      </c>
      <c r="D33" s="48"/>
      <c r="E33" s="48"/>
      <c r="F33" s="48"/>
      <c r="G33" s="48"/>
      <c r="H33" s="48"/>
      <c r="I33" s="48"/>
      <c r="J33" s="40"/>
    </row>
    <row r="34" spans="1:10" ht="17.25" x14ac:dyDescent="0.2">
      <c r="A34" s="41">
        <f>IF(年月日データ!H32="","",年月日データ!H32)</f>
        <v>44376</v>
      </c>
      <c r="B34" s="25" t="str">
        <f>IF(年月日データ!I32="","",年月日データ!I32)</f>
        <v>火</v>
      </c>
      <c r="C34" s="48"/>
      <c r="D34" s="48"/>
      <c r="E34" s="48"/>
      <c r="F34" s="48"/>
      <c r="G34" s="48"/>
      <c r="H34" s="48"/>
      <c r="I34" s="48"/>
      <c r="J34" s="40"/>
    </row>
    <row r="35" spans="1:10" ht="17.25" x14ac:dyDescent="0.2">
      <c r="A35" s="41">
        <f>IF(年月日データ!H33="","",年月日データ!H33)</f>
        <v>44377</v>
      </c>
      <c r="B35" s="25" t="str">
        <f>IF(年月日データ!I33="","",年月日データ!I33)</f>
        <v>水</v>
      </c>
      <c r="C35" s="48"/>
      <c r="D35" s="48"/>
      <c r="E35" s="48"/>
      <c r="F35" s="48"/>
      <c r="G35" s="48"/>
      <c r="H35" s="48"/>
      <c r="I35" s="48"/>
      <c r="J35" s="40"/>
    </row>
    <row r="36" spans="1:10" ht="17.25" x14ac:dyDescent="0.2">
      <c r="A36" s="41"/>
      <c r="B36" s="25"/>
      <c r="C36" s="48"/>
      <c r="D36" s="48"/>
      <c r="E36" s="48"/>
      <c r="F36" s="48"/>
      <c r="G36" s="48"/>
      <c r="H36" s="48"/>
      <c r="I36" s="48"/>
      <c r="J36" s="40"/>
    </row>
    <row r="37" spans="1:10" x14ac:dyDescent="0.15">
      <c r="B37"/>
      <c r="C37"/>
      <c r="D37"/>
      <c r="E37"/>
      <c r="F37"/>
      <c r="G37"/>
      <c r="H37"/>
      <c r="I37"/>
      <c r="J37"/>
    </row>
    <row r="38" spans="1:10" x14ac:dyDescent="0.15">
      <c r="B38"/>
      <c r="C38"/>
      <c r="D38"/>
      <c r="E38"/>
      <c r="F38"/>
      <c r="G38"/>
      <c r="H38"/>
      <c r="I38"/>
      <c r="J38"/>
    </row>
    <row r="39" spans="1:10" x14ac:dyDescent="0.15">
      <c r="B39"/>
      <c r="C39"/>
      <c r="D39"/>
      <c r="E39"/>
      <c r="F39"/>
      <c r="G39"/>
      <c r="H39"/>
      <c r="I39"/>
      <c r="J39"/>
    </row>
    <row r="40" spans="1:10" ht="14.25" x14ac:dyDescent="0.15">
      <c r="B40"/>
      <c r="C40"/>
      <c r="D40"/>
      <c r="E40"/>
      <c r="F40" s="36" t="s">
        <v>6</v>
      </c>
      <c r="G40" s="37"/>
      <c r="H40" s="36"/>
      <c r="I40" s="36"/>
      <c r="J40" s="42" t="s">
        <v>7</v>
      </c>
    </row>
    <row r="41" spans="1:10" x14ac:dyDescent="0.15">
      <c r="B41"/>
      <c r="C41"/>
      <c r="D41"/>
      <c r="E41"/>
      <c r="F41"/>
      <c r="G41"/>
      <c r="H41"/>
      <c r="I41"/>
      <c r="J41"/>
    </row>
    <row r="42" spans="1:10" x14ac:dyDescent="0.15">
      <c r="B42"/>
      <c r="C42"/>
      <c r="D42"/>
      <c r="E42"/>
      <c r="F42"/>
      <c r="G42"/>
      <c r="H42"/>
      <c r="I42"/>
      <c r="J42"/>
    </row>
    <row r="43" spans="1:10" x14ac:dyDescent="0.15">
      <c r="B43"/>
      <c r="C43"/>
      <c r="D43"/>
      <c r="E43"/>
      <c r="F43"/>
      <c r="G43"/>
      <c r="H43"/>
      <c r="I43"/>
      <c r="J43"/>
    </row>
    <row r="77" spans="1:10" ht="17.25" x14ac:dyDescent="0.2">
      <c r="A77" s="3"/>
    </row>
    <row r="78" spans="1:10" x14ac:dyDescent="0.15">
      <c r="B78"/>
      <c r="C78"/>
      <c r="D78"/>
      <c r="E78"/>
      <c r="F78"/>
      <c r="G78"/>
      <c r="H78"/>
      <c r="I78"/>
      <c r="J78"/>
    </row>
    <row r="79" spans="1:10" x14ac:dyDescent="0.15">
      <c r="B79"/>
      <c r="C79"/>
      <c r="D79"/>
      <c r="E79"/>
      <c r="F79"/>
      <c r="G79"/>
      <c r="H79"/>
      <c r="I79"/>
      <c r="J79"/>
    </row>
    <row r="80" spans="1:10" x14ac:dyDescent="0.15">
      <c r="B80"/>
      <c r="C80"/>
      <c r="D80"/>
      <c r="E80"/>
      <c r="F80"/>
      <c r="G80"/>
      <c r="H80"/>
      <c r="I80"/>
      <c r="J80"/>
    </row>
    <row r="81" customFormat="1" x14ac:dyDescent="0.15"/>
    <row r="82" customFormat="1" x14ac:dyDescent="0.15"/>
    <row r="83" customFormat="1" x14ac:dyDescent="0.15"/>
    <row r="84" customFormat="1" x14ac:dyDescent="0.15"/>
    <row r="85" customFormat="1" x14ac:dyDescent="0.15"/>
    <row r="86" customFormat="1" x14ac:dyDescent="0.15"/>
    <row r="87" customFormat="1" x14ac:dyDescent="0.15"/>
    <row r="88" customFormat="1" x14ac:dyDescent="0.15"/>
    <row r="89" customFormat="1" x14ac:dyDescent="0.15"/>
    <row r="90" customFormat="1" x14ac:dyDescent="0.15"/>
    <row r="91" customFormat="1" x14ac:dyDescent="0.15"/>
    <row r="92" customFormat="1" x14ac:dyDescent="0.15"/>
    <row r="93" customFormat="1" x14ac:dyDescent="0.15"/>
    <row r="94" customFormat="1" x14ac:dyDescent="0.15"/>
    <row r="95" customFormat="1" x14ac:dyDescent="0.15"/>
    <row r="96" customFormat="1" x14ac:dyDescent="0.15"/>
    <row r="97" customFormat="1" x14ac:dyDescent="0.15"/>
    <row r="98" customFormat="1" x14ac:dyDescent="0.15"/>
    <row r="99" customFormat="1" x14ac:dyDescent="0.15"/>
    <row r="100" customFormat="1" x14ac:dyDescent="0.15"/>
    <row r="101" customFormat="1" x14ac:dyDescent="0.15"/>
    <row r="102" customFormat="1" x14ac:dyDescent="0.15"/>
    <row r="103" customFormat="1" x14ac:dyDescent="0.15"/>
    <row r="104" customFormat="1" x14ac:dyDescent="0.15"/>
    <row r="105" customFormat="1" x14ac:dyDescent="0.15"/>
    <row r="106" customFormat="1" x14ac:dyDescent="0.15"/>
    <row r="107" customFormat="1" x14ac:dyDescent="0.15"/>
    <row r="108" customFormat="1" x14ac:dyDescent="0.15"/>
    <row r="109" customFormat="1" x14ac:dyDescent="0.15"/>
    <row r="110" customFormat="1" x14ac:dyDescent="0.15"/>
  </sheetData>
  <mergeCells count="32">
    <mergeCell ref="C5:I5"/>
    <mergeCell ref="C6:I6"/>
    <mergeCell ref="C7:I7"/>
    <mergeCell ref="C8:I8"/>
    <mergeCell ref="C9:I9"/>
    <mergeCell ref="C10:I10"/>
    <mergeCell ref="C11:I11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24:I24"/>
    <mergeCell ref="C25:I25"/>
    <mergeCell ref="C26:I26"/>
    <mergeCell ref="C27:I27"/>
    <mergeCell ref="C28:I28"/>
    <mergeCell ref="C35:I35"/>
    <mergeCell ref="C36:I36"/>
    <mergeCell ref="C29:I29"/>
    <mergeCell ref="C30:I30"/>
    <mergeCell ref="C31:I31"/>
    <mergeCell ref="C32:I32"/>
    <mergeCell ref="C33:I33"/>
    <mergeCell ref="C34:I34"/>
  </mergeCells>
  <phoneticPr fontId="1"/>
  <conditionalFormatting sqref="B6:B36">
    <cfRule type="cellIs" dxfId="19" priority="1" stopIfTrue="1" operator="equal">
      <formula>"土"</formula>
    </cfRule>
    <cfRule type="cellIs" dxfId="18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0"/>
  <sheetViews>
    <sheetView topLeftCell="A5" zoomScaleNormal="100" workbookViewId="0">
      <selection activeCell="C19" sqref="C19:I19"/>
    </sheetView>
  </sheetViews>
  <sheetFormatPr defaultColWidth="9" defaultRowHeight="13.5" x14ac:dyDescent="0.15"/>
  <cols>
    <col min="1" max="1" width="7.125" customWidth="1"/>
    <col min="2" max="2" width="3.75" style="1" customWidth="1"/>
    <col min="3" max="3" width="30.625" style="1" customWidth="1"/>
    <col min="4" max="9" width="6.75" style="1" customWidth="1"/>
    <col min="10" max="10" width="9.75" style="1" customWidth="1"/>
    <col min="11" max="11" width="3.75" customWidth="1"/>
    <col min="12" max="12" width="5.375" customWidth="1"/>
    <col min="13" max="13" width="5.625" customWidth="1"/>
    <col min="14" max="14" width="3.75" customWidth="1"/>
    <col min="15" max="15" width="5.375" customWidth="1"/>
    <col min="16" max="16" width="5.625" customWidth="1"/>
    <col min="17" max="17" width="3.75" customWidth="1"/>
    <col min="18" max="18" width="5.375" customWidth="1"/>
    <col min="19" max="19" width="5.625" customWidth="1"/>
    <col min="20" max="20" width="3.75" customWidth="1"/>
    <col min="21" max="21" width="5.375" customWidth="1"/>
    <col min="22" max="22" width="5.625" customWidth="1"/>
    <col min="23" max="23" width="3.75" customWidth="1"/>
    <col min="24" max="24" width="5.375" customWidth="1"/>
    <col min="25" max="25" width="5.625" customWidth="1"/>
    <col min="26" max="26" width="3.75" customWidth="1"/>
    <col min="27" max="27" width="5.375" customWidth="1"/>
    <col min="28" max="28" width="5.625" customWidth="1"/>
    <col min="29" max="29" width="3.75" customWidth="1"/>
    <col min="30" max="30" width="5.375" customWidth="1"/>
    <col min="31" max="31" width="5.625" customWidth="1"/>
    <col min="32" max="32" width="3.75" customWidth="1"/>
    <col min="33" max="33" width="5.375" customWidth="1"/>
    <col min="34" max="34" width="5.625" customWidth="1"/>
    <col min="35" max="35" width="3.75" customWidth="1"/>
    <col min="36" max="36" width="5.375" customWidth="1"/>
    <col min="37" max="37" width="5.625" customWidth="1"/>
    <col min="38" max="38" width="3.75" customWidth="1"/>
    <col min="39" max="39" width="5.375" customWidth="1"/>
    <col min="40" max="40" width="5.625" customWidth="1"/>
    <col min="41" max="41" width="3.75" customWidth="1"/>
    <col min="42" max="42" width="5.375" customWidth="1"/>
    <col min="43" max="53" width="8.875" customWidth="1"/>
  </cols>
  <sheetData>
    <row r="1" spans="1:10" ht="14.25" x14ac:dyDescent="0.15">
      <c r="A1" s="26"/>
      <c r="B1" s="27" t="str">
        <f>"平成"&amp;年月日データ!B2&amp;"年度 　"&amp;所属・氏名!B2&amp;" 　実施記録　（７月）"</f>
        <v>平成3年度 　卒業研究 　実施記録　（７月）</v>
      </c>
      <c r="C1" s="27"/>
      <c r="D1" s="28"/>
      <c r="E1" s="28"/>
      <c r="F1" s="28"/>
      <c r="G1" s="28"/>
      <c r="H1" s="28"/>
      <c r="I1" s="28"/>
      <c r="J1" s="28"/>
    </row>
    <row r="2" spans="1:10" ht="14.25" x14ac:dyDescent="0.15">
      <c r="A2" s="26"/>
      <c r="B2" s="27"/>
      <c r="C2" s="27"/>
      <c r="D2" s="28"/>
      <c r="E2" s="28"/>
      <c r="F2" s="28"/>
      <c r="G2" s="28"/>
      <c r="H2" s="28"/>
      <c r="I2" s="28"/>
      <c r="J2" s="28"/>
    </row>
    <row r="3" spans="1:10" ht="14.25" x14ac:dyDescent="0.15">
      <c r="A3" s="26"/>
      <c r="B3" s="27"/>
      <c r="C3" s="27"/>
      <c r="D3" s="28"/>
      <c r="E3" s="28"/>
      <c r="F3" s="28"/>
      <c r="G3" s="28"/>
      <c r="H3" s="27"/>
      <c r="I3" s="26" t="str">
        <f>所属・氏名!$B$3&amp;"　 "&amp;所属・氏名!$B$4&amp;"   "&amp;所属・氏名!$B$5</f>
        <v>未来創造工学 電気・電子系　 5年   及川篤弥</v>
      </c>
      <c r="J3" s="28"/>
    </row>
    <row r="4" spans="1:10" x14ac:dyDescent="0.15">
      <c r="A4" s="2"/>
      <c r="B4" s="13"/>
      <c r="C4" s="13"/>
    </row>
    <row r="5" spans="1:10" ht="17.25" customHeight="1" x14ac:dyDescent="0.15">
      <c r="A5" s="43" t="s">
        <v>2</v>
      </c>
      <c r="B5" s="44" t="s">
        <v>3</v>
      </c>
      <c r="C5" s="49" t="s">
        <v>4</v>
      </c>
      <c r="D5" s="49"/>
      <c r="E5" s="49"/>
      <c r="F5" s="49"/>
      <c r="G5" s="49"/>
      <c r="H5" s="49"/>
      <c r="I5" s="49"/>
      <c r="J5" s="45" t="s">
        <v>5</v>
      </c>
    </row>
    <row r="6" spans="1:10" ht="17.25" x14ac:dyDescent="0.2">
      <c r="A6" s="41">
        <f>IF(年月日データ!J4="","",年月日データ!J4)</f>
        <v>44378</v>
      </c>
      <c r="B6" s="25" t="str">
        <f>IF(年月日データ!K4="","",年月日データ!K4)</f>
        <v>木</v>
      </c>
      <c r="C6" s="48" t="s">
        <v>26</v>
      </c>
      <c r="D6" s="48"/>
      <c r="E6" s="48"/>
      <c r="F6" s="48"/>
      <c r="G6" s="48"/>
      <c r="H6" s="48"/>
      <c r="I6" s="48"/>
      <c r="J6" s="40"/>
    </row>
    <row r="7" spans="1:10" ht="17.25" x14ac:dyDescent="0.2">
      <c r="A7" s="41">
        <f>IF(年月日データ!J5="","",年月日データ!J5)</f>
        <v>44379</v>
      </c>
      <c r="B7" s="25" t="str">
        <f>IF(年月日データ!K5="","",年月日データ!K5)</f>
        <v>金</v>
      </c>
      <c r="C7" s="48" t="s">
        <v>38</v>
      </c>
      <c r="D7" s="48"/>
      <c r="E7" s="48"/>
      <c r="F7" s="48"/>
      <c r="G7" s="48"/>
      <c r="H7" s="48"/>
      <c r="I7" s="48"/>
      <c r="J7" s="40"/>
    </row>
    <row r="8" spans="1:10" ht="17.25" x14ac:dyDescent="0.2">
      <c r="A8" s="41">
        <f>IF(年月日データ!J6="","",年月日データ!J6)</f>
        <v>44380</v>
      </c>
      <c r="B8" s="25" t="str">
        <f>IF(年月日データ!K6="","",年月日データ!K6)</f>
        <v>土</v>
      </c>
      <c r="C8" s="48"/>
      <c r="D8" s="48"/>
      <c r="E8" s="48"/>
      <c r="F8" s="48"/>
      <c r="G8" s="48"/>
      <c r="H8" s="48"/>
      <c r="I8" s="48"/>
      <c r="J8" s="40"/>
    </row>
    <row r="9" spans="1:10" ht="17.25" x14ac:dyDescent="0.2">
      <c r="A9" s="41">
        <f>IF(年月日データ!J7="","",年月日データ!J7)</f>
        <v>44381</v>
      </c>
      <c r="B9" s="25" t="str">
        <f>IF(年月日データ!K7="","",年月日データ!K7)</f>
        <v>日</v>
      </c>
      <c r="C9" s="48"/>
      <c r="D9" s="48"/>
      <c r="E9" s="48"/>
      <c r="F9" s="48"/>
      <c r="G9" s="48"/>
      <c r="H9" s="48"/>
      <c r="I9" s="48"/>
      <c r="J9" s="40"/>
    </row>
    <row r="10" spans="1:10" ht="17.25" x14ac:dyDescent="0.2">
      <c r="A10" s="41">
        <f>IF(年月日データ!J8="","",年月日データ!J8)</f>
        <v>44382</v>
      </c>
      <c r="B10" s="25" t="str">
        <f>IF(年月日データ!K8="","",年月日データ!K8)</f>
        <v>月</v>
      </c>
      <c r="C10" s="48" t="s">
        <v>26</v>
      </c>
      <c r="D10" s="48"/>
      <c r="E10" s="48"/>
      <c r="F10" s="48"/>
      <c r="G10" s="48"/>
      <c r="H10" s="48"/>
      <c r="I10" s="48"/>
      <c r="J10" s="40"/>
    </row>
    <row r="11" spans="1:10" ht="17.25" x14ac:dyDescent="0.2">
      <c r="A11" s="41">
        <f>IF(年月日データ!J9="","",年月日データ!J9)</f>
        <v>44383</v>
      </c>
      <c r="B11" s="25" t="str">
        <f>IF(年月日データ!K9="","",年月日データ!K9)</f>
        <v>火</v>
      </c>
      <c r="C11" s="48"/>
      <c r="D11" s="48"/>
      <c r="E11" s="48"/>
      <c r="F11" s="48"/>
      <c r="G11" s="48"/>
      <c r="H11" s="48"/>
      <c r="I11" s="48"/>
      <c r="J11" s="40"/>
    </row>
    <row r="12" spans="1:10" ht="17.25" x14ac:dyDescent="0.2">
      <c r="A12" s="41">
        <f>IF(年月日データ!J10="","",年月日データ!J10)</f>
        <v>44384</v>
      </c>
      <c r="B12" s="25" t="str">
        <f>IF(年月日データ!K10="","",年月日データ!K10)</f>
        <v>水</v>
      </c>
      <c r="C12" s="48"/>
      <c r="D12" s="48"/>
      <c r="E12" s="48"/>
      <c r="F12" s="48"/>
      <c r="G12" s="48"/>
      <c r="H12" s="48"/>
      <c r="I12" s="48"/>
      <c r="J12" s="40"/>
    </row>
    <row r="13" spans="1:10" ht="17.25" x14ac:dyDescent="0.2">
      <c r="A13" s="41">
        <f>IF(年月日データ!J11="","",年月日データ!J11)</f>
        <v>44385</v>
      </c>
      <c r="B13" s="25" t="str">
        <f>IF(年月日データ!K11="","",年月日データ!K11)</f>
        <v>木</v>
      </c>
      <c r="C13" s="48" t="s">
        <v>26</v>
      </c>
      <c r="D13" s="48"/>
      <c r="E13" s="48"/>
      <c r="F13" s="48"/>
      <c r="G13" s="48"/>
      <c r="H13" s="48"/>
      <c r="I13" s="48"/>
      <c r="J13" s="40"/>
    </row>
    <row r="14" spans="1:10" ht="17.25" x14ac:dyDescent="0.2">
      <c r="A14" s="41">
        <f>IF(年月日データ!J12="","",年月日データ!J12)</f>
        <v>44386</v>
      </c>
      <c r="B14" s="25" t="str">
        <f>IF(年月日データ!K12="","",年月日データ!K12)</f>
        <v>金</v>
      </c>
      <c r="C14" s="48" t="s">
        <v>26</v>
      </c>
      <c r="D14" s="48"/>
      <c r="E14" s="48"/>
      <c r="F14" s="48"/>
      <c r="G14" s="48"/>
      <c r="H14" s="48"/>
      <c r="I14" s="48"/>
      <c r="J14" s="40"/>
    </row>
    <row r="15" spans="1:10" ht="17.25" x14ac:dyDescent="0.2">
      <c r="A15" s="41">
        <f>IF(年月日データ!J13="","",年月日データ!J13)</f>
        <v>44387</v>
      </c>
      <c r="B15" s="25" t="str">
        <f>IF(年月日データ!K13="","",年月日データ!K13)</f>
        <v>土</v>
      </c>
      <c r="C15" s="48"/>
      <c r="D15" s="48"/>
      <c r="E15" s="48"/>
      <c r="F15" s="48"/>
      <c r="G15" s="48"/>
      <c r="H15" s="48"/>
      <c r="I15" s="48"/>
      <c r="J15" s="40"/>
    </row>
    <row r="16" spans="1:10" ht="17.25" x14ac:dyDescent="0.2">
      <c r="A16" s="41">
        <f>IF(年月日データ!J14="","",年月日データ!J14)</f>
        <v>44388</v>
      </c>
      <c r="B16" s="25" t="str">
        <f>IF(年月日データ!K14="","",年月日データ!K14)</f>
        <v>日</v>
      </c>
      <c r="C16" s="48"/>
      <c r="D16" s="48"/>
      <c r="E16" s="48"/>
      <c r="F16" s="48"/>
      <c r="G16" s="48"/>
      <c r="H16" s="48"/>
      <c r="I16" s="48"/>
      <c r="J16" s="40"/>
    </row>
    <row r="17" spans="1:10" ht="17.25" x14ac:dyDescent="0.2">
      <c r="A17" s="41">
        <f>IF(年月日データ!J15="","",年月日データ!J15)</f>
        <v>44389</v>
      </c>
      <c r="B17" s="25" t="str">
        <f>IF(年月日データ!K15="","",年月日データ!K15)</f>
        <v>月</v>
      </c>
      <c r="C17" s="48" t="s">
        <v>39</v>
      </c>
      <c r="D17" s="48"/>
      <c r="E17" s="48"/>
      <c r="F17" s="48"/>
      <c r="G17" s="48"/>
      <c r="H17" s="48"/>
      <c r="I17" s="48"/>
      <c r="J17" s="40"/>
    </row>
    <row r="18" spans="1:10" ht="17.25" x14ac:dyDescent="0.2">
      <c r="A18" s="41">
        <f>IF(年月日データ!J16="","",年月日データ!J16)</f>
        <v>44390</v>
      </c>
      <c r="B18" s="25" t="str">
        <f>IF(年月日データ!K16="","",年月日データ!K16)</f>
        <v>火</v>
      </c>
      <c r="C18" s="48"/>
      <c r="D18" s="48"/>
      <c r="E18" s="48"/>
      <c r="F18" s="48"/>
      <c r="G18" s="48"/>
      <c r="H18" s="48"/>
      <c r="I18" s="48"/>
      <c r="J18" s="40"/>
    </row>
    <row r="19" spans="1:10" ht="17.25" x14ac:dyDescent="0.2">
      <c r="A19" s="41">
        <f>IF(年月日データ!J17="","",年月日データ!J17)</f>
        <v>44391</v>
      </c>
      <c r="B19" s="25" t="str">
        <f>IF(年月日データ!K17="","",年月日データ!K17)</f>
        <v>水</v>
      </c>
      <c r="C19" s="48"/>
      <c r="D19" s="48"/>
      <c r="E19" s="48"/>
      <c r="F19" s="48"/>
      <c r="G19" s="48"/>
      <c r="H19" s="48"/>
      <c r="I19" s="48"/>
      <c r="J19" s="40"/>
    </row>
    <row r="20" spans="1:10" ht="17.25" x14ac:dyDescent="0.2">
      <c r="A20" s="41">
        <f>IF(年月日データ!J18="","",年月日データ!J18)</f>
        <v>44392</v>
      </c>
      <c r="B20" s="25" t="str">
        <f>IF(年月日データ!K18="","",年月日データ!K18)</f>
        <v>木</v>
      </c>
      <c r="C20" s="48" t="s">
        <v>26</v>
      </c>
      <c r="D20" s="48"/>
      <c r="E20" s="48"/>
      <c r="F20" s="48"/>
      <c r="G20" s="48"/>
      <c r="H20" s="48"/>
      <c r="I20" s="48"/>
      <c r="J20" s="40"/>
    </row>
    <row r="21" spans="1:10" ht="17.25" x14ac:dyDescent="0.2">
      <c r="A21" s="41">
        <f>IF(年月日データ!J19="","",年月日データ!J19)</f>
        <v>44393</v>
      </c>
      <c r="B21" s="25" t="str">
        <f>IF(年月日データ!K19="","",年月日データ!K19)</f>
        <v>金</v>
      </c>
      <c r="C21" s="48" t="s">
        <v>26</v>
      </c>
      <c r="D21" s="48"/>
      <c r="E21" s="48"/>
      <c r="F21" s="48"/>
      <c r="G21" s="48"/>
      <c r="H21" s="48"/>
      <c r="I21" s="48"/>
      <c r="J21" s="40"/>
    </row>
    <row r="22" spans="1:10" ht="17.25" x14ac:dyDescent="0.2">
      <c r="A22" s="41">
        <f>IF(年月日データ!J20="","",年月日データ!J20)</f>
        <v>44394</v>
      </c>
      <c r="B22" s="25" t="str">
        <f>IF(年月日データ!K20="","",年月日データ!K20)</f>
        <v>土</v>
      </c>
      <c r="C22" s="48"/>
      <c r="D22" s="48"/>
      <c r="E22" s="48"/>
      <c r="F22" s="48"/>
      <c r="G22" s="48"/>
      <c r="H22" s="48"/>
      <c r="I22" s="48"/>
      <c r="J22" s="40"/>
    </row>
    <row r="23" spans="1:10" ht="17.25" x14ac:dyDescent="0.2">
      <c r="A23" s="41">
        <f>IF(年月日データ!J21="","",年月日データ!J21)</f>
        <v>44395</v>
      </c>
      <c r="B23" s="25" t="str">
        <f>IF(年月日データ!K21="","",年月日データ!K21)</f>
        <v>日</v>
      </c>
      <c r="C23" s="48"/>
      <c r="D23" s="48"/>
      <c r="E23" s="48"/>
      <c r="F23" s="48"/>
      <c r="G23" s="48"/>
      <c r="H23" s="48"/>
      <c r="I23" s="48"/>
      <c r="J23" s="40"/>
    </row>
    <row r="24" spans="1:10" ht="17.25" x14ac:dyDescent="0.2">
      <c r="A24" s="41">
        <f>IF(年月日データ!J22="","",年月日データ!J22)</f>
        <v>44396</v>
      </c>
      <c r="B24" s="25" t="str">
        <f>IF(年月日データ!K22="","",年月日データ!K22)</f>
        <v>月</v>
      </c>
      <c r="C24" s="48" t="s">
        <v>26</v>
      </c>
      <c r="D24" s="48"/>
      <c r="E24" s="48"/>
      <c r="F24" s="48"/>
      <c r="G24" s="48"/>
      <c r="H24" s="48"/>
      <c r="I24" s="48"/>
      <c r="J24" s="40"/>
    </row>
    <row r="25" spans="1:10" ht="17.25" x14ac:dyDescent="0.2">
      <c r="A25" s="41">
        <f>IF(年月日データ!J23="","",年月日データ!J23)</f>
        <v>44397</v>
      </c>
      <c r="B25" s="25" t="str">
        <f>IF(年月日データ!K23="","",年月日データ!K23)</f>
        <v>火</v>
      </c>
      <c r="C25" s="48"/>
      <c r="D25" s="48"/>
      <c r="E25" s="48"/>
      <c r="F25" s="48"/>
      <c r="G25" s="48"/>
      <c r="H25" s="48"/>
      <c r="I25" s="48"/>
      <c r="J25" s="40"/>
    </row>
    <row r="26" spans="1:10" ht="17.25" x14ac:dyDescent="0.2">
      <c r="A26" s="41">
        <f>IF(年月日データ!J24="","",年月日データ!J24)</f>
        <v>44398</v>
      </c>
      <c r="B26" s="25" t="str">
        <f>IF(年月日データ!K24="","",年月日データ!K24)</f>
        <v>水</v>
      </c>
      <c r="C26" s="48"/>
      <c r="D26" s="48"/>
      <c r="E26" s="48"/>
      <c r="F26" s="48"/>
      <c r="G26" s="48"/>
      <c r="H26" s="48"/>
      <c r="I26" s="48"/>
      <c r="J26" s="40"/>
    </row>
    <row r="27" spans="1:10" ht="17.25" x14ac:dyDescent="0.2">
      <c r="A27" s="41">
        <f>IF(年月日データ!J25="","",年月日データ!J25)</f>
        <v>44399</v>
      </c>
      <c r="B27" s="25" t="str">
        <f>IF(年月日データ!K25="","",年月日データ!K25)</f>
        <v>木</v>
      </c>
      <c r="C27" s="48"/>
      <c r="D27" s="48"/>
      <c r="E27" s="48"/>
      <c r="F27" s="48"/>
      <c r="G27" s="48"/>
      <c r="H27" s="48"/>
      <c r="I27" s="48"/>
      <c r="J27" s="40"/>
    </row>
    <row r="28" spans="1:10" ht="17.25" x14ac:dyDescent="0.2">
      <c r="A28" s="41">
        <f>IF(年月日データ!J26="","",年月日データ!J26)</f>
        <v>44400</v>
      </c>
      <c r="B28" s="25" t="str">
        <f>IF(年月日データ!K26="","",年月日データ!K26)</f>
        <v>金</v>
      </c>
      <c r="C28" s="48"/>
      <c r="D28" s="48"/>
      <c r="E28" s="48"/>
      <c r="F28" s="48"/>
      <c r="G28" s="48"/>
      <c r="H28" s="48"/>
      <c r="I28" s="48"/>
      <c r="J28" s="40"/>
    </row>
    <row r="29" spans="1:10" ht="17.25" x14ac:dyDescent="0.2">
      <c r="A29" s="41">
        <f>IF(年月日データ!J27="","",年月日データ!J27)</f>
        <v>44401</v>
      </c>
      <c r="B29" s="25" t="str">
        <f>IF(年月日データ!K27="","",年月日データ!K27)</f>
        <v>土</v>
      </c>
      <c r="C29" s="48"/>
      <c r="D29" s="48"/>
      <c r="E29" s="48"/>
      <c r="F29" s="48"/>
      <c r="G29" s="48"/>
      <c r="H29" s="48"/>
      <c r="I29" s="48"/>
      <c r="J29" s="40"/>
    </row>
    <row r="30" spans="1:10" ht="17.25" x14ac:dyDescent="0.2">
      <c r="A30" s="41">
        <f>IF(年月日データ!J28="","",年月日データ!J28)</f>
        <v>44402</v>
      </c>
      <c r="B30" s="25" t="str">
        <f>IF(年月日データ!K28="","",年月日データ!K28)</f>
        <v>日</v>
      </c>
      <c r="C30" s="48"/>
      <c r="D30" s="48"/>
      <c r="E30" s="48"/>
      <c r="F30" s="48"/>
      <c r="G30" s="48"/>
      <c r="H30" s="48"/>
      <c r="I30" s="48"/>
      <c r="J30" s="40"/>
    </row>
    <row r="31" spans="1:10" ht="17.25" x14ac:dyDescent="0.2">
      <c r="A31" s="41">
        <f>IF(年月日データ!J29="","",年月日データ!J29)</f>
        <v>44403</v>
      </c>
      <c r="B31" s="25" t="str">
        <f>IF(年月日データ!K29="","",年月日データ!K29)</f>
        <v>月</v>
      </c>
      <c r="C31" s="48" t="s">
        <v>26</v>
      </c>
      <c r="D31" s="48"/>
      <c r="E31" s="48"/>
      <c r="F31" s="48"/>
      <c r="G31" s="48"/>
      <c r="H31" s="48"/>
      <c r="I31" s="48"/>
      <c r="J31" s="40"/>
    </row>
    <row r="32" spans="1:10" ht="17.25" x14ac:dyDescent="0.2">
      <c r="A32" s="41">
        <f>IF(年月日データ!J30="","",年月日データ!J30)</f>
        <v>44404</v>
      </c>
      <c r="B32" s="25" t="str">
        <f>IF(年月日データ!K30="","",年月日データ!K30)</f>
        <v>火</v>
      </c>
      <c r="C32" s="48"/>
      <c r="D32" s="48"/>
      <c r="E32" s="48"/>
      <c r="F32" s="48"/>
      <c r="G32" s="48"/>
      <c r="H32" s="48"/>
      <c r="I32" s="48"/>
      <c r="J32" s="40"/>
    </row>
    <row r="33" spans="1:10" ht="17.25" x14ac:dyDescent="0.2">
      <c r="A33" s="41">
        <f>IF(年月日データ!J31="","",年月日データ!J31)</f>
        <v>44405</v>
      </c>
      <c r="B33" s="25" t="str">
        <f>IF(年月日データ!K31="","",年月日データ!K31)</f>
        <v>水</v>
      </c>
      <c r="C33" s="48"/>
      <c r="D33" s="48"/>
      <c r="E33" s="48"/>
      <c r="F33" s="48"/>
      <c r="G33" s="48"/>
      <c r="H33" s="48"/>
      <c r="I33" s="48"/>
      <c r="J33" s="40"/>
    </row>
    <row r="34" spans="1:10" ht="17.25" x14ac:dyDescent="0.2">
      <c r="A34" s="41">
        <f>IF(年月日データ!J32="","",年月日データ!J32)</f>
        <v>44406</v>
      </c>
      <c r="B34" s="25" t="str">
        <f>IF(年月日データ!K32="","",年月日データ!K32)</f>
        <v>木</v>
      </c>
      <c r="C34" s="48" t="s">
        <v>26</v>
      </c>
      <c r="D34" s="48"/>
      <c r="E34" s="48"/>
      <c r="F34" s="48"/>
      <c r="G34" s="48"/>
      <c r="H34" s="48"/>
      <c r="I34" s="48"/>
      <c r="J34" s="40"/>
    </row>
    <row r="35" spans="1:10" ht="17.25" x14ac:dyDescent="0.2">
      <c r="A35" s="41">
        <f>IF(年月日データ!J33="","",年月日データ!J33)</f>
        <v>44407</v>
      </c>
      <c r="B35" s="25" t="str">
        <f>IF(年月日データ!K33="","",年月日データ!K33)</f>
        <v>金</v>
      </c>
      <c r="C35" s="48" t="s">
        <v>40</v>
      </c>
      <c r="D35" s="48"/>
      <c r="E35" s="48"/>
      <c r="F35" s="48"/>
      <c r="G35" s="48"/>
      <c r="H35" s="48"/>
      <c r="I35" s="48"/>
      <c r="J35" s="40"/>
    </row>
    <row r="36" spans="1:10" ht="17.25" x14ac:dyDescent="0.2">
      <c r="A36" s="41">
        <f>IF(年月日データ!J34="","",年月日データ!J34)</f>
        <v>44408</v>
      </c>
      <c r="B36" s="25" t="str">
        <f>IF(年月日データ!K34="","",年月日データ!K34)</f>
        <v>土</v>
      </c>
      <c r="C36" s="48"/>
      <c r="D36" s="48"/>
      <c r="E36" s="48"/>
      <c r="F36" s="48"/>
      <c r="G36" s="48"/>
      <c r="H36" s="48"/>
      <c r="I36" s="48"/>
      <c r="J36" s="40"/>
    </row>
    <row r="37" spans="1:10" x14ac:dyDescent="0.15">
      <c r="B37"/>
      <c r="C37"/>
      <c r="D37"/>
      <c r="E37"/>
      <c r="F37"/>
      <c r="G37"/>
      <c r="H37"/>
      <c r="I37"/>
      <c r="J37"/>
    </row>
    <row r="38" spans="1:10" x14ac:dyDescent="0.15">
      <c r="B38"/>
      <c r="C38"/>
      <c r="D38"/>
      <c r="E38"/>
      <c r="F38"/>
      <c r="G38"/>
      <c r="H38"/>
      <c r="I38"/>
      <c r="J38"/>
    </row>
    <row r="39" spans="1:10" x14ac:dyDescent="0.15">
      <c r="B39"/>
      <c r="C39"/>
      <c r="D39"/>
      <c r="E39"/>
      <c r="F39"/>
      <c r="G39"/>
      <c r="H39"/>
      <c r="I39"/>
      <c r="J39"/>
    </row>
    <row r="40" spans="1:10" ht="14.25" x14ac:dyDescent="0.15">
      <c r="B40"/>
      <c r="C40"/>
      <c r="D40"/>
      <c r="E40"/>
      <c r="F40" s="36" t="s">
        <v>6</v>
      </c>
      <c r="G40" s="37"/>
      <c r="H40" s="36"/>
      <c r="I40" s="36"/>
      <c r="J40" s="42" t="s">
        <v>7</v>
      </c>
    </row>
    <row r="41" spans="1:10" x14ac:dyDescent="0.15">
      <c r="B41"/>
      <c r="C41"/>
      <c r="D41"/>
      <c r="E41"/>
      <c r="F41"/>
      <c r="G41"/>
      <c r="H41"/>
      <c r="I41"/>
      <c r="J41"/>
    </row>
    <row r="42" spans="1:10" x14ac:dyDescent="0.15">
      <c r="B42"/>
      <c r="C42"/>
      <c r="D42"/>
      <c r="E42"/>
      <c r="F42"/>
      <c r="G42"/>
      <c r="H42"/>
      <c r="I42"/>
      <c r="J42"/>
    </row>
    <row r="43" spans="1:10" x14ac:dyDescent="0.15">
      <c r="B43"/>
      <c r="C43"/>
      <c r="D43"/>
      <c r="E43"/>
      <c r="F43"/>
      <c r="G43"/>
      <c r="H43"/>
      <c r="I43"/>
      <c r="J43"/>
    </row>
    <row r="77" spans="1:10" ht="17.25" x14ac:dyDescent="0.2">
      <c r="A77" s="3"/>
    </row>
    <row r="78" spans="1:10" x14ac:dyDescent="0.15">
      <c r="B78"/>
      <c r="C78"/>
      <c r="D78"/>
      <c r="E78"/>
      <c r="F78"/>
      <c r="G78"/>
      <c r="H78"/>
      <c r="I78"/>
      <c r="J78"/>
    </row>
    <row r="79" spans="1:10" x14ac:dyDescent="0.15">
      <c r="B79"/>
      <c r="C79"/>
      <c r="D79"/>
      <c r="E79"/>
      <c r="F79"/>
      <c r="G79"/>
      <c r="H79"/>
      <c r="I79"/>
      <c r="J79"/>
    </row>
    <row r="80" spans="1:10" x14ac:dyDescent="0.15">
      <c r="B80"/>
      <c r="C80"/>
      <c r="D80"/>
      <c r="E80"/>
      <c r="F80"/>
      <c r="G80"/>
      <c r="H80"/>
      <c r="I80"/>
      <c r="J80"/>
    </row>
    <row r="81" customFormat="1" x14ac:dyDescent="0.15"/>
    <row r="82" customFormat="1" x14ac:dyDescent="0.15"/>
    <row r="83" customFormat="1" x14ac:dyDescent="0.15"/>
    <row r="84" customFormat="1" x14ac:dyDescent="0.15"/>
    <row r="85" customFormat="1" x14ac:dyDescent="0.15"/>
    <row r="86" customFormat="1" x14ac:dyDescent="0.15"/>
    <row r="87" customFormat="1" x14ac:dyDescent="0.15"/>
    <row r="88" customFormat="1" x14ac:dyDescent="0.15"/>
    <row r="89" customFormat="1" x14ac:dyDescent="0.15"/>
    <row r="90" customFormat="1" x14ac:dyDescent="0.15"/>
    <row r="91" customFormat="1" x14ac:dyDescent="0.15"/>
    <row r="92" customFormat="1" x14ac:dyDescent="0.15"/>
    <row r="93" customFormat="1" x14ac:dyDescent="0.15"/>
    <row r="94" customFormat="1" x14ac:dyDescent="0.15"/>
    <row r="95" customFormat="1" x14ac:dyDescent="0.15"/>
    <row r="96" customFormat="1" x14ac:dyDescent="0.15"/>
    <row r="97" customFormat="1" x14ac:dyDescent="0.15"/>
    <row r="98" customFormat="1" x14ac:dyDescent="0.15"/>
    <row r="99" customFormat="1" x14ac:dyDescent="0.15"/>
    <row r="100" customFormat="1" x14ac:dyDescent="0.15"/>
    <row r="101" customFormat="1" x14ac:dyDescent="0.15"/>
    <row r="102" customFormat="1" x14ac:dyDescent="0.15"/>
    <row r="103" customFormat="1" x14ac:dyDescent="0.15"/>
    <row r="104" customFormat="1" x14ac:dyDescent="0.15"/>
    <row r="105" customFormat="1" x14ac:dyDescent="0.15"/>
    <row r="106" customFormat="1" x14ac:dyDescent="0.15"/>
    <row r="107" customFormat="1" x14ac:dyDescent="0.15"/>
    <row r="108" customFormat="1" x14ac:dyDescent="0.15"/>
    <row r="109" customFormat="1" x14ac:dyDescent="0.15"/>
    <row r="110" customFormat="1" x14ac:dyDescent="0.15"/>
  </sheetData>
  <mergeCells count="32">
    <mergeCell ref="C5:I5"/>
    <mergeCell ref="C6:I6"/>
    <mergeCell ref="C7:I7"/>
    <mergeCell ref="C8:I8"/>
    <mergeCell ref="C9:I9"/>
    <mergeCell ref="C10:I10"/>
    <mergeCell ref="C11:I11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24:I24"/>
    <mergeCell ref="C25:I25"/>
    <mergeCell ref="C26:I26"/>
    <mergeCell ref="C27:I27"/>
    <mergeCell ref="C28:I28"/>
    <mergeCell ref="C35:I35"/>
    <mergeCell ref="C36:I36"/>
    <mergeCell ref="C29:I29"/>
    <mergeCell ref="C30:I30"/>
    <mergeCell ref="C31:I31"/>
    <mergeCell ref="C32:I32"/>
    <mergeCell ref="C33:I33"/>
    <mergeCell ref="C34:I34"/>
  </mergeCells>
  <phoneticPr fontId="1"/>
  <conditionalFormatting sqref="B6:B36">
    <cfRule type="cellIs" dxfId="17" priority="1" stopIfTrue="1" operator="equal">
      <formula>"土"</formula>
    </cfRule>
    <cfRule type="cellIs" dxfId="16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0"/>
  <sheetViews>
    <sheetView zoomScaleNormal="100" workbookViewId="0">
      <selection activeCell="C8" sqref="C8:I8"/>
    </sheetView>
  </sheetViews>
  <sheetFormatPr defaultColWidth="9" defaultRowHeight="13.5" x14ac:dyDescent="0.15"/>
  <cols>
    <col min="1" max="1" width="7.125" customWidth="1"/>
    <col min="2" max="2" width="3.75" style="1" customWidth="1"/>
    <col min="3" max="3" width="30.625" style="1" customWidth="1"/>
    <col min="4" max="9" width="6.75" style="1" customWidth="1"/>
    <col min="10" max="10" width="9.75" style="1" customWidth="1"/>
    <col min="11" max="11" width="3.75" customWidth="1"/>
    <col min="12" max="12" width="5.375" customWidth="1"/>
    <col min="13" max="13" width="5.625" customWidth="1"/>
    <col min="14" max="14" width="3.75" customWidth="1"/>
    <col min="15" max="15" width="5.375" customWidth="1"/>
    <col min="16" max="16" width="5.625" customWidth="1"/>
    <col min="17" max="17" width="3.75" customWidth="1"/>
    <col min="18" max="18" width="5.375" customWidth="1"/>
    <col min="19" max="19" width="5.625" customWidth="1"/>
    <col min="20" max="20" width="3.75" customWidth="1"/>
    <col min="21" max="21" width="5.375" customWidth="1"/>
    <col min="22" max="22" width="5.625" customWidth="1"/>
    <col min="23" max="23" width="3.75" customWidth="1"/>
    <col min="24" max="24" width="5.375" customWidth="1"/>
    <col min="25" max="25" width="5.625" customWidth="1"/>
    <col min="26" max="26" width="3.75" customWidth="1"/>
    <col min="27" max="27" width="5.375" customWidth="1"/>
    <col min="28" max="28" width="5.625" customWidth="1"/>
    <col min="29" max="29" width="3.75" customWidth="1"/>
    <col min="30" max="30" width="5.375" customWidth="1"/>
    <col min="31" max="31" width="5.625" customWidth="1"/>
    <col min="32" max="32" width="3.75" customWidth="1"/>
    <col min="33" max="33" width="5.375" customWidth="1"/>
    <col min="34" max="34" width="5.625" customWidth="1"/>
    <col min="35" max="35" width="3.75" customWidth="1"/>
    <col min="36" max="36" width="5.375" customWidth="1"/>
    <col min="37" max="37" width="5.625" customWidth="1"/>
    <col min="38" max="38" width="3.75" customWidth="1"/>
    <col min="39" max="39" width="5.375" customWidth="1"/>
    <col min="40" max="40" width="5.625" customWidth="1"/>
    <col min="41" max="41" width="3.75" customWidth="1"/>
    <col min="42" max="42" width="5.375" customWidth="1"/>
    <col min="43" max="53" width="8.875" customWidth="1"/>
  </cols>
  <sheetData>
    <row r="1" spans="1:10" ht="14.25" x14ac:dyDescent="0.15">
      <c r="A1" s="26"/>
      <c r="B1" s="27" t="str">
        <f>"平成"&amp;年月日データ!B2&amp;"年度 　"&amp;所属・氏名!B2&amp;" 　実施記録　（８月）"</f>
        <v>平成3年度 　卒業研究 　実施記録　（８月）</v>
      </c>
      <c r="C1" s="27"/>
      <c r="D1" s="28"/>
      <c r="E1" s="28"/>
      <c r="F1" s="28"/>
      <c r="G1" s="28"/>
      <c r="H1" s="28"/>
      <c r="I1" s="28"/>
      <c r="J1" s="28"/>
    </row>
    <row r="2" spans="1:10" ht="14.25" x14ac:dyDescent="0.15">
      <c r="A2" s="26"/>
      <c r="B2" s="27"/>
      <c r="C2" s="27"/>
      <c r="D2" s="28"/>
      <c r="E2" s="28"/>
      <c r="F2" s="28"/>
      <c r="G2" s="28"/>
      <c r="H2" s="28"/>
      <c r="I2" s="28"/>
      <c r="J2" s="28"/>
    </row>
    <row r="3" spans="1:10" ht="14.25" x14ac:dyDescent="0.15">
      <c r="A3" s="26"/>
      <c r="B3" s="27"/>
      <c r="C3" s="27"/>
      <c r="D3" s="28"/>
      <c r="E3" s="28"/>
      <c r="F3" s="28"/>
      <c r="G3" s="28"/>
      <c r="H3" s="27"/>
      <c r="I3" s="26" t="str">
        <f>所属・氏名!$B$3&amp;"　 "&amp;所属・氏名!$B$4&amp;"   "&amp;所属・氏名!$B$5</f>
        <v>未来創造工学 電気・電子系　 5年   及川篤弥</v>
      </c>
      <c r="J3" s="28"/>
    </row>
    <row r="4" spans="1:10" x14ac:dyDescent="0.15">
      <c r="A4" s="2"/>
      <c r="B4" s="13"/>
      <c r="C4" s="13"/>
    </row>
    <row r="5" spans="1:10" ht="17.25" customHeight="1" x14ac:dyDescent="0.15">
      <c r="A5" s="43" t="s">
        <v>2</v>
      </c>
      <c r="B5" s="44" t="s">
        <v>3</v>
      </c>
      <c r="C5" s="49" t="s">
        <v>4</v>
      </c>
      <c r="D5" s="49"/>
      <c r="E5" s="49"/>
      <c r="F5" s="49"/>
      <c r="G5" s="49"/>
      <c r="H5" s="49"/>
      <c r="I5" s="49"/>
      <c r="J5" s="45" t="s">
        <v>5</v>
      </c>
    </row>
    <row r="6" spans="1:10" ht="17.25" x14ac:dyDescent="0.2">
      <c r="A6" s="41">
        <f>IF(年月日データ!L4="","",年月日データ!L4)</f>
        <v>44409</v>
      </c>
      <c r="B6" s="25" t="str">
        <f>IF(年月日データ!M4="","",年月日データ!M4)</f>
        <v>日</v>
      </c>
      <c r="C6" s="48"/>
      <c r="D6" s="48"/>
      <c r="E6" s="48"/>
      <c r="F6" s="48"/>
      <c r="G6" s="48"/>
      <c r="H6" s="48"/>
      <c r="I6" s="48"/>
      <c r="J6" s="40"/>
    </row>
    <row r="7" spans="1:10" ht="17.25" x14ac:dyDescent="0.2">
      <c r="A7" s="41">
        <f>IF(年月日データ!L5="","",年月日データ!L5)</f>
        <v>44410</v>
      </c>
      <c r="B7" s="25" t="str">
        <f>IF(年月日データ!M5="","",年月日データ!M5)</f>
        <v>月</v>
      </c>
      <c r="C7" s="48"/>
      <c r="D7" s="48"/>
      <c r="E7" s="48"/>
      <c r="F7" s="48"/>
      <c r="G7" s="48"/>
      <c r="H7" s="48"/>
      <c r="I7" s="48"/>
      <c r="J7" s="40"/>
    </row>
    <row r="8" spans="1:10" ht="17.25" x14ac:dyDescent="0.2">
      <c r="A8" s="41">
        <f>IF(年月日データ!L6="","",年月日データ!L6)</f>
        <v>44411</v>
      </c>
      <c r="B8" s="25" t="str">
        <f>IF(年月日データ!M6="","",年月日データ!M6)</f>
        <v>火</v>
      </c>
      <c r="C8" s="48"/>
      <c r="D8" s="48"/>
      <c r="E8" s="48"/>
      <c r="F8" s="48"/>
      <c r="G8" s="48"/>
      <c r="H8" s="48"/>
      <c r="I8" s="48"/>
      <c r="J8" s="40"/>
    </row>
    <row r="9" spans="1:10" ht="17.25" x14ac:dyDescent="0.2">
      <c r="A9" s="41">
        <f>IF(年月日データ!L7="","",年月日データ!L7)</f>
        <v>44412</v>
      </c>
      <c r="B9" s="25" t="str">
        <f>IF(年月日データ!M7="","",年月日データ!M7)</f>
        <v>水</v>
      </c>
      <c r="C9" s="48"/>
      <c r="D9" s="48"/>
      <c r="E9" s="48"/>
      <c r="F9" s="48"/>
      <c r="G9" s="48"/>
      <c r="H9" s="48"/>
      <c r="I9" s="48"/>
      <c r="J9" s="40"/>
    </row>
    <row r="10" spans="1:10" ht="17.25" x14ac:dyDescent="0.2">
      <c r="A10" s="41">
        <f>IF(年月日データ!L8="","",年月日データ!L8)</f>
        <v>44413</v>
      </c>
      <c r="B10" s="25" t="str">
        <f>IF(年月日データ!M8="","",年月日データ!M8)</f>
        <v>木</v>
      </c>
      <c r="C10" s="48"/>
      <c r="D10" s="48"/>
      <c r="E10" s="48"/>
      <c r="F10" s="48"/>
      <c r="G10" s="48"/>
      <c r="H10" s="48"/>
      <c r="I10" s="48"/>
      <c r="J10" s="40"/>
    </row>
    <row r="11" spans="1:10" ht="17.25" x14ac:dyDescent="0.2">
      <c r="A11" s="41">
        <f>IF(年月日データ!L9="","",年月日データ!L9)</f>
        <v>44414</v>
      </c>
      <c r="B11" s="25" t="str">
        <f>IF(年月日データ!M9="","",年月日データ!M9)</f>
        <v>金</v>
      </c>
      <c r="C11" s="48"/>
      <c r="D11" s="48"/>
      <c r="E11" s="48"/>
      <c r="F11" s="48"/>
      <c r="G11" s="48"/>
      <c r="H11" s="48"/>
      <c r="I11" s="48"/>
      <c r="J11" s="40"/>
    </row>
    <row r="12" spans="1:10" ht="17.25" x14ac:dyDescent="0.2">
      <c r="A12" s="41">
        <f>IF(年月日データ!L10="","",年月日データ!L10)</f>
        <v>44415</v>
      </c>
      <c r="B12" s="25" t="str">
        <f>IF(年月日データ!M10="","",年月日データ!M10)</f>
        <v>土</v>
      </c>
      <c r="C12" s="48"/>
      <c r="D12" s="48"/>
      <c r="E12" s="48"/>
      <c r="F12" s="48"/>
      <c r="G12" s="48"/>
      <c r="H12" s="48"/>
      <c r="I12" s="48"/>
      <c r="J12" s="40"/>
    </row>
    <row r="13" spans="1:10" ht="17.25" x14ac:dyDescent="0.2">
      <c r="A13" s="41">
        <f>IF(年月日データ!L11="","",年月日データ!L11)</f>
        <v>44416</v>
      </c>
      <c r="B13" s="25" t="str">
        <f>IF(年月日データ!M11="","",年月日データ!M11)</f>
        <v>日</v>
      </c>
      <c r="C13" s="48"/>
      <c r="D13" s="48"/>
      <c r="E13" s="48"/>
      <c r="F13" s="48"/>
      <c r="G13" s="48"/>
      <c r="H13" s="48"/>
      <c r="I13" s="48"/>
      <c r="J13" s="40"/>
    </row>
    <row r="14" spans="1:10" ht="17.25" x14ac:dyDescent="0.2">
      <c r="A14" s="41">
        <f>IF(年月日データ!L12="","",年月日データ!L12)</f>
        <v>44417</v>
      </c>
      <c r="B14" s="25" t="str">
        <f>IF(年月日データ!M12="","",年月日データ!M12)</f>
        <v>月</v>
      </c>
      <c r="C14" s="48"/>
      <c r="D14" s="48"/>
      <c r="E14" s="48"/>
      <c r="F14" s="48"/>
      <c r="G14" s="48"/>
      <c r="H14" s="48"/>
      <c r="I14" s="48"/>
      <c r="J14" s="40"/>
    </row>
    <row r="15" spans="1:10" ht="17.25" x14ac:dyDescent="0.2">
      <c r="A15" s="41">
        <f>IF(年月日データ!L13="","",年月日データ!L13)</f>
        <v>44418</v>
      </c>
      <c r="B15" s="25" t="str">
        <f>IF(年月日データ!M13="","",年月日データ!M13)</f>
        <v>火</v>
      </c>
      <c r="C15" s="48"/>
      <c r="D15" s="48"/>
      <c r="E15" s="48"/>
      <c r="F15" s="48"/>
      <c r="G15" s="48"/>
      <c r="H15" s="48"/>
      <c r="I15" s="48"/>
      <c r="J15" s="40"/>
    </row>
    <row r="16" spans="1:10" ht="17.25" x14ac:dyDescent="0.2">
      <c r="A16" s="41">
        <f>IF(年月日データ!L14="","",年月日データ!L14)</f>
        <v>44419</v>
      </c>
      <c r="B16" s="25" t="str">
        <f>IF(年月日データ!M14="","",年月日データ!M14)</f>
        <v>水</v>
      </c>
      <c r="C16" s="48"/>
      <c r="D16" s="48"/>
      <c r="E16" s="48"/>
      <c r="F16" s="48"/>
      <c r="G16" s="48"/>
      <c r="H16" s="48"/>
      <c r="I16" s="48"/>
      <c r="J16" s="40"/>
    </row>
    <row r="17" spans="1:10" ht="17.25" x14ac:dyDescent="0.2">
      <c r="A17" s="41">
        <f>IF(年月日データ!L15="","",年月日データ!L15)</f>
        <v>44420</v>
      </c>
      <c r="B17" s="25" t="str">
        <f>IF(年月日データ!M15="","",年月日データ!M15)</f>
        <v>木</v>
      </c>
      <c r="C17" s="48"/>
      <c r="D17" s="48"/>
      <c r="E17" s="48"/>
      <c r="F17" s="48"/>
      <c r="G17" s="48"/>
      <c r="H17" s="48"/>
      <c r="I17" s="48"/>
      <c r="J17" s="40"/>
    </row>
    <row r="18" spans="1:10" ht="17.25" x14ac:dyDescent="0.2">
      <c r="A18" s="41">
        <f>IF(年月日データ!L16="","",年月日データ!L16)</f>
        <v>44421</v>
      </c>
      <c r="B18" s="25" t="str">
        <f>IF(年月日データ!M16="","",年月日データ!M16)</f>
        <v>金</v>
      </c>
      <c r="C18" s="48"/>
      <c r="D18" s="48"/>
      <c r="E18" s="48"/>
      <c r="F18" s="48"/>
      <c r="G18" s="48"/>
      <c r="H18" s="48"/>
      <c r="I18" s="48"/>
      <c r="J18" s="40"/>
    </row>
    <row r="19" spans="1:10" ht="17.25" x14ac:dyDescent="0.2">
      <c r="A19" s="41">
        <f>IF(年月日データ!L17="","",年月日データ!L17)</f>
        <v>44422</v>
      </c>
      <c r="B19" s="25" t="str">
        <f>IF(年月日データ!M17="","",年月日データ!M17)</f>
        <v>土</v>
      </c>
      <c r="C19" s="48"/>
      <c r="D19" s="48"/>
      <c r="E19" s="48"/>
      <c r="F19" s="48"/>
      <c r="G19" s="48"/>
      <c r="H19" s="48"/>
      <c r="I19" s="48"/>
      <c r="J19" s="40"/>
    </row>
    <row r="20" spans="1:10" ht="17.25" x14ac:dyDescent="0.2">
      <c r="A20" s="41">
        <f>IF(年月日データ!L18="","",年月日データ!L18)</f>
        <v>44423</v>
      </c>
      <c r="B20" s="25" t="str">
        <f>IF(年月日データ!M18="","",年月日データ!M18)</f>
        <v>日</v>
      </c>
      <c r="C20" s="48"/>
      <c r="D20" s="48"/>
      <c r="E20" s="48"/>
      <c r="F20" s="48"/>
      <c r="G20" s="48"/>
      <c r="H20" s="48"/>
      <c r="I20" s="48"/>
      <c r="J20" s="40"/>
    </row>
    <row r="21" spans="1:10" ht="17.25" x14ac:dyDescent="0.2">
      <c r="A21" s="41">
        <f>IF(年月日データ!L19="","",年月日データ!L19)</f>
        <v>44424</v>
      </c>
      <c r="B21" s="25" t="str">
        <f>IF(年月日データ!M19="","",年月日データ!M19)</f>
        <v>月</v>
      </c>
      <c r="C21" s="48"/>
      <c r="D21" s="48"/>
      <c r="E21" s="48"/>
      <c r="F21" s="48"/>
      <c r="G21" s="48"/>
      <c r="H21" s="48"/>
      <c r="I21" s="48"/>
      <c r="J21" s="40"/>
    </row>
    <row r="22" spans="1:10" ht="17.25" x14ac:dyDescent="0.2">
      <c r="A22" s="41">
        <f>IF(年月日データ!L20="","",年月日データ!L20)</f>
        <v>44425</v>
      </c>
      <c r="B22" s="25" t="str">
        <f>IF(年月日データ!M20="","",年月日データ!M20)</f>
        <v>火</v>
      </c>
      <c r="C22" s="48"/>
      <c r="D22" s="48"/>
      <c r="E22" s="48"/>
      <c r="F22" s="48"/>
      <c r="G22" s="48"/>
      <c r="H22" s="48"/>
      <c r="I22" s="48"/>
      <c r="J22" s="40"/>
    </row>
    <row r="23" spans="1:10" ht="17.25" x14ac:dyDescent="0.2">
      <c r="A23" s="41">
        <f>IF(年月日データ!L21="","",年月日データ!L21)</f>
        <v>44426</v>
      </c>
      <c r="B23" s="25" t="str">
        <f>IF(年月日データ!M21="","",年月日データ!M21)</f>
        <v>水</v>
      </c>
      <c r="C23" s="48"/>
      <c r="D23" s="48"/>
      <c r="E23" s="48"/>
      <c r="F23" s="48"/>
      <c r="G23" s="48"/>
      <c r="H23" s="48"/>
      <c r="I23" s="48"/>
      <c r="J23" s="40"/>
    </row>
    <row r="24" spans="1:10" ht="17.25" x14ac:dyDescent="0.2">
      <c r="A24" s="41">
        <f>IF(年月日データ!L22="","",年月日データ!L22)</f>
        <v>44427</v>
      </c>
      <c r="B24" s="25" t="str">
        <f>IF(年月日データ!M22="","",年月日データ!M22)</f>
        <v>木</v>
      </c>
      <c r="C24" s="48"/>
      <c r="D24" s="48"/>
      <c r="E24" s="48"/>
      <c r="F24" s="48"/>
      <c r="G24" s="48"/>
      <c r="H24" s="48"/>
      <c r="I24" s="48"/>
      <c r="J24" s="40"/>
    </row>
    <row r="25" spans="1:10" ht="17.25" x14ac:dyDescent="0.2">
      <c r="A25" s="41">
        <f>IF(年月日データ!L23="","",年月日データ!L23)</f>
        <v>44428</v>
      </c>
      <c r="B25" s="25" t="str">
        <f>IF(年月日データ!M23="","",年月日データ!M23)</f>
        <v>金</v>
      </c>
      <c r="C25" s="48"/>
      <c r="D25" s="48"/>
      <c r="E25" s="48"/>
      <c r="F25" s="48"/>
      <c r="G25" s="48"/>
      <c r="H25" s="48"/>
      <c r="I25" s="48"/>
      <c r="J25" s="40"/>
    </row>
    <row r="26" spans="1:10" ht="17.25" x14ac:dyDescent="0.2">
      <c r="A26" s="41">
        <f>IF(年月日データ!L24="","",年月日データ!L24)</f>
        <v>44429</v>
      </c>
      <c r="B26" s="25" t="str">
        <f>IF(年月日データ!M24="","",年月日データ!M24)</f>
        <v>土</v>
      </c>
      <c r="C26" s="48"/>
      <c r="D26" s="48"/>
      <c r="E26" s="48"/>
      <c r="F26" s="48"/>
      <c r="G26" s="48"/>
      <c r="H26" s="48"/>
      <c r="I26" s="48"/>
      <c r="J26" s="40"/>
    </row>
    <row r="27" spans="1:10" ht="17.25" x14ac:dyDescent="0.2">
      <c r="A27" s="41">
        <f>IF(年月日データ!L25="","",年月日データ!L25)</f>
        <v>44430</v>
      </c>
      <c r="B27" s="25" t="str">
        <f>IF(年月日データ!M25="","",年月日データ!M25)</f>
        <v>日</v>
      </c>
      <c r="C27" s="48"/>
      <c r="D27" s="48"/>
      <c r="E27" s="48"/>
      <c r="F27" s="48"/>
      <c r="G27" s="48"/>
      <c r="H27" s="48"/>
      <c r="I27" s="48"/>
      <c r="J27" s="40"/>
    </row>
    <row r="28" spans="1:10" ht="17.25" x14ac:dyDescent="0.2">
      <c r="A28" s="41">
        <f>IF(年月日データ!L26="","",年月日データ!L26)</f>
        <v>44431</v>
      </c>
      <c r="B28" s="25" t="str">
        <f>IF(年月日データ!M26="","",年月日データ!M26)</f>
        <v>月</v>
      </c>
      <c r="C28" s="48"/>
      <c r="D28" s="48"/>
      <c r="E28" s="48"/>
      <c r="F28" s="48"/>
      <c r="G28" s="48"/>
      <c r="H28" s="48"/>
      <c r="I28" s="48"/>
      <c r="J28" s="40"/>
    </row>
    <row r="29" spans="1:10" ht="17.25" x14ac:dyDescent="0.2">
      <c r="A29" s="41">
        <f>IF(年月日データ!L27="","",年月日データ!L27)</f>
        <v>44432</v>
      </c>
      <c r="B29" s="25" t="str">
        <f>IF(年月日データ!M27="","",年月日データ!M27)</f>
        <v>火</v>
      </c>
      <c r="C29" s="48"/>
      <c r="D29" s="48"/>
      <c r="E29" s="48"/>
      <c r="F29" s="48"/>
      <c r="G29" s="48"/>
      <c r="H29" s="48"/>
      <c r="I29" s="48"/>
      <c r="J29" s="40"/>
    </row>
    <row r="30" spans="1:10" ht="17.25" x14ac:dyDescent="0.2">
      <c r="A30" s="41">
        <f>IF(年月日データ!L28="","",年月日データ!L28)</f>
        <v>44433</v>
      </c>
      <c r="B30" s="25" t="str">
        <f>IF(年月日データ!M28="","",年月日データ!M28)</f>
        <v>水</v>
      </c>
      <c r="C30" s="48"/>
      <c r="D30" s="48"/>
      <c r="E30" s="48"/>
      <c r="F30" s="48"/>
      <c r="G30" s="48"/>
      <c r="H30" s="48"/>
      <c r="I30" s="48"/>
      <c r="J30" s="40"/>
    </row>
    <row r="31" spans="1:10" ht="17.25" x14ac:dyDescent="0.2">
      <c r="A31" s="41">
        <f>IF(年月日データ!L29="","",年月日データ!L29)</f>
        <v>44434</v>
      </c>
      <c r="B31" s="25" t="str">
        <f>IF(年月日データ!M29="","",年月日データ!M29)</f>
        <v>木</v>
      </c>
      <c r="C31" s="48"/>
      <c r="D31" s="48"/>
      <c r="E31" s="48"/>
      <c r="F31" s="48"/>
      <c r="G31" s="48"/>
      <c r="H31" s="48"/>
      <c r="I31" s="48"/>
      <c r="J31" s="40"/>
    </row>
    <row r="32" spans="1:10" ht="17.25" x14ac:dyDescent="0.2">
      <c r="A32" s="41">
        <f>IF(年月日データ!L30="","",年月日データ!L30)</f>
        <v>44435</v>
      </c>
      <c r="B32" s="25" t="str">
        <f>IF(年月日データ!M30="","",年月日データ!M30)</f>
        <v>金</v>
      </c>
      <c r="C32" s="48"/>
      <c r="D32" s="48"/>
      <c r="E32" s="48"/>
      <c r="F32" s="48"/>
      <c r="G32" s="48"/>
      <c r="H32" s="48"/>
      <c r="I32" s="48"/>
      <c r="J32" s="40"/>
    </row>
    <row r="33" spans="1:10" ht="17.25" x14ac:dyDescent="0.2">
      <c r="A33" s="41">
        <f>IF(年月日データ!L31="","",年月日データ!L31)</f>
        <v>44436</v>
      </c>
      <c r="B33" s="25" t="str">
        <f>IF(年月日データ!M31="","",年月日データ!M31)</f>
        <v>土</v>
      </c>
      <c r="C33" s="48"/>
      <c r="D33" s="48"/>
      <c r="E33" s="48"/>
      <c r="F33" s="48"/>
      <c r="G33" s="48"/>
      <c r="H33" s="48"/>
      <c r="I33" s="48"/>
      <c r="J33" s="40"/>
    </row>
    <row r="34" spans="1:10" ht="17.25" x14ac:dyDescent="0.2">
      <c r="A34" s="41">
        <f>IF(年月日データ!L32="","",年月日データ!L32)</f>
        <v>44437</v>
      </c>
      <c r="B34" s="25" t="str">
        <f>IF(年月日データ!M32="","",年月日データ!M32)</f>
        <v>日</v>
      </c>
      <c r="C34" s="48"/>
      <c r="D34" s="48"/>
      <c r="E34" s="48"/>
      <c r="F34" s="48"/>
      <c r="G34" s="48"/>
      <c r="H34" s="48"/>
      <c r="I34" s="48"/>
      <c r="J34" s="40"/>
    </row>
    <row r="35" spans="1:10" ht="17.25" x14ac:dyDescent="0.2">
      <c r="A35" s="41">
        <f>IF(年月日データ!L33="","",年月日データ!L33)</f>
        <v>44438</v>
      </c>
      <c r="B35" s="25" t="str">
        <f>IF(年月日データ!M33="","",年月日データ!M33)</f>
        <v>月</v>
      </c>
      <c r="C35" s="48"/>
      <c r="D35" s="48"/>
      <c r="E35" s="48"/>
      <c r="F35" s="48"/>
      <c r="G35" s="48"/>
      <c r="H35" s="48"/>
      <c r="I35" s="48"/>
      <c r="J35" s="40"/>
    </row>
    <row r="36" spans="1:10" ht="17.25" x14ac:dyDescent="0.2">
      <c r="A36" s="41">
        <f>IF(年月日データ!L34="","",年月日データ!L34)</f>
        <v>44439</v>
      </c>
      <c r="B36" s="25" t="str">
        <f>IF(年月日データ!M34="","",年月日データ!M34)</f>
        <v>火</v>
      </c>
      <c r="C36" s="48"/>
      <c r="D36" s="48"/>
      <c r="E36" s="48"/>
      <c r="F36" s="48"/>
      <c r="G36" s="48"/>
      <c r="H36" s="48"/>
      <c r="I36" s="48"/>
      <c r="J36" s="40"/>
    </row>
    <row r="37" spans="1:10" x14ac:dyDescent="0.15">
      <c r="B37"/>
      <c r="C37"/>
      <c r="D37"/>
      <c r="E37"/>
      <c r="F37"/>
      <c r="G37"/>
      <c r="H37"/>
      <c r="I37"/>
      <c r="J37"/>
    </row>
    <row r="38" spans="1:10" x14ac:dyDescent="0.15">
      <c r="B38"/>
      <c r="C38"/>
      <c r="D38"/>
      <c r="E38"/>
      <c r="F38"/>
      <c r="G38"/>
      <c r="H38"/>
      <c r="I38"/>
      <c r="J38"/>
    </row>
    <row r="39" spans="1:10" x14ac:dyDescent="0.15">
      <c r="B39"/>
      <c r="C39"/>
      <c r="D39"/>
      <c r="E39"/>
      <c r="F39"/>
      <c r="G39"/>
      <c r="H39"/>
      <c r="I39"/>
      <c r="J39"/>
    </row>
    <row r="40" spans="1:10" ht="14.25" x14ac:dyDescent="0.15">
      <c r="B40"/>
      <c r="C40"/>
      <c r="D40"/>
      <c r="E40"/>
      <c r="F40" s="36" t="s">
        <v>6</v>
      </c>
      <c r="G40" s="37"/>
      <c r="H40" s="36"/>
      <c r="I40" s="36"/>
      <c r="J40" s="42" t="s">
        <v>7</v>
      </c>
    </row>
    <row r="41" spans="1:10" x14ac:dyDescent="0.15">
      <c r="B41"/>
      <c r="C41"/>
      <c r="D41"/>
      <c r="E41"/>
      <c r="F41"/>
      <c r="G41"/>
      <c r="H41"/>
      <c r="I41"/>
      <c r="J41"/>
    </row>
    <row r="42" spans="1:10" x14ac:dyDescent="0.15">
      <c r="B42"/>
      <c r="C42"/>
      <c r="D42"/>
      <c r="E42"/>
      <c r="F42"/>
      <c r="G42"/>
      <c r="H42"/>
      <c r="I42"/>
      <c r="J42"/>
    </row>
    <row r="43" spans="1:10" x14ac:dyDescent="0.15">
      <c r="B43"/>
      <c r="C43"/>
      <c r="D43"/>
      <c r="E43"/>
      <c r="F43"/>
      <c r="G43"/>
      <c r="H43"/>
      <c r="I43"/>
      <c r="J43"/>
    </row>
    <row r="77" spans="1:10" ht="17.25" x14ac:dyDescent="0.2">
      <c r="A77" s="3"/>
    </row>
    <row r="78" spans="1:10" x14ac:dyDescent="0.15">
      <c r="B78"/>
      <c r="C78"/>
      <c r="D78"/>
      <c r="E78"/>
      <c r="F78"/>
      <c r="G78"/>
      <c r="H78"/>
      <c r="I78"/>
      <c r="J78"/>
    </row>
    <row r="79" spans="1:10" x14ac:dyDescent="0.15">
      <c r="B79"/>
      <c r="C79"/>
      <c r="D79"/>
      <c r="E79"/>
      <c r="F79"/>
      <c r="G79"/>
      <c r="H79"/>
      <c r="I79"/>
      <c r="J79"/>
    </row>
    <row r="80" spans="1:10" x14ac:dyDescent="0.15">
      <c r="B80"/>
      <c r="C80"/>
      <c r="D80"/>
      <c r="E80"/>
      <c r="F80"/>
      <c r="G80"/>
      <c r="H80"/>
      <c r="I80"/>
      <c r="J80"/>
    </row>
    <row r="81" customFormat="1" x14ac:dyDescent="0.15"/>
    <row r="82" customFormat="1" x14ac:dyDescent="0.15"/>
    <row r="83" customFormat="1" x14ac:dyDescent="0.15"/>
    <row r="84" customFormat="1" x14ac:dyDescent="0.15"/>
    <row r="85" customFormat="1" x14ac:dyDescent="0.15"/>
    <row r="86" customFormat="1" x14ac:dyDescent="0.15"/>
    <row r="87" customFormat="1" x14ac:dyDescent="0.15"/>
    <row r="88" customFormat="1" x14ac:dyDescent="0.15"/>
    <row r="89" customFormat="1" x14ac:dyDescent="0.15"/>
    <row r="90" customFormat="1" x14ac:dyDescent="0.15"/>
    <row r="91" customFormat="1" x14ac:dyDescent="0.15"/>
    <row r="92" customFormat="1" x14ac:dyDescent="0.15"/>
    <row r="93" customFormat="1" x14ac:dyDescent="0.15"/>
    <row r="94" customFormat="1" x14ac:dyDescent="0.15"/>
    <row r="95" customFormat="1" x14ac:dyDescent="0.15"/>
    <row r="96" customFormat="1" x14ac:dyDescent="0.15"/>
    <row r="97" customFormat="1" x14ac:dyDescent="0.15"/>
    <row r="98" customFormat="1" x14ac:dyDescent="0.15"/>
    <row r="99" customFormat="1" x14ac:dyDescent="0.15"/>
    <row r="100" customFormat="1" x14ac:dyDescent="0.15"/>
    <row r="101" customFormat="1" x14ac:dyDescent="0.15"/>
    <row r="102" customFormat="1" x14ac:dyDescent="0.15"/>
    <row r="103" customFormat="1" x14ac:dyDescent="0.15"/>
    <row r="104" customFormat="1" x14ac:dyDescent="0.15"/>
    <row r="105" customFormat="1" x14ac:dyDescent="0.15"/>
    <row r="106" customFormat="1" x14ac:dyDescent="0.15"/>
    <row r="107" customFormat="1" x14ac:dyDescent="0.15"/>
    <row r="108" customFormat="1" x14ac:dyDescent="0.15"/>
    <row r="109" customFormat="1" x14ac:dyDescent="0.15"/>
    <row r="110" customFormat="1" x14ac:dyDescent="0.15"/>
  </sheetData>
  <mergeCells count="32">
    <mergeCell ref="C5:I5"/>
    <mergeCell ref="C6:I6"/>
    <mergeCell ref="C7:I7"/>
    <mergeCell ref="C8:I8"/>
    <mergeCell ref="C9:I9"/>
    <mergeCell ref="C10:I10"/>
    <mergeCell ref="C11:I11"/>
    <mergeCell ref="C12:I12"/>
    <mergeCell ref="C13:I13"/>
    <mergeCell ref="C14:I14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C24:I24"/>
    <mergeCell ref="C25:I25"/>
    <mergeCell ref="C26:I26"/>
    <mergeCell ref="C27:I27"/>
    <mergeCell ref="C28:I28"/>
    <mergeCell ref="C35:I35"/>
    <mergeCell ref="C36:I36"/>
    <mergeCell ref="C29:I29"/>
    <mergeCell ref="C30:I30"/>
    <mergeCell ref="C31:I31"/>
    <mergeCell ref="C32:I32"/>
    <mergeCell ref="C33:I33"/>
    <mergeCell ref="C34:I34"/>
  </mergeCells>
  <phoneticPr fontId="1"/>
  <conditionalFormatting sqref="B6:B36">
    <cfRule type="cellIs" dxfId="15" priority="1" stopIfTrue="1" operator="equal">
      <formula>"土"</formula>
    </cfRule>
    <cfRule type="cellIs" dxfId="14" priority="2" stopIfTrue="1" operator="equal">
      <formula>"日"</formula>
    </cfRule>
  </conditionalFormatting>
  <pageMargins left="0.78740157480314965" right="0" top="0.78740157480314965" bottom="0.19685039370078741" header="0.51181102362204722" footer="0.51181102362204722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15</vt:i4>
      </vt:variant>
    </vt:vector>
  </HeadingPairs>
  <TitlesOfParts>
    <vt:vector size="31" baseType="lpstr">
      <vt:lpstr>使い方</vt:lpstr>
      <vt:lpstr>８月 (5)</vt:lpstr>
      <vt:lpstr>所属・氏名</vt:lpstr>
      <vt:lpstr>年月日データ</vt:lpstr>
      <vt:lpstr>４月</vt:lpstr>
      <vt:lpstr>５月</vt:lpstr>
      <vt:lpstr>６月</vt:lpstr>
      <vt:lpstr>７月</vt:lpstr>
      <vt:lpstr>８月</vt:lpstr>
      <vt:lpstr>９月</vt:lpstr>
      <vt:lpstr>10月</vt:lpstr>
      <vt:lpstr>11月</vt:lpstr>
      <vt:lpstr>12月</vt:lpstr>
      <vt:lpstr>１月</vt:lpstr>
      <vt:lpstr>２月</vt:lpstr>
      <vt:lpstr>３月</vt:lpstr>
      <vt:lpstr>'10月'!Print_Area</vt:lpstr>
      <vt:lpstr>'11月'!Print_Area</vt:lpstr>
      <vt:lpstr>'12月'!Print_Area</vt:lpstr>
      <vt:lpstr>'１月'!Print_Area</vt:lpstr>
      <vt:lpstr>'２月'!Print_Area</vt:lpstr>
      <vt:lpstr>'３月'!Print_Area</vt:lpstr>
      <vt:lpstr>'４月'!Print_Area</vt:lpstr>
      <vt:lpstr>'５月'!Print_Area</vt:lpstr>
      <vt:lpstr>'６月'!Print_Area</vt:lpstr>
      <vt:lpstr>'７月'!Print_Area</vt:lpstr>
      <vt:lpstr>'８月'!Print_Area</vt:lpstr>
      <vt:lpstr>'８月 (5)'!Print_Area</vt:lpstr>
      <vt:lpstr>'９月'!Print_Area</vt:lpstr>
      <vt:lpstr>所属・氏名!Print_Area</vt:lpstr>
      <vt:lpstr>年月日データ!Print_Area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明石　尚之</dc:creator>
  <cp:keywords/>
  <dc:description/>
  <cp:lastModifiedBy>fujita-lab-desktop</cp:lastModifiedBy>
  <cp:revision/>
  <dcterms:created xsi:type="dcterms:W3CDTF">2002-05-14T07:22:47Z</dcterms:created>
  <dcterms:modified xsi:type="dcterms:W3CDTF">2022-02-25T07:37:02Z</dcterms:modified>
  <cp:category/>
  <cp:contentStatus/>
</cp:coreProperties>
</file>