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440" windowWidth="25600" windowHeight="15620" tabRatio="500"/>
  </bookViews>
  <sheets>
    <sheet name="Verus PO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D28" i="1"/>
  <c r="E40" i="1"/>
  <c r="D41" i="1"/>
  <c r="E41" i="1"/>
  <c r="D42" i="1"/>
  <c r="F42" i="1"/>
  <c r="E42" i="1"/>
  <c r="E36" i="1"/>
  <c r="D37" i="1"/>
  <c r="E37" i="1"/>
  <c r="D38" i="1"/>
  <c r="E38" i="1"/>
  <c r="D39" i="1"/>
  <c r="E39" i="1"/>
  <c r="D40" i="1"/>
  <c r="F41" i="1"/>
  <c r="F40" i="1"/>
  <c r="F39" i="1"/>
  <c r="F38" i="1"/>
  <c r="F37" i="1"/>
  <c r="F36" i="1"/>
  <c r="F35" i="1"/>
  <c r="D32" i="1"/>
  <c r="E27" i="1"/>
  <c r="D27" i="1"/>
  <c r="E26" i="1"/>
  <c r="D26" i="1"/>
  <c r="E25" i="1"/>
  <c r="D25" i="1"/>
  <c r="E24" i="1"/>
  <c r="D24" i="1"/>
  <c r="D15" i="1"/>
  <c r="D18" i="1"/>
  <c r="D19" i="1"/>
  <c r="D16" i="1"/>
  <c r="D17" i="1"/>
</calcChain>
</file>

<file path=xl/sharedStrings.xml><?xml version="1.0" encoding="utf-8"?>
<sst xmlns="http://schemas.openxmlformats.org/spreadsheetml/2006/main" count="40" uniqueCount="40">
  <si>
    <t>This spreadsheet was made for fast and easy access to key numbers</t>
  </si>
  <si>
    <t>so you can keep track of the progress of POS and what to expect.</t>
  </si>
  <si>
    <t>Type in current blockheight</t>
  </si>
  <si>
    <t>Explanation</t>
  </si>
  <si>
    <t>Type in how many coins you are staking</t>
  </si>
  <si>
    <t>1) At box 1 type in current blockheight and how many mature coins you have that are staking.</t>
  </si>
  <si>
    <t>What % of total mature coins do you think are staking</t>
  </si>
  <si>
    <t>2) Here are the info most people want to know that can be calculated based on input at box 1.</t>
  </si>
  <si>
    <t>Expected blocks/day will be lower than what you actually get, since there will never be 100% of</t>
  </si>
  <si>
    <t>Staking total (max possible)</t>
  </si>
  <si>
    <t>available coins staking.</t>
  </si>
  <si>
    <t>Your % of total coins possible to stake</t>
  </si>
  <si>
    <t>3) Display of how many coins have been released from different periods.</t>
  </si>
  <si>
    <t>Expected average blocks/day</t>
  </si>
  <si>
    <t>4) Timelocked coins are released in a steady pace between block 129600 and 1181520.</t>
  </si>
  <si>
    <t>You think this many coins are actually staking</t>
  </si>
  <si>
    <t>Expected average blocks/day adjusted for % staking</t>
  </si>
  <si>
    <t>Mature coins</t>
  </si>
  <si>
    <t>Period</t>
  </si>
  <si>
    <t>Currently</t>
  </si>
  <si>
    <t>Max</t>
  </si>
  <si>
    <t>Coins from week 1</t>
  </si>
  <si>
    <t>Coins from 96 coin period</t>
  </si>
  <si>
    <t>Coins from 48 coin period</t>
  </si>
  <si>
    <t>Coins from 24 coin period</t>
  </si>
  <si>
    <t>Coins from 12 coin period</t>
  </si>
  <si>
    <t>Timelocked coins unlocked</t>
  </si>
  <si>
    <t>Average unlocked per block</t>
  </si>
  <si>
    <t>Estimated unlocked now</t>
  </si>
  <si>
    <t>Block from</t>
  </si>
  <si>
    <t>Block to</t>
  </si>
  <si>
    <t>0-384</t>
  </si>
  <si>
    <t>Coins from 6 coin period</t>
  </si>
  <si>
    <t>Days until start</t>
  </si>
  <si>
    <t>Block reward</t>
  </si>
  <si>
    <t>If this spreadsheet make you realize that you have too much Verus, then feel free to donate some of them to</t>
  </si>
  <si>
    <t>https://veruscoin.io/ under "Contributors".</t>
  </si>
  <si>
    <t>the Verus project. Instead of posting an address here I suggest you get it from the bottom of the page at</t>
  </si>
  <si>
    <t>Spreadsheet made by @Cragorn on Verus Discord.</t>
  </si>
  <si>
    <t>5) Display of reward size at different block intervals, and days until start of interval.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</si>
</sst>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\ %"/>
    <numFmt numFmtId="165" formatCode="#,##0.0"/>
  </numFmts>
  <fonts count="4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3" fontId="0" fillId="0" borderId="1" xfId="0" applyNumberFormat="1" applyFont="1" applyBorder="1" applyAlignment="1"/>
    <xf numFmtId="0" fontId="2" fillId="0" borderId="2" xfId="0" applyFont="1" applyBorder="1"/>
    <xf numFmtId="0" fontId="1" fillId="3" borderId="2" xfId="0" applyFont="1" applyFill="1" applyBorder="1"/>
    <xf numFmtId="3" fontId="0" fillId="0" borderId="2" xfId="0" applyNumberFormat="1" applyFont="1" applyBorder="1" applyAlignment="1"/>
    <xf numFmtId="0" fontId="2" fillId="0" borderId="3" xfId="0" applyFont="1" applyBorder="1"/>
    <xf numFmtId="0" fontId="1" fillId="3" borderId="3" xfId="0" applyFont="1" applyFill="1" applyBorder="1"/>
    <xf numFmtId="10" fontId="0" fillId="0" borderId="3" xfId="0" applyNumberFormat="1" applyFont="1" applyBorder="1"/>
    <xf numFmtId="0" fontId="1" fillId="3" borderId="1" xfId="0" applyFont="1" applyFill="1" applyBorder="1" applyAlignment="1"/>
    <xf numFmtId="3" fontId="0" fillId="3" borderId="1" xfId="0" applyNumberFormat="1" applyFont="1" applyFill="1" applyBorder="1"/>
    <xf numFmtId="164" fontId="0" fillId="3" borderId="2" xfId="0" applyNumberFormat="1" applyFont="1" applyFill="1" applyBorder="1"/>
    <xf numFmtId="4" fontId="0" fillId="3" borderId="2" xfId="0" applyNumberFormat="1" applyFont="1" applyFill="1" applyBorder="1"/>
    <xf numFmtId="3" fontId="0" fillId="3" borderId="2" xfId="0" applyNumberFormat="1" applyFont="1" applyFill="1" applyBorder="1"/>
    <xf numFmtId="4" fontId="0" fillId="3" borderId="3" xfId="0" applyNumberFormat="1" applyFont="1" applyFill="1" applyBorder="1"/>
    <xf numFmtId="0" fontId="0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8" xfId="0" applyFont="1" applyFill="1" applyBorder="1"/>
    <xf numFmtId="3" fontId="0" fillId="3" borderId="8" xfId="0" applyNumberFormat="1" applyFont="1" applyFill="1" applyBorder="1"/>
    <xf numFmtId="3" fontId="0" fillId="3" borderId="9" xfId="0" applyNumberFormat="1" applyFont="1" applyFill="1" applyBorder="1"/>
    <xf numFmtId="0" fontId="2" fillId="0" borderId="10" xfId="0" applyFont="1" applyBorder="1"/>
    <xf numFmtId="0" fontId="0" fillId="3" borderId="11" xfId="0" applyFont="1" applyFill="1" applyBorder="1"/>
    <xf numFmtId="3" fontId="0" fillId="3" borderId="12" xfId="0" applyNumberFormat="1" applyFont="1" applyFill="1" applyBorder="1"/>
    <xf numFmtId="0" fontId="0" fillId="3" borderId="9" xfId="0" applyFont="1" applyFill="1" applyBorder="1"/>
    <xf numFmtId="0" fontId="0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165" fontId="2" fillId="3" borderId="2" xfId="0" applyNumberFormat="1" applyFont="1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19050</xdr:rowOff>
    </xdr:from>
    <xdr:ext cx="933450" cy="752475"/>
    <xdr:pic>
      <xdr:nvPicPr>
        <xdr:cNvPr id="2" name="image1.png" descr="Verus_logo_small.tif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001"/>
  <sheetViews>
    <sheetView tabSelected="1" workbookViewId="0">
      <selection activeCell="F9" sqref="F9"/>
    </sheetView>
  </sheetViews>
  <sheetFormatPr baseColWidth="10" defaultColWidth="11.1640625" defaultRowHeight="15" customHeight="1" x14ac:dyDescent="0"/>
  <cols>
    <col min="1" max="1" width="8.33203125" customWidth="1"/>
    <col min="2" max="2" width="7.83203125" customWidth="1"/>
    <col min="3" max="3" width="46.83203125" customWidth="1"/>
    <col min="4" max="5" width="12.83203125" customWidth="1"/>
    <col min="6" max="6" width="13.83203125" bestFit="1" customWidth="1"/>
    <col min="7" max="26" width="10.5" customWidth="1"/>
  </cols>
  <sheetData>
    <row r="5" spans="2:16">
      <c r="C5" s="1"/>
      <c r="D5" s="1"/>
      <c r="E5" s="1"/>
    </row>
    <row r="6" spans="2:16">
      <c r="C6" s="1"/>
      <c r="D6" s="1"/>
      <c r="E6" s="1"/>
    </row>
    <row r="7" spans="2:16">
      <c r="B7" s="3" t="s">
        <v>0</v>
      </c>
      <c r="C7" s="4"/>
      <c r="D7" s="4"/>
      <c r="E7" s="4"/>
      <c r="F7" s="4"/>
    </row>
    <row r="8" spans="2:16">
      <c r="B8" s="3" t="s">
        <v>1</v>
      </c>
      <c r="C8" s="4"/>
      <c r="D8" s="4"/>
      <c r="E8" s="4"/>
      <c r="F8" s="4"/>
    </row>
    <row r="9" spans="2:16">
      <c r="B9" s="1"/>
      <c r="C9" s="1"/>
      <c r="D9" s="1"/>
    </row>
    <row r="11" spans="2:16">
      <c r="B11" s="5">
        <v>1</v>
      </c>
      <c r="C11" s="6" t="s">
        <v>2</v>
      </c>
      <c r="D11" s="7">
        <v>167805</v>
      </c>
      <c r="G11" s="3" t="s">
        <v>3</v>
      </c>
      <c r="H11" s="4"/>
      <c r="I11" s="4"/>
      <c r="J11" s="4"/>
      <c r="K11" s="4"/>
    </row>
    <row r="12" spans="2:16">
      <c r="B12" s="8"/>
      <c r="C12" s="9" t="s">
        <v>4</v>
      </c>
      <c r="D12" s="10">
        <v>0</v>
      </c>
      <c r="G12" s="3" t="s">
        <v>5</v>
      </c>
      <c r="H12" s="3"/>
      <c r="I12" s="3"/>
      <c r="J12" s="3"/>
      <c r="K12" s="3"/>
      <c r="L12" s="3"/>
      <c r="M12" s="3"/>
      <c r="N12" s="3"/>
      <c r="O12" s="3"/>
      <c r="P12" s="3"/>
    </row>
    <row r="13" spans="2:16">
      <c r="B13" s="11"/>
      <c r="C13" s="12" t="s">
        <v>6</v>
      </c>
      <c r="D13" s="13">
        <v>1</v>
      </c>
      <c r="G13" s="3" t="s">
        <v>7</v>
      </c>
      <c r="H13" s="3"/>
      <c r="I13" s="3"/>
      <c r="J13" s="3"/>
      <c r="K13" s="3"/>
      <c r="L13" s="3"/>
      <c r="M13" s="3"/>
      <c r="N13" s="3"/>
      <c r="O13" s="3"/>
      <c r="P13" s="3"/>
    </row>
    <row r="14" spans="2:16">
      <c r="D14" s="2"/>
      <c r="G14" s="3" t="s">
        <v>8</v>
      </c>
      <c r="H14" s="3"/>
      <c r="I14" s="3"/>
      <c r="J14" s="3"/>
      <c r="K14" s="3"/>
      <c r="L14" s="3"/>
      <c r="M14" s="3"/>
      <c r="N14" s="3"/>
      <c r="O14" s="3"/>
      <c r="P14" s="3"/>
    </row>
    <row r="15" spans="2:16">
      <c r="B15" s="5">
        <v>2</v>
      </c>
      <c r="C15" s="14" t="s">
        <v>9</v>
      </c>
      <c r="D15" s="15">
        <f>D23+D24+D25+D26+D27+D32</f>
        <v>6886560.3499999996</v>
      </c>
      <c r="G15" s="3" t="s">
        <v>10</v>
      </c>
      <c r="H15" s="3"/>
      <c r="I15" s="3"/>
      <c r="J15" s="3"/>
      <c r="K15" s="3"/>
      <c r="L15" s="3"/>
      <c r="M15" s="3"/>
      <c r="N15" s="3"/>
      <c r="O15" s="3"/>
      <c r="P15" s="3"/>
    </row>
    <row r="16" spans="2:16">
      <c r="B16" s="8"/>
      <c r="C16" s="9" t="s">
        <v>11</v>
      </c>
      <c r="D16" s="16">
        <f>D12/D15</f>
        <v>0</v>
      </c>
      <c r="G16" s="3" t="s">
        <v>12</v>
      </c>
      <c r="H16" s="3"/>
      <c r="I16" s="3"/>
      <c r="J16" s="3"/>
      <c r="K16" s="3"/>
      <c r="L16" s="3"/>
      <c r="M16" s="3"/>
      <c r="N16" s="3"/>
      <c r="O16" s="3"/>
      <c r="P16" s="3"/>
    </row>
    <row r="17" spans="2:16">
      <c r="B17" s="8"/>
      <c r="C17" s="9" t="s">
        <v>13</v>
      </c>
      <c r="D17" s="17">
        <f>D16*720</f>
        <v>0</v>
      </c>
      <c r="G17" s="3" t="s">
        <v>14</v>
      </c>
      <c r="H17" s="3"/>
      <c r="I17" s="3"/>
      <c r="J17" s="3"/>
      <c r="K17" s="3"/>
      <c r="L17" s="3"/>
      <c r="M17" s="3"/>
      <c r="N17" s="3"/>
      <c r="O17" s="3"/>
      <c r="P17" s="3"/>
    </row>
    <row r="18" spans="2:16">
      <c r="B18" s="8"/>
      <c r="C18" s="9" t="s">
        <v>15</v>
      </c>
      <c r="D18" s="18">
        <f>D15*D13</f>
        <v>6886560.3499999996</v>
      </c>
      <c r="G18" s="3" t="s">
        <v>39</v>
      </c>
      <c r="H18" s="3"/>
      <c r="I18" s="3"/>
      <c r="J18" s="3"/>
      <c r="K18" s="3"/>
      <c r="L18" s="3"/>
      <c r="M18" s="3"/>
      <c r="N18" s="3"/>
      <c r="O18" s="3"/>
      <c r="P18" s="3"/>
    </row>
    <row r="19" spans="2:16">
      <c r="B19" s="11"/>
      <c r="C19" s="12" t="s">
        <v>16</v>
      </c>
      <c r="D19" s="19">
        <f>D12/D18*720</f>
        <v>0</v>
      </c>
    </row>
    <row r="21" spans="2:16" ht="15.75" customHeight="1">
      <c r="B21" s="41">
        <v>3</v>
      </c>
      <c r="C21" s="21" t="s">
        <v>17</v>
      </c>
      <c r="D21" s="22"/>
      <c r="E21" s="23"/>
    </row>
    <row r="22" spans="2:16" ht="15.75" customHeight="1">
      <c r="B22" s="42"/>
      <c r="C22" s="25" t="s">
        <v>18</v>
      </c>
      <c r="D22" s="26" t="s">
        <v>19</v>
      </c>
      <c r="E22" s="27" t="s">
        <v>20</v>
      </c>
    </row>
    <row r="23" spans="2:16" ht="15.75" customHeight="1">
      <c r="B23" s="42"/>
      <c r="C23" s="28" t="s">
        <v>21</v>
      </c>
      <c r="D23" s="29">
        <v>485000</v>
      </c>
      <c r="E23" s="30">
        <v>485000</v>
      </c>
    </row>
    <row r="24" spans="2:16" ht="15.75" customHeight="1">
      <c r="B24" s="42"/>
      <c r="C24" s="28" t="s">
        <v>22</v>
      </c>
      <c r="D24" s="29">
        <f>IF(D11&gt;E37, IF(D11&gt;E38, C38*(E38-E37), (D11-E37)*C38), 0)</f>
        <v>4147200</v>
      </c>
      <c r="E24" s="30">
        <f t="shared" ref="E24:E28" si="0">C38*(E38-E37)</f>
        <v>4147200</v>
      </c>
    </row>
    <row r="25" spans="2:16" ht="15.75" customHeight="1">
      <c r="B25" s="42"/>
      <c r="C25" s="28" t="s">
        <v>23</v>
      </c>
      <c r="D25" s="29">
        <f>IF(D11&gt;E38, IF(D11&gt;E39, C39*(E39-E38), (D11-E38)*C39), 0)</f>
        <v>1350048</v>
      </c>
      <c r="E25" s="30">
        <f t="shared" si="0"/>
        <v>2073600</v>
      </c>
    </row>
    <row r="26" spans="2:16" ht="15.75" customHeight="1">
      <c r="B26" s="42"/>
      <c r="C26" s="28" t="s">
        <v>24</v>
      </c>
      <c r="D26" s="29">
        <f>IF(D11&gt;E39, IF(D11&gt;E40, C40*(E40-E39), (D11-E39)*C40), 0)</f>
        <v>0</v>
      </c>
      <c r="E26" s="30">
        <f t="shared" si="0"/>
        <v>24883200</v>
      </c>
    </row>
    <row r="27" spans="2:16" ht="15.75" customHeight="1">
      <c r="B27" s="42"/>
      <c r="C27" s="28" t="s">
        <v>25</v>
      </c>
      <c r="D27" s="29">
        <f>IF(D11&gt;E40, IF(D11&gt;E41, C41*(E41-E40), (D11-E40)*C41), 0)</f>
        <v>0</v>
      </c>
      <c r="E27" s="30">
        <f t="shared" si="0"/>
        <v>12614400</v>
      </c>
    </row>
    <row r="28" spans="2:16" ht="15.75" customHeight="1">
      <c r="B28" s="42"/>
      <c r="C28" s="28" t="s">
        <v>32</v>
      </c>
      <c r="D28" s="29">
        <f>IF(D11&gt;E41, IF(D11&gt;E42, C42*(E42-E41), (D11-E41)*C42), 0)</f>
        <v>0</v>
      </c>
      <c r="E28" s="30">
        <f t="shared" si="0"/>
        <v>6307200</v>
      </c>
    </row>
    <row r="29" spans="2:16" ht="15.75" customHeight="1"/>
    <row r="30" spans="2:16" ht="15.75" customHeight="1">
      <c r="B30" s="20">
        <v>4</v>
      </c>
      <c r="C30" s="21" t="s">
        <v>26</v>
      </c>
      <c r="D30" s="23"/>
    </row>
    <row r="31" spans="2:16" ht="15.75" customHeight="1">
      <c r="B31" s="24"/>
      <c r="C31" s="28" t="s">
        <v>27</v>
      </c>
      <c r="D31" s="34">
        <v>23.67</v>
      </c>
    </row>
    <row r="32" spans="2:16" ht="15.75" customHeight="1">
      <c r="B32" s="31"/>
      <c r="C32" s="32" t="s">
        <v>28</v>
      </c>
      <c r="D32" s="33">
        <f>IF(D11&lt;129600, 0, IF(D11&gt;1181520, (1181520-129600)*D31, (D11-129600)*D31))</f>
        <v>904312.35000000009</v>
      </c>
    </row>
    <row r="33" spans="2:6" ht="15.75" customHeight="1"/>
    <row r="34" spans="2:6" ht="15.75" customHeight="1">
      <c r="B34" s="35">
        <v>5</v>
      </c>
      <c r="C34" s="36" t="s">
        <v>34</v>
      </c>
      <c r="D34" s="36" t="s">
        <v>29</v>
      </c>
      <c r="E34" s="36" t="s">
        <v>30</v>
      </c>
      <c r="F34" s="37" t="s">
        <v>33</v>
      </c>
    </row>
    <row r="35" spans="2:6" ht="15.75" customHeight="1">
      <c r="B35" s="38"/>
      <c r="C35" s="39" t="s">
        <v>31</v>
      </c>
      <c r="D35" s="18">
        <v>0</v>
      </c>
      <c r="E35" s="18">
        <v>10079</v>
      </c>
      <c r="F35" s="40">
        <f t="shared" ref="F35:F42" si="1">IF($D$11&gt;D35, 0, (D35-$D$11)/1440)</f>
        <v>0</v>
      </c>
    </row>
    <row r="36" spans="2:6" ht="15.75" customHeight="1">
      <c r="B36" s="38"/>
      <c r="C36" s="39">
        <v>384</v>
      </c>
      <c r="D36" s="18">
        <v>10080</v>
      </c>
      <c r="E36" s="18">
        <f t="shared" ref="E36:E39" si="2">D36+43200-1</f>
        <v>53279</v>
      </c>
      <c r="F36" s="40">
        <f t="shared" si="1"/>
        <v>0</v>
      </c>
    </row>
    <row r="37" spans="2:6" ht="15.75" customHeight="1">
      <c r="B37" s="38"/>
      <c r="C37" s="39">
        <v>192</v>
      </c>
      <c r="D37" s="18">
        <f t="shared" ref="D37:D42" si="3">E36+1</f>
        <v>53280</v>
      </c>
      <c r="E37" s="18">
        <f t="shared" si="2"/>
        <v>96479</v>
      </c>
      <c r="F37" s="40">
        <f t="shared" si="1"/>
        <v>0</v>
      </c>
    </row>
    <row r="38" spans="2:6" ht="15.75" customHeight="1">
      <c r="B38" s="38"/>
      <c r="C38" s="39">
        <v>96</v>
      </c>
      <c r="D38" s="18">
        <f t="shared" si="3"/>
        <v>96480</v>
      </c>
      <c r="E38" s="18">
        <f t="shared" si="2"/>
        <v>139679</v>
      </c>
      <c r="F38" s="40">
        <f t="shared" si="1"/>
        <v>0</v>
      </c>
    </row>
    <row r="39" spans="2:6" ht="15.75" customHeight="1">
      <c r="B39" s="38"/>
      <c r="C39" s="39">
        <v>48</v>
      </c>
      <c r="D39" s="18">
        <f t="shared" si="3"/>
        <v>139680</v>
      </c>
      <c r="E39" s="18">
        <f t="shared" si="2"/>
        <v>182879</v>
      </c>
      <c r="F39" s="40">
        <f t="shared" si="1"/>
        <v>0</v>
      </c>
    </row>
    <row r="40" spans="2:6" ht="15.75" customHeight="1">
      <c r="B40" s="38"/>
      <c r="C40" s="39">
        <v>24</v>
      </c>
      <c r="D40" s="18">
        <f t="shared" si="3"/>
        <v>182880</v>
      </c>
      <c r="E40" s="18">
        <f t="shared" ref="E40" si="4">D40+(43200*12*2)-1</f>
        <v>1219679</v>
      </c>
      <c r="F40" s="40">
        <f t="shared" si="1"/>
        <v>10.46875</v>
      </c>
    </row>
    <row r="41" spans="2:6" ht="15.75" customHeight="1">
      <c r="B41" s="38"/>
      <c r="C41" s="39">
        <v>12</v>
      </c>
      <c r="D41" s="18">
        <f t="shared" si="3"/>
        <v>1219680</v>
      </c>
      <c r="E41" s="18">
        <f>D41+(1440*365*2)-1</f>
        <v>2270879</v>
      </c>
      <c r="F41" s="40">
        <f t="shared" si="1"/>
        <v>730.46875</v>
      </c>
    </row>
    <row r="42" spans="2:6" ht="15.75" customHeight="1">
      <c r="B42" s="38"/>
      <c r="C42" s="39">
        <v>6</v>
      </c>
      <c r="D42" s="18">
        <f t="shared" si="3"/>
        <v>2270880</v>
      </c>
      <c r="E42" s="18">
        <f>D42+(1440*365*2)-1</f>
        <v>3322079</v>
      </c>
      <c r="F42" s="40">
        <f t="shared" si="1"/>
        <v>1460.46875</v>
      </c>
    </row>
    <row r="43" spans="2:6" ht="15.75" customHeight="1"/>
    <row r="44" spans="2:6" ht="15.75" customHeight="1"/>
    <row r="45" spans="2:6" ht="15.75" customHeight="1">
      <c r="B45" s="3" t="s">
        <v>38</v>
      </c>
      <c r="C45" s="3"/>
      <c r="D45" s="3"/>
      <c r="E45" s="3"/>
      <c r="F45" s="3"/>
    </row>
    <row r="46" spans="2:6" ht="15.75" customHeight="1"/>
    <row r="47" spans="2:6" ht="15.75" customHeight="1">
      <c r="B47" s="3" t="s">
        <v>35</v>
      </c>
      <c r="C47" s="3"/>
      <c r="D47" s="3"/>
      <c r="E47" s="3"/>
      <c r="F47" s="3"/>
    </row>
    <row r="48" spans="2:6" ht="15.75" customHeight="1">
      <c r="B48" s="3" t="s">
        <v>37</v>
      </c>
      <c r="C48" s="3"/>
      <c r="D48" s="3"/>
      <c r="E48" s="3"/>
      <c r="F48" s="3"/>
    </row>
    <row r="49" spans="2:6" ht="15.75" customHeight="1">
      <c r="B49" s="3" t="s">
        <v>36</v>
      </c>
      <c r="C49" s="3"/>
      <c r="D49" s="3"/>
      <c r="E49" s="3"/>
      <c r="F49" s="3"/>
    </row>
    <row r="50" spans="2:6" ht="15.75" customHeight="1"/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1">
    <mergeCell ref="B45:F45"/>
    <mergeCell ref="B47:F47"/>
    <mergeCell ref="B48:F48"/>
    <mergeCell ref="B49:F49"/>
    <mergeCell ref="G11:K11"/>
    <mergeCell ref="G12:P12"/>
    <mergeCell ref="G13:P13"/>
    <mergeCell ref="G14:P14"/>
    <mergeCell ref="G15:P15"/>
    <mergeCell ref="G16:P16"/>
    <mergeCell ref="G17:P17"/>
    <mergeCell ref="G18:P18"/>
    <mergeCell ref="B34:B42"/>
    <mergeCell ref="B21:B28"/>
    <mergeCell ref="B8:F8"/>
    <mergeCell ref="B7:F7"/>
    <mergeCell ref="B30:B32"/>
    <mergeCell ref="C30:D30"/>
    <mergeCell ref="B11:B13"/>
    <mergeCell ref="B15:B19"/>
    <mergeCell ref="C21:E21"/>
  </mergeCells>
  <pageMargins left="0.78740157499999996" right="0.78740157499999996" top="1" bottom="1" header="0" footer="0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Verus 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Magne Gilje Jensen</cp:lastModifiedBy>
  <dcterms:modified xsi:type="dcterms:W3CDTF">2018-09-18T07:18:55Z</dcterms:modified>
</cp:coreProperties>
</file>