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Consultancy\VW\"/>
    </mc:Choice>
  </mc:AlternateContent>
  <xr:revisionPtr revIDLastSave="0" documentId="13_ncr:1_{D6489E10-5388-4F36-BF4C-6A2F18AB82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urchasing BOM" sheetId="15" r:id="rId1"/>
    <sheet name="Enclosure" sheetId="16" r:id="rId2"/>
    <sheet name="CCC_rig_NTC_in" sheetId="11" r:id="rId3"/>
    <sheet name="NTC_in_SMD_BOM" sheetId="12" r:id="rId4"/>
    <sheet name="NTC_in_SMD_SMT" sheetId="13" r:id="rId5"/>
    <sheet name="CCC_rig_driver" sheetId="10" r:id="rId6"/>
    <sheet name="Driver_SMD_BOM" sheetId="8" r:id="rId7"/>
    <sheet name="Driver_SMD_SMT" sheetId="9" r:id="rId8"/>
    <sheet name="CCC_rig_backplane" sheetId="3" r:id="rId9"/>
    <sheet name="CCC_rig_controller" sheetId="4" r:id="rId10"/>
    <sheet name="Controller_SMD_BOM" sheetId="6" r:id="rId11"/>
    <sheet name="Controller_SMD_SMT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5" l="1"/>
  <c r="E20" i="15"/>
  <c r="F20" i="15"/>
  <c r="H20" i="15"/>
  <c r="I20" i="15"/>
  <c r="J20" i="15"/>
  <c r="K20" i="15"/>
  <c r="L20" i="15"/>
  <c r="M20" i="15"/>
  <c r="N20" i="15"/>
  <c r="O20" i="15"/>
  <c r="D21" i="15"/>
  <c r="E21" i="15"/>
  <c r="F21" i="15"/>
  <c r="H21" i="15"/>
  <c r="I21" i="15"/>
  <c r="J21" i="15"/>
  <c r="K21" i="15"/>
  <c r="L21" i="15"/>
  <c r="M21" i="15"/>
  <c r="N21" i="15"/>
  <c r="O21" i="15" s="1"/>
  <c r="D5" i="15"/>
  <c r="E5" i="15"/>
  <c r="F5" i="15"/>
  <c r="H5" i="15"/>
  <c r="I5" i="15"/>
  <c r="J5" i="15"/>
  <c r="K5" i="15"/>
  <c r="L5" i="15"/>
  <c r="M5" i="15"/>
  <c r="N5" i="15"/>
  <c r="O5" i="15" s="1"/>
  <c r="D6" i="15"/>
  <c r="E6" i="15"/>
  <c r="O6" i="15" s="1"/>
  <c r="F6" i="15"/>
  <c r="H6" i="15"/>
  <c r="I6" i="15"/>
  <c r="J6" i="15"/>
  <c r="K6" i="15"/>
  <c r="L6" i="15"/>
  <c r="M6" i="15"/>
  <c r="N6" i="15"/>
  <c r="D7" i="15"/>
  <c r="E7" i="15"/>
  <c r="F7" i="15"/>
  <c r="H7" i="15"/>
  <c r="I7" i="15"/>
  <c r="J7" i="15"/>
  <c r="K7" i="15"/>
  <c r="L7" i="15"/>
  <c r="M7" i="15"/>
  <c r="N7" i="15"/>
  <c r="O7" i="15" s="1"/>
  <c r="D8" i="15"/>
  <c r="E8" i="15"/>
  <c r="F8" i="15"/>
  <c r="H8" i="15"/>
  <c r="I8" i="15"/>
  <c r="J8" i="15"/>
  <c r="K8" i="15"/>
  <c r="L8" i="15"/>
  <c r="M8" i="15"/>
  <c r="N8" i="15"/>
  <c r="O8" i="15" s="1"/>
  <c r="D9" i="15"/>
  <c r="E9" i="15"/>
  <c r="F9" i="15"/>
  <c r="H9" i="15"/>
  <c r="I9" i="15"/>
  <c r="J9" i="15"/>
  <c r="K9" i="15"/>
  <c r="L9" i="15"/>
  <c r="M9" i="15"/>
  <c r="N9" i="15"/>
  <c r="O9" i="15" s="1"/>
  <c r="D10" i="15"/>
  <c r="E10" i="15"/>
  <c r="F10" i="15"/>
  <c r="H10" i="15"/>
  <c r="I10" i="15"/>
  <c r="J10" i="15"/>
  <c r="K10" i="15"/>
  <c r="L10" i="15"/>
  <c r="M10" i="15"/>
  <c r="N10" i="15"/>
  <c r="O10" i="15"/>
  <c r="D11" i="15"/>
  <c r="E11" i="15"/>
  <c r="F11" i="15"/>
  <c r="H11" i="15"/>
  <c r="I11" i="15"/>
  <c r="J11" i="15"/>
  <c r="K11" i="15"/>
  <c r="L11" i="15"/>
  <c r="M11" i="15"/>
  <c r="N11" i="15"/>
  <c r="O11" i="15"/>
  <c r="D12" i="15"/>
  <c r="E12" i="15"/>
  <c r="O12" i="15" s="1"/>
  <c r="F12" i="15"/>
  <c r="H12" i="15"/>
  <c r="I12" i="15"/>
  <c r="J12" i="15"/>
  <c r="K12" i="15"/>
  <c r="L12" i="15"/>
  <c r="M12" i="15"/>
  <c r="N12" i="15"/>
  <c r="D13" i="15"/>
  <c r="E13" i="15"/>
  <c r="F13" i="15"/>
  <c r="H13" i="15"/>
  <c r="I13" i="15"/>
  <c r="J13" i="15"/>
  <c r="K13" i="15"/>
  <c r="L13" i="15"/>
  <c r="M13" i="15"/>
  <c r="N13" i="15"/>
  <c r="O13" i="15" s="1"/>
  <c r="D14" i="15"/>
  <c r="E14" i="15"/>
  <c r="F14" i="15"/>
  <c r="H14" i="15"/>
  <c r="I14" i="15"/>
  <c r="J14" i="15"/>
  <c r="K14" i="15"/>
  <c r="L14" i="15"/>
  <c r="M14" i="15"/>
  <c r="N14" i="15"/>
  <c r="O14" i="15"/>
  <c r="D15" i="15"/>
  <c r="E15" i="15"/>
  <c r="F15" i="15"/>
  <c r="H15" i="15"/>
  <c r="I15" i="15"/>
  <c r="J15" i="15"/>
  <c r="K15" i="15"/>
  <c r="L15" i="15"/>
  <c r="M15" i="15"/>
  <c r="N15" i="15"/>
  <c r="O15" i="15" s="1"/>
  <c r="D16" i="15"/>
  <c r="E16" i="15"/>
  <c r="F16" i="15"/>
  <c r="H16" i="15"/>
  <c r="I16" i="15"/>
  <c r="J16" i="15"/>
  <c r="K16" i="15"/>
  <c r="L16" i="15"/>
  <c r="M16" i="15"/>
  <c r="N16" i="15"/>
  <c r="O16" i="15" s="1"/>
  <c r="D17" i="15"/>
  <c r="E17" i="15"/>
  <c r="F17" i="15"/>
  <c r="H17" i="15"/>
  <c r="I17" i="15"/>
  <c r="J17" i="15"/>
  <c r="K17" i="15"/>
  <c r="L17" i="15"/>
  <c r="M17" i="15"/>
  <c r="N17" i="15"/>
  <c r="O17" i="15"/>
  <c r="D18" i="15"/>
  <c r="E18" i="15"/>
  <c r="F18" i="15"/>
  <c r="H18" i="15"/>
  <c r="I18" i="15"/>
  <c r="J18" i="15"/>
  <c r="K18" i="15"/>
  <c r="L18" i="15"/>
  <c r="M18" i="15"/>
  <c r="N18" i="15"/>
  <c r="O18" i="15"/>
  <c r="D19" i="15"/>
  <c r="E19" i="15"/>
  <c r="F19" i="15"/>
  <c r="H19" i="15"/>
  <c r="I19" i="15"/>
  <c r="J19" i="15"/>
  <c r="K19" i="15"/>
  <c r="L19" i="15"/>
  <c r="M19" i="15"/>
  <c r="N19" i="15"/>
  <c r="O19" i="15" s="1"/>
  <c r="D56" i="15"/>
  <c r="E56" i="15"/>
  <c r="F56" i="15"/>
  <c r="G56" i="15"/>
  <c r="H56" i="15"/>
  <c r="I56" i="15"/>
  <c r="J56" i="15"/>
  <c r="K56" i="15"/>
  <c r="L56" i="15"/>
  <c r="M56" i="15"/>
  <c r="N56" i="15"/>
  <c r="O56" i="15" s="1"/>
  <c r="D57" i="15"/>
  <c r="E57" i="15"/>
  <c r="O57" i="15" s="1"/>
  <c r="F57" i="15"/>
  <c r="G57" i="15"/>
  <c r="H57" i="15"/>
  <c r="I57" i="15"/>
  <c r="J57" i="15"/>
  <c r="K57" i="15"/>
  <c r="L57" i="15"/>
  <c r="M57" i="15"/>
  <c r="N57" i="15"/>
  <c r="D58" i="15"/>
  <c r="E58" i="15"/>
  <c r="O58" i="15" s="1"/>
  <c r="F58" i="15"/>
  <c r="G58" i="15"/>
  <c r="H58" i="15"/>
  <c r="I58" i="15"/>
  <c r="J58" i="15"/>
  <c r="K58" i="15"/>
  <c r="L58" i="15"/>
  <c r="M58" i="15"/>
  <c r="N58" i="15"/>
  <c r="D59" i="15"/>
  <c r="E59" i="15"/>
  <c r="F59" i="15"/>
  <c r="G59" i="15"/>
  <c r="H59" i="15"/>
  <c r="I59" i="15"/>
  <c r="J59" i="15"/>
  <c r="K59" i="15"/>
  <c r="L59" i="15"/>
  <c r="M59" i="15"/>
  <c r="N59" i="15"/>
  <c r="O59" i="15" s="1"/>
  <c r="D60" i="15"/>
  <c r="E60" i="15"/>
  <c r="O60" i="15" s="1"/>
  <c r="F60" i="15"/>
  <c r="G60" i="15"/>
  <c r="H60" i="15"/>
  <c r="I60" i="15"/>
  <c r="J60" i="15"/>
  <c r="K60" i="15"/>
  <c r="L60" i="15"/>
  <c r="M60" i="15"/>
  <c r="N60" i="15"/>
  <c r="N52" i="15"/>
  <c r="M52" i="15"/>
  <c r="L52" i="15"/>
  <c r="O66" i="15"/>
  <c r="P66" i="15" s="1"/>
  <c r="O65" i="15"/>
  <c r="P65" i="15" s="1"/>
  <c r="O64" i="15"/>
  <c r="P64" i="15" s="1"/>
  <c r="O63" i="15"/>
  <c r="E55" i="15"/>
  <c r="E48" i="15"/>
  <c r="E49" i="15"/>
  <c r="E50" i="15"/>
  <c r="E51" i="15"/>
  <c r="E52" i="15"/>
  <c r="E39" i="15"/>
  <c r="E40" i="15"/>
  <c r="E41" i="15"/>
  <c r="E42" i="15"/>
  <c r="E43" i="15"/>
  <c r="E44" i="15"/>
  <c r="E45" i="15"/>
  <c r="E38" i="15"/>
  <c r="E25" i="15"/>
  <c r="E26" i="15"/>
  <c r="E27" i="15"/>
  <c r="E28" i="15"/>
  <c r="E29" i="15"/>
  <c r="E30" i="15"/>
  <c r="E31" i="15"/>
  <c r="E32" i="15"/>
  <c r="E33" i="15"/>
  <c r="E34" i="15"/>
  <c r="E35" i="15"/>
  <c r="E24" i="15"/>
  <c r="E4" i="15"/>
  <c r="F55" i="15"/>
  <c r="G55" i="15"/>
  <c r="H55" i="15"/>
  <c r="I55" i="15"/>
  <c r="J55" i="15"/>
  <c r="K55" i="15"/>
  <c r="L55" i="15"/>
  <c r="M55" i="15"/>
  <c r="N55" i="15"/>
  <c r="D55" i="15"/>
  <c r="D48" i="15"/>
  <c r="F48" i="15"/>
  <c r="H48" i="15"/>
  <c r="I48" i="15"/>
  <c r="J48" i="15"/>
  <c r="K48" i="15"/>
  <c r="L48" i="15"/>
  <c r="M48" i="15"/>
  <c r="N48" i="15"/>
  <c r="O48" i="15" s="1"/>
  <c r="D49" i="15"/>
  <c r="F49" i="15"/>
  <c r="H49" i="15"/>
  <c r="I49" i="15"/>
  <c r="J49" i="15"/>
  <c r="K49" i="15"/>
  <c r="L49" i="15"/>
  <c r="M49" i="15"/>
  <c r="N49" i="15"/>
  <c r="D50" i="15"/>
  <c r="F50" i="15"/>
  <c r="H50" i="15"/>
  <c r="I50" i="15"/>
  <c r="J50" i="15"/>
  <c r="K50" i="15"/>
  <c r="L50" i="15"/>
  <c r="M50" i="15"/>
  <c r="N50" i="15"/>
  <c r="O50" i="15" s="1"/>
  <c r="D51" i="15"/>
  <c r="F51" i="15"/>
  <c r="H51" i="15"/>
  <c r="I51" i="15"/>
  <c r="J51" i="15"/>
  <c r="K51" i="15"/>
  <c r="L51" i="15"/>
  <c r="M51" i="15"/>
  <c r="N51" i="15"/>
  <c r="D52" i="15"/>
  <c r="F52" i="15"/>
  <c r="H52" i="15"/>
  <c r="I52" i="15"/>
  <c r="J52" i="15"/>
  <c r="K52" i="15"/>
  <c r="D39" i="15"/>
  <c r="F39" i="15"/>
  <c r="H39" i="15"/>
  <c r="I39" i="15"/>
  <c r="J39" i="15"/>
  <c r="K39" i="15"/>
  <c r="L39" i="15"/>
  <c r="M39" i="15"/>
  <c r="N39" i="15"/>
  <c r="D40" i="15"/>
  <c r="F40" i="15"/>
  <c r="H40" i="15"/>
  <c r="I40" i="15"/>
  <c r="J40" i="15"/>
  <c r="K40" i="15"/>
  <c r="L40" i="15"/>
  <c r="M40" i="15"/>
  <c r="N40" i="15"/>
  <c r="O40" i="15" s="1"/>
  <c r="D41" i="15"/>
  <c r="F41" i="15"/>
  <c r="H41" i="15"/>
  <c r="I41" i="15"/>
  <c r="J41" i="15"/>
  <c r="K41" i="15"/>
  <c r="L41" i="15"/>
  <c r="M41" i="15"/>
  <c r="N41" i="15"/>
  <c r="D42" i="15"/>
  <c r="F42" i="15"/>
  <c r="H42" i="15"/>
  <c r="I42" i="15"/>
  <c r="J42" i="15"/>
  <c r="K42" i="15"/>
  <c r="L42" i="15"/>
  <c r="M42" i="15"/>
  <c r="N42" i="15"/>
  <c r="D43" i="15"/>
  <c r="F43" i="15"/>
  <c r="H43" i="15"/>
  <c r="I43" i="15"/>
  <c r="J43" i="15"/>
  <c r="K43" i="15"/>
  <c r="L43" i="15"/>
  <c r="M43" i="15"/>
  <c r="N43" i="15"/>
  <c r="D44" i="15"/>
  <c r="F44" i="15"/>
  <c r="H44" i="15"/>
  <c r="I44" i="15"/>
  <c r="J44" i="15"/>
  <c r="K44" i="15"/>
  <c r="L44" i="15"/>
  <c r="M44" i="15"/>
  <c r="N44" i="15"/>
  <c r="D45" i="15"/>
  <c r="F45" i="15"/>
  <c r="H45" i="15"/>
  <c r="I45" i="15"/>
  <c r="J45" i="15"/>
  <c r="K45" i="15"/>
  <c r="L45" i="15"/>
  <c r="M45" i="15"/>
  <c r="N45" i="15"/>
  <c r="O45" i="15" s="1"/>
  <c r="F38" i="15"/>
  <c r="H38" i="15"/>
  <c r="I38" i="15"/>
  <c r="J38" i="15"/>
  <c r="K38" i="15"/>
  <c r="L38" i="15"/>
  <c r="M38" i="15"/>
  <c r="N38" i="15"/>
  <c r="D38" i="15"/>
  <c r="D34" i="15"/>
  <c r="F34" i="15"/>
  <c r="H34" i="15"/>
  <c r="I34" i="15"/>
  <c r="J34" i="15"/>
  <c r="K34" i="15"/>
  <c r="L34" i="15"/>
  <c r="M34" i="15"/>
  <c r="N34" i="15"/>
  <c r="O34" i="15" s="1"/>
  <c r="D35" i="15"/>
  <c r="F35" i="15"/>
  <c r="H35" i="15"/>
  <c r="I35" i="15"/>
  <c r="J35" i="15"/>
  <c r="K35" i="15"/>
  <c r="L35" i="15"/>
  <c r="M35" i="15"/>
  <c r="N35" i="15"/>
  <c r="D27" i="15"/>
  <c r="F27" i="15"/>
  <c r="D28" i="15"/>
  <c r="F28" i="15"/>
  <c r="H28" i="15"/>
  <c r="I28" i="15"/>
  <c r="J28" i="15"/>
  <c r="K28" i="15"/>
  <c r="L28" i="15"/>
  <c r="M28" i="15"/>
  <c r="N28" i="15"/>
  <c r="O28" i="15" s="1"/>
  <c r="D29" i="15"/>
  <c r="F29" i="15"/>
  <c r="H29" i="15"/>
  <c r="I29" i="15"/>
  <c r="J29" i="15"/>
  <c r="K29" i="15"/>
  <c r="L29" i="15"/>
  <c r="M29" i="15"/>
  <c r="N29" i="15"/>
  <c r="D30" i="15"/>
  <c r="F30" i="15"/>
  <c r="H30" i="15"/>
  <c r="I30" i="15"/>
  <c r="J30" i="15"/>
  <c r="K30" i="15"/>
  <c r="L30" i="15"/>
  <c r="M30" i="15"/>
  <c r="N30" i="15"/>
  <c r="O30" i="15" s="1"/>
  <c r="D31" i="15"/>
  <c r="F31" i="15"/>
  <c r="H31" i="15"/>
  <c r="I31" i="15"/>
  <c r="J31" i="15"/>
  <c r="K31" i="15"/>
  <c r="L31" i="15"/>
  <c r="M31" i="15"/>
  <c r="N31" i="15"/>
  <c r="D32" i="15"/>
  <c r="F32" i="15"/>
  <c r="H32" i="15"/>
  <c r="I32" i="15"/>
  <c r="J32" i="15"/>
  <c r="K32" i="15"/>
  <c r="L32" i="15"/>
  <c r="M32" i="15"/>
  <c r="N32" i="15"/>
  <c r="O32" i="15" s="1"/>
  <c r="D33" i="15"/>
  <c r="F33" i="15"/>
  <c r="H33" i="15"/>
  <c r="I33" i="15"/>
  <c r="J33" i="15"/>
  <c r="K33" i="15"/>
  <c r="L33" i="15"/>
  <c r="M33" i="15"/>
  <c r="N33" i="15"/>
  <c r="O33" i="15" s="1"/>
  <c r="D25" i="15"/>
  <c r="F25" i="15"/>
  <c r="H25" i="15"/>
  <c r="I25" i="15"/>
  <c r="J25" i="15"/>
  <c r="K25" i="15"/>
  <c r="L25" i="15"/>
  <c r="M25" i="15"/>
  <c r="N25" i="15"/>
  <c r="O25" i="15" s="1"/>
  <c r="D26" i="15"/>
  <c r="F26" i="15"/>
  <c r="H26" i="15"/>
  <c r="I26" i="15"/>
  <c r="J26" i="15"/>
  <c r="K26" i="15"/>
  <c r="L26" i="15"/>
  <c r="M26" i="15"/>
  <c r="N26" i="15"/>
  <c r="F24" i="15"/>
  <c r="H24" i="15"/>
  <c r="I24" i="15"/>
  <c r="J24" i="15"/>
  <c r="K24" i="15"/>
  <c r="L24" i="15"/>
  <c r="M24" i="15"/>
  <c r="N24" i="15"/>
  <c r="D24" i="15"/>
  <c r="F4" i="15"/>
  <c r="H4" i="15"/>
  <c r="I4" i="15"/>
  <c r="J4" i="15"/>
  <c r="K4" i="15"/>
  <c r="L4" i="15"/>
  <c r="M4" i="15"/>
  <c r="N4" i="15"/>
  <c r="D4" i="15"/>
  <c r="O29" i="15" l="1"/>
  <c r="O49" i="15"/>
  <c r="O38" i="15"/>
  <c r="O52" i="15"/>
  <c r="O51" i="15"/>
  <c r="O31" i="15"/>
  <c r="O44" i="15"/>
  <c r="O55" i="15"/>
  <c r="O54" i="15" s="1"/>
  <c r="O4" i="15"/>
  <c r="O43" i="15"/>
  <c r="O35" i="15"/>
  <c r="O39" i="15"/>
  <c r="O42" i="15"/>
  <c r="O26" i="15"/>
  <c r="O41" i="15"/>
  <c r="O24" i="15"/>
  <c r="O62" i="15"/>
  <c r="P62" i="15" s="1"/>
  <c r="P63" i="15"/>
  <c r="O47" i="15" l="1"/>
  <c r="P47" i="15" s="1"/>
  <c r="O37" i="15"/>
  <c r="P37" i="15" s="1"/>
  <c r="O3" i="15"/>
  <c r="P3" i="15" s="1"/>
  <c r="O23" i="15"/>
  <c r="P23" i="15" s="1"/>
  <c r="O2" i="15" l="1"/>
  <c r="P2" i="15" s="1"/>
</calcChain>
</file>

<file path=xl/sharedStrings.xml><?xml version="1.0" encoding="utf-8"?>
<sst xmlns="http://schemas.openxmlformats.org/spreadsheetml/2006/main" count="780" uniqueCount="418">
  <si>
    <t>Resistor_THT:R_Axial_DIN0207_L6.3mm_D2.5mm_P7.62mm_Horizontal</t>
  </si>
  <si>
    <t xml:space="preserve">R5 </t>
  </si>
  <si>
    <t xml:space="preserve">R4 </t>
  </si>
  <si>
    <t>22k</t>
  </si>
  <si>
    <t xml:space="preserve">R1 R2 R3 </t>
  </si>
  <si>
    <t>SamacSys_Parts:755308435</t>
  </si>
  <si>
    <t>Backplane_edge_conn</t>
  </si>
  <si>
    <t xml:space="preserve">J5 </t>
  </si>
  <si>
    <t>SamacSys_Parts:1963531</t>
  </si>
  <si>
    <t>649-10046971-001LF</t>
  </si>
  <si>
    <t>10046971-001LF</t>
  </si>
  <si>
    <t>Amphenol Communications Solutions</t>
  </si>
  <si>
    <t>Power Edge Card connector, Power connectors, 2 x 32P STB Vertical</t>
  </si>
  <si>
    <t>https://cdn.amphenol-cs.com/media/wysiwyg/files/drawing/10046971.pdf</t>
  </si>
  <si>
    <t>SamacSys_Parts:RHDR64W90P508X254_2X32_8786X929X1549P</t>
  </si>
  <si>
    <t xml:space="preserve">J10 J11 J15 </t>
  </si>
  <si>
    <t>SamacSys_Parts:55308431</t>
  </si>
  <si>
    <t>Conn_02x12_Odd_Even</t>
  </si>
  <si>
    <t xml:space="preserve">J1 J2 J3 J4 J6 J7 J8 J9 </t>
  </si>
  <si>
    <t>Capacitor_THT:CP_Radial_D8.0mm_P3.50mm</t>
  </si>
  <si>
    <t>220uF</t>
  </si>
  <si>
    <t xml:space="preserve">C1 </t>
  </si>
  <si>
    <t xml:space="preserve"> Mouser Price/Stock</t>
  </si>
  <si>
    <t xml:space="preserve"> Mouser Part Number</t>
  </si>
  <si>
    <t xml:space="preserve"> Manufacturer_Part_Number</t>
  </si>
  <si>
    <t xml:space="preserve"> Manufacturer_Name</t>
  </si>
  <si>
    <t xml:space="preserve"> Height</t>
  </si>
  <si>
    <t xml:space="preserve"> Description</t>
  </si>
  <si>
    <t xml:space="preserve"> Datasheet</t>
  </si>
  <si>
    <t xml:space="preserve"> Footprint</t>
  </si>
  <si>
    <t xml:space="preserve"> Value</t>
  </si>
  <si>
    <t xml:space="preserve"> Quantity</t>
  </si>
  <si>
    <t>Reference</t>
  </si>
  <si>
    <t>660-MF1/4LCT52R201G</t>
  </si>
  <si>
    <t>MF1/4LCT52R201G</t>
  </si>
  <si>
    <t>KOA Speer</t>
  </si>
  <si>
    <t>Metal Film Resistors - Through Hole 1/4 WATT 200 OHM 2%</t>
  </si>
  <si>
    <t>https://www.koaspeer.com/catimages/Products/MF-MFS-RK/MF-MFS-RK.pdf</t>
  </si>
  <si>
    <t>660-MF1/4LCT52R101G</t>
  </si>
  <si>
    <t>MF1/4LCT52R101G</t>
  </si>
  <si>
    <t>Metal Film Resistors - Through Hole 1/4 WATT 100 OHM 2%</t>
  </si>
  <si>
    <t>603-MFR-25FTE52-22K1</t>
  </si>
  <si>
    <t>MFR-25FTE52-22K1</t>
  </si>
  <si>
    <t>YAGEO</t>
  </si>
  <si>
    <t>Metal Film Resistors - Through Hole 22.1K OHM 1/4W 1%</t>
  </si>
  <si>
    <t>https://www.mouser.co.uk/datasheet/2/447/YAGEO_MFR_datasheet_2021v1-3003041.pdf</t>
  </si>
  <si>
    <t>571-7-5530843-5</t>
  </si>
  <si>
    <t>7-5530843-5</t>
  </si>
  <si>
    <t>TE Connectivity</t>
  </si>
  <si>
    <t>Standard Card Edge Connectors CONN SEC II 12 POS 100C/L</t>
  </si>
  <si>
    <t>https://www.te.com/commerce/DocumentDelivery/DDEController?Action=srchrtrv&amp;DocNm=5530843&amp;DocType=Customer+Drawing&amp;DocLang=English&amp;PartCntxt=7-5530843-5&amp;DocFormat=pdf</t>
  </si>
  <si>
    <t>651-1881558</t>
  </si>
  <si>
    <t>Phoenix Contact</t>
  </si>
  <si>
    <t>Pluggable Terminal Blocks 2 Pos 2.5mm pitch Through Hole Header</t>
  </si>
  <si>
    <t>https://www.phoenixcontact.com/us/products/1881558/pdf</t>
  </si>
  <si>
    <t>Power_switch, MCU_PWR_LED, MAIN_PWR_LED</t>
  </si>
  <si>
    <t>J12 J13 J14</t>
  </si>
  <si>
    <t>571-5530843-1</t>
  </si>
  <si>
    <t>5530843-1</t>
  </si>
  <si>
    <t>https://www.te.com/commerce/DocumentDelivery/DDEController?Action=srchrtrv&amp;DocNm=5530843&amp;DocType=Customer+Drawing&amp;DocLang=English&amp;PartCntxt=5530843-1&amp;DocFormat=pdf</t>
  </si>
  <si>
    <t>140-RGA221M1EBK0811G</t>
  </si>
  <si>
    <t>RGA221M1EBK-0811G</t>
  </si>
  <si>
    <t>Lelon</t>
  </si>
  <si>
    <t>Aluminium Electrolytic Capacitors - Radial Leaded 25V 220uF 105C 8x11.5mm</t>
  </si>
  <si>
    <t>https://www.mouser.co.uk/datasheet/2/231/161587830771-2307470.pdf</t>
  </si>
  <si>
    <t>Comment</t>
  </si>
  <si>
    <t>Designator</t>
  </si>
  <si>
    <t>Footprint</t>
  </si>
  <si>
    <r>
      <rPr>
        <sz val="11"/>
        <color rgb="FFAFABAB"/>
        <rFont val="Arial"/>
        <family val="2"/>
      </rPr>
      <t>JLCPCB Part #</t>
    </r>
    <r>
      <rPr>
        <sz val="11"/>
        <color rgb="FFAFABAB"/>
        <rFont val="宋体"/>
        <charset val="134"/>
      </rPr>
      <t>（</t>
    </r>
    <r>
      <rPr>
        <sz val="11"/>
        <color rgb="FFAFABAB"/>
        <rFont val="Arial"/>
        <family val="2"/>
      </rPr>
      <t>optional</t>
    </r>
    <r>
      <rPr>
        <sz val="11"/>
        <color rgb="FFAFABAB"/>
        <rFont val="宋体"/>
        <charset val="134"/>
      </rPr>
      <t>）</t>
    </r>
  </si>
  <si>
    <t>C1</t>
  </si>
  <si>
    <t>10 nF</t>
  </si>
  <si>
    <t>1 uF</t>
  </si>
  <si>
    <t>22 pF</t>
  </si>
  <si>
    <t xml:space="preserve">C1 C2 C3 C6 C7 C10 C11 C12 C13 C14 C15 C16 C17 C18 C19 C20 </t>
  </si>
  <si>
    <t xml:space="preserve">C4 C5 C8 C21 </t>
  </si>
  <si>
    <t xml:space="preserve">C9 </t>
  </si>
  <si>
    <t>Capacitor_SMD:C_0603_1608Metric_Pad1.08x0.95mm_HandSolder</t>
  </si>
  <si>
    <t>C15849</t>
  </si>
  <si>
    <t>C302008</t>
  </si>
  <si>
    <t>C105620</t>
  </si>
  <si>
    <t>BSS138</t>
  </si>
  <si>
    <t xml:space="preserve">Q1 Q2 </t>
  </si>
  <si>
    <t>Package_TO_SOT_SMD:SOT-23</t>
  </si>
  <si>
    <t>C112239</t>
  </si>
  <si>
    <t xml:space="preserve">R1 R3 R4 </t>
  </si>
  <si>
    <t xml:space="preserve">R12 R13 R14 R15 R16 R17 R18 R19 </t>
  </si>
  <si>
    <t xml:space="preserve">R2 </t>
  </si>
  <si>
    <t xml:space="preserve">R5 R6 R7 </t>
  </si>
  <si>
    <t xml:space="preserve">R8 R9 R10 R11 </t>
  </si>
  <si>
    <t>Resistor_SMD:R_0603_1608Metric_Pad0.98x0.95mm_HandSolder</t>
  </si>
  <si>
    <t>14k</t>
  </si>
  <si>
    <t>6.8k</t>
  </si>
  <si>
    <t>12k</t>
  </si>
  <si>
    <t>5.6k</t>
  </si>
  <si>
    <t>C705811</t>
  </si>
  <si>
    <t>C445634</t>
  </si>
  <si>
    <t>C413722</t>
  </si>
  <si>
    <t>C861587</t>
  </si>
  <si>
    <t>8.06k</t>
  </si>
  <si>
    <t>C351638</t>
  </si>
  <si>
    <t>SamacSys_Parts:PXO7805-500-S</t>
  </si>
  <si>
    <t>PXO7805-500-S</t>
  </si>
  <si>
    <t xml:space="preserve">U2 U3 U4 </t>
  </si>
  <si>
    <t>MCU_RaspberryPi_and_Boards:RPi_Pico_SMD_TH</t>
  </si>
  <si>
    <t>Pico</t>
  </si>
  <si>
    <t xml:space="preserve">U1 </t>
  </si>
  <si>
    <t>490-DS01C-254-S-08BE</t>
  </si>
  <si>
    <t>DS01C-254-S-08BE</t>
  </si>
  <si>
    <t>CUI Devices</t>
  </si>
  <si>
    <t>DIP Switches / SIP Switches DIP Switch, SPST, 2.54 pitch, raised actuator, covex bottom, Short pin, 8 position, Blue</t>
  </si>
  <si>
    <t>SamacSys_Parts:DS01C254S08BE</t>
  </si>
  <si>
    <t xml:space="preserve">S1 S2 </t>
  </si>
  <si>
    <t>495-TEA1-0505</t>
  </si>
  <si>
    <t>TEA 1-0505</t>
  </si>
  <si>
    <t>Traco Power</t>
  </si>
  <si>
    <t>1 Watt DC/DC converter, industrial, +/-10% input, unregulated, highly cost efficient, encapsulated, SIP-4</t>
  </si>
  <si>
    <t>https://tracopower.com/tea1-datasheet/</t>
  </si>
  <si>
    <t>SamacSys_Parts:TEA10505</t>
  </si>
  <si>
    <t>TEA_1-0505</t>
  </si>
  <si>
    <t xml:space="preserve">PS1 </t>
  </si>
  <si>
    <t>SamacSys_Parts:43045-16YY_212223</t>
  </si>
  <si>
    <t>NTC_Conn</t>
  </si>
  <si>
    <t xml:space="preserve">J9 </t>
  </si>
  <si>
    <t>SamacSys_Parts:1963557</t>
  </si>
  <si>
    <t>LCD</t>
  </si>
  <si>
    <t xml:space="preserve">J8 </t>
  </si>
  <si>
    <t>SamacSys_Parts:1963544</t>
  </si>
  <si>
    <t>Connector_PinSocket_2.54mm:PinSocket_2x08_P2.54mm_Vertical</t>
  </si>
  <si>
    <t>NTC_ADC_CS_Conn</t>
  </si>
  <si>
    <t xml:space="preserve">J11 </t>
  </si>
  <si>
    <t>Connector_PinSocket_2.54mm:PinSocket_1x06_P2.54mm_Vertical</t>
  </si>
  <si>
    <t>NTC_ADC_Conn</t>
  </si>
  <si>
    <t xml:space="preserve">J10 </t>
  </si>
  <si>
    <t>579-MCP3304-CI/P</t>
  </si>
  <si>
    <t>MCP3304-CI/P</t>
  </si>
  <si>
    <t>Microchip</t>
  </si>
  <si>
    <t>Microchip MCP3304-CI/P, 13 bit Serial ADC, Differential Input, 16-Pin PDIP</t>
  </si>
  <si>
    <t>SamacSys_Parts:DIP781W56P254L1918H533Q16N</t>
  </si>
  <si>
    <t>MCP3304-CI_P</t>
  </si>
  <si>
    <t xml:space="preserve">IC3 </t>
  </si>
  <si>
    <t>579-MCP1501T-33E/CHY</t>
  </si>
  <si>
    <t>MCP1501T-33E/CHY</t>
  </si>
  <si>
    <t>Voltage References Precision Buffered Voltage Reference</t>
  </si>
  <si>
    <t>https://componentsearchengine.com/Datasheets/1/MCP1501T-33E_CHY.pdf</t>
  </si>
  <si>
    <t>SamacSys_Parts:SOT95P270X145-6N</t>
  </si>
  <si>
    <t>MCP1501T-33E_CHY</t>
  </si>
  <si>
    <t xml:space="preserve">IC2 </t>
  </si>
  <si>
    <t>700-MAX22531AAP+</t>
  </si>
  <si>
    <t>MAX22531AAP+</t>
  </si>
  <si>
    <t>Maxim Integrated</t>
  </si>
  <si>
    <t>Field-Side Self-Powered, 4-Channel, 12-bit, Isolated ADC, 20-pin SSOP</t>
  </si>
  <si>
    <t>https://datasheets.maximintegrated.com/en/ds/MAX22530.pdf</t>
  </si>
  <si>
    <t>SamacSys_Parts:SOP65P778X199-20N</t>
  </si>
  <si>
    <t xml:space="preserve">IC1 </t>
  </si>
  <si>
    <t>485-2922</t>
  </si>
  <si>
    <t>Adafruit</t>
  </si>
  <si>
    <t>Adafruit Accessories Adalogger FeatherWing - RTC + SD Add-on For All Feather Boards</t>
  </si>
  <si>
    <t>https://www.mouser.co.uk/datasheet/2/737/adafruit_adalogger_featherwing-1915269.pdf</t>
  </si>
  <si>
    <t>Module:Adafruit_Feather</t>
  </si>
  <si>
    <t>Adafruit_Feather_Generic</t>
  </si>
  <si>
    <t xml:space="preserve">A1 </t>
  </si>
  <si>
    <t>Mid X</t>
  </si>
  <si>
    <t>Mid Y</t>
  </si>
  <si>
    <t>Layer</t>
  </si>
  <si>
    <t>Rotation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</si>
  <si>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</si>
  <si>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</si>
  <si>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</si>
  <si>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</si>
  <si>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</si>
  <si>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</si>
  <si>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</si>
  <si>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</si>
  <si>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</si>
  <si>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</si>
  <si>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</si>
  <si>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</si>
  <si>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</si>
  <si>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</si>
  <si>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</si>
  <si>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</si>
  <si>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</si>
  <si>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</si>
  <si>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</si>
  <si>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</si>
  <si>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</si>
  <si>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</si>
  <si>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</si>
  <si>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</si>
  <si>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</si>
  <si>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</si>
  <si>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</si>
  <si>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</si>
  <si>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</si>
  <si>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</si>
  <si>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</si>
  <si>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</si>
  <si>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</si>
  <si>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</si>
  <si>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</si>
  <si>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</si>
  <si>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</si>
  <si>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</si>
  <si>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</si>
  <si>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</si>
  <si>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</si>
  <si>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top</t>
  </si>
  <si>
    <t>Arduino:MODULE_815</t>
  </si>
  <si>
    <t>Adafruit_815_I2C_PWM_driver</t>
  </si>
  <si>
    <t xml:space="preserve">U2 </t>
  </si>
  <si>
    <t xml:space="preserve">R28 R29 R30 R31 R32 R33 R34 R35 R36 R37 R38 R39 R40 R41 R42 R43 R44 R45 R46 R47 R48 R49 R50 R51 </t>
  </si>
  <si>
    <t xml:space="preserve">R20 R21 R22 R23 R24 R25 R26 R27 </t>
  </si>
  <si>
    <t xml:space="preserve">Q3 Q4 Q5 Q6 Q7 Q8 Q9 Q10 </t>
  </si>
  <si>
    <t>SamacSys_Parts:Anderson_PCB_mount_P1545_2x4</t>
  </si>
  <si>
    <t>Conn_02x04_Odd_Even</t>
  </si>
  <si>
    <t xml:space="preserve">J7 J12 </t>
  </si>
  <si>
    <t>VNH7070ASTR</t>
  </si>
  <si>
    <t>SamacSys_Parts:SOIC127P600X175-16N-layout</t>
  </si>
  <si>
    <t xml:space="preserve">C22 C23 C24 C25 C26 C27 C28 C29 </t>
  </si>
  <si>
    <t>Capacitor_THT:CP_Radial_D5.0mm_P2.50mm</t>
  </si>
  <si>
    <t xml:space="preserve">C1 C2 C3 C4 C9 C10 C11 C12 </t>
  </si>
  <si>
    <t>C2150622</t>
  </si>
  <si>
    <t>1k</t>
  </si>
  <si>
    <t>C22548</t>
  </si>
  <si>
    <t>Cell_V,T_Fuse</t>
  </si>
  <si>
    <t>J1 J4</t>
  </si>
  <si>
    <t>J2 J3</t>
  </si>
  <si>
    <t>I_sense_0, I_sense_1</t>
  </si>
  <si>
    <t>https://www.phoenixcontact.com/us/products/1881451/pdf</t>
  </si>
  <si>
    <t>Pluggable Terminal Blocks 3 Pos 2.5mm pitch Through Hole Header</t>
  </si>
  <si>
    <t>https://www.phoenixcontact.com/us/products/1881574/pdf</t>
  </si>
  <si>
    <t>Pluggable Terminal Blocks 4 Pos 2.5mm pitch Through Hole Header</t>
  </si>
  <si>
    <t>651-1881574</t>
  </si>
  <si>
    <t>https://tools.molex.com/pdm_docs/sd/430451622_sd.pdf</t>
  </si>
  <si>
    <t>Headers &amp; Wire Housings Microfit 3.0 RA PTH clip 15Au DR 16Ckt</t>
  </si>
  <si>
    <t>Molex</t>
  </si>
  <si>
    <t>43045-1622</t>
  </si>
  <si>
    <t>538-43045-1622</t>
  </si>
  <si>
    <t>https://www.mouser.co.uk/datasheet/2/635/pico_datasheet-3048936.pdf</t>
  </si>
  <si>
    <t>Single Board Computers Raspberry Pi Pico</t>
  </si>
  <si>
    <t>Raspberry Pi</t>
  </si>
  <si>
    <t>SC0915</t>
  </si>
  <si>
    <t>358-SC0915</t>
  </si>
  <si>
    <t>https://www.mouser.co.uk/datasheet/2/670/pxo78_500_s-3070528.pdf</t>
  </si>
  <si>
    <t>Non-Isolated DC/DC Converters dc-dc non-isolated, 0.5 A, 6.5-36 Vdc input, 5 Vdc output, SIP</t>
  </si>
  <si>
    <t>CUI Inc.</t>
  </si>
  <si>
    <t>490-PXO7805-500-S</t>
  </si>
  <si>
    <t>47uF</t>
  </si>
  <si>
    <t>https://product.tdk.com/info/en/catalog/datasheets/leadmlcc_halogenfree_fg_en.pdf</t>
  </si>
  <si>
    <t>Multilayer Ceramic Capacitors MLCC - Leaded RAD 25V 47uF X5R 20% LS:2.5mm</t>
  </si>
  <si>
    <t>TDK</t>
  </si>
  <si>
    <t>FG16X5R1E476MRT06</t>
  </si>
  <si>
    <t>810-FG16X5R1E476MRT6</t>
  </si>
  <si>
    <t>https://www.mouser.co.uk/datasheet/2/737/PCA9685-932827.pdf</t>
  </si>
  <si>
    <t>Power Management IC Development Tools PWM/Servo Driver PCA9685 12-bit</t>
  </si>
  <si>
    <t>485-815</t>
  </si>
  <si>
    <t>1377G11</t>
  </si>
  <si>
    <t>1377G12</t>
  </si>
  <si>
    <t>https://www.mouser.co.uk/datasheet/2/22/DS_PP1545-1664114.pdf</t>
  </si>
  <si>
    <t>Heavy Duty Power Connectors R/A PCB CONT 25A LD 0.70" - BULK</t>
  </si>
  <si>
    <t>Anderson Power Products</t>
  </si>
  <si>
    <t>1377g11-bk</t>
  </si>
  <si>
    <t>879-1377G11-BK</t>
  </si>
  <si>
    <t>Heavy Duty Power Connectors R/A PCB CONT 25A LD 0.40" - BULK</t>
  </si>
  <si>
    <t>1377g12-bk</t>
  </si>
  <si>
    <t>879-1377G12-BK</t>
  </si>
  <si>
    <t>1327-BK</t>
  </si>
  <si>
    <t>Heavy Duty Power Connectors PP15/45 HOUSING ONLY RED - BULK</t>
  </si>
  <si>
    <t>879-1327-BK</t>
  </si>
  <si>
    <t>1327G6-BK</t>
  </si>
  <si>
    <t>Heavy Duty Power Connectors PP15/45 HOUSING ONLY BLACK - BULK</t>
  </si>
  <si>
    <t>879-1327G6-BK</t>
  </si>
  <si>
    <t>Retaining pin</t>
  </si>
  <si>
    <t>Heavy Duty Power Connectors RETAINING PIN PER DWG TR1716</t>
  </si>
  <si>
    <t>111812P5</t>
  </si>
  <si>
    <t>879-111812P5</t>
  </si>
  <si>
    <t>Solder staple</t>
  </si>
  <si>
    <t>Heavy Duty Power Connectors PP15/45 23MM X 13.5MM STAPLE</t>
  </si>
  <si>
    <t>114555P9</t>
  </si>
  <si>
    <t>879-114555P9</t>
  </si>
  <si>
    <t>IC4</t>
  </si>
  <si>
    <t>IC5</t>
  </si>
  <si>
    <t>IC6</t>
  </si>
  <si>
    <t>IC7</t>
  </si>
  <si>
    <t>IC8</t>
  </si>
  <si>
    <t>IC9</t>
  </si>
  <si>
    <t>IC10</t>
  </si>
  <si>
    <t>IC11</t>
  </si>
  <si>
    <t>J6</t>
  </si>
  <si>
    <t>Q3</t>
  </si>
  <si>
    <t>Q4</t>
  </si>
  <si>
    <t>Q5</t>
  </si>
  <si>
    <t>Q6</t>
  </si>
  <si>
    <t>Q7</t>
  </si>
  <si>
    <t>Q8</t>
  </si>
  <si>
    <t>Q9</t>
  </si>
  <si>
    <t>Q10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</si>
  <si>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</si>
  <si>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</si>
  <si>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</si>
  <si>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</si>
  <si>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</si>
  <si>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</si>
  <si>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</si>
  <si>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</si>
  <si>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</si>
  <si>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</si>
  <si>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</si>
  <si>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</si>
  <si>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</si>
  <si>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</si>
  <si>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</si>
  <si>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</si>
  <si>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</si>
  <si>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</si>
  <si>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</si>
  <si>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</si>
  <si>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</si>
  <si>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</si>
  <si>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</si>
  <si>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</si>
  <si>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</si>
  <si>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</si>
  <si>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</si>
  <si>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</si>
  <si>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</si>
  <si>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</si>
  <si>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</si>
  <si>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</si>
  <si>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 xml:space="preserve">C21 </t>
  </si>
  <si>
    <t xml:space="preserve">C11 C12 C13 C14 C15 C16 C17 C18 C19 C20 </t>
  </si>
  <si>
    <t>REF3433IDBVR</t>
  </si>
  <si>
    <t>SamacSys_Parts:SOT95P280X145-6N</t>
  </si>
  <si>
    <t>C882722</t>
  </si>
  <si>
    <t>IC2</t>
  </si>
  <si>
    <t>Socket</t>
  </si>
  <si>
    <t>https://www.mouser.co.uk/datasheet/2/418/7/ENG_CD_2199298_A_baseFilename-2029528.pdf</t>
  </si>
  <si>
    <t>IC &amp; Component Sockets 16P DIP SKT 300 CL LADDER</t>
  </si>
  <si>
    <t>1-2199298-4</t>
  </si>
  <si>
    <t>571-1-2199298-4</t>
  </si>
  <si>
    <t>Sub_assembly</t>
  </si>
  <si>
    <t>Controller</t>
  </si>
  <si>
    <t>Quantity</t>
  </si>
  <si>
    <t>Total cost</t>
  </si>
  <si>
    <t>Driver</t>
  </si>
  <si>
    <t>https://www.mouser.co.uk/datasheet/2/527/ssw_th-2854740.pdf</t>
  </si>
  <si>
    <t>Headers &amp; Wire Housings Tiger Buy Socket Strip with PCB Tails, .100" Pitch</t>
  </si>
  <si>
    <t>Samtec</t>
  </si>
  <si>
    <t>SSW-106-01-T-S</t>
  </si>
  <si>
    <t>200-SSW10601TS</t>
  </si>
  <si>
    <t>SSW-108-01-T-D</t>
  </si>
  <si>
    <t>200-SSW10801TD</t>
  </si>
  <si>
    <t>Socket header 12pos</t>
  </si>
  <si>
    <t>Socket header 16pos</t>
  </si>
  <si>
    <t>SSW-116-01-T-S</t>
  </si>
  <si>
    <t>200-SSW11601TS</t>
  </si>
  <si>
    <t>SSW-112-01-T-S</t>
  </si>
  <si>
    <t>200-SSW11201TS</t>
  </si>
  <si>
    <t>J10 11</t>
  </si>
  <si>
    <t>Headers &amp; Wire Housings STACKING HEADER 1 X 26 PIN</t>
  </si>
  <si>
    <t>MIKROE-1329</t>
  </si>
  <si>
    <t>Mikroe</t>
  </si>
  <si>
    <t>932-MIKROE-1329</t>
  </si>
  <si>
    <t>Standoff</t>
  </si>
  <si>
    <t>M3 x 8mm</t>
  </si>
  <si>
    <t>https://www.mouser.co.uk/datasheet/2/181/R30_300-1136135.pdf</t>
  </si>
  <si>
    <t>Standoffs &amp; Spacers M3 x 8mm HEX 5mm A/F 6mm ML/FML NICKEL</t>
  </si>
  <si>
    <t>Harwin</t>
  </si>
  <si>
    <t>Stacking headers</t>
  </si>
  <si>
    <t>Header socket 1x6</t>
  </si>
  <si>
    <t>Header socket 3x4</t>
  </si>
  <si>
    <t>SSW-104-03-F-T</t>
  </si>
  <si>
    <t>200-SSW10403FT</t>
  </si>
  <si>
    <t>Backplane</t>
  </si>
  <si>
    <t>NTC_in</t>
  </si>
  <si>
    <t>Enclosure</t>
  </si>
  <si>
    <t>Component</t>
  </si>
  <si>
    <t>Supplier</t>
  </si>
  <si>
    <t>USB socket</t>
  </si>
  <si>
    <t>Micro USB cable</t>
  </si>
  <si>
    <t>LCD mounting screws</t>
  </si>
  <si>
    <t>LCD mounting nuts</t>
  </si>
  <si>
    <t>Farnell</t>
  </si>
  <si>
    <t>MULTICOMP PRO</t>
  </si>
  <si>
    <t>G17082UG</t>
  </si>
  <si>
    <t>Supplier SKU</t>
  </si>
  <si>
    <t>Price</t>
  </si>
  <si>
    <t>USB mounting screws</t>
  </si>
  <si>
    <t>RS</t>
  </si>
  <si>
    <t>RS PRO</t>
  </si>
  <si>
    <t>Mouser</t>
  </si>
  <si>
    <t>Seeed Studio</t>
  </si>
  <si>
    <t>713-104030001</t>
  </si>
  <si>
    <t>PSU</t>
  </si>
  <si>
    <t>https://www.bargainhardware.co.uk/</t>
  </si>
  <si>
    <t>HP</t>
  </si>
  <si>
    <t>DPS-1200FB</t>
  </si>
  <si>
    <t>PSU0000050</t>
  </si>
  <si>
    <t>Grand total</t>
  </si>
  <si>
    <t>Boards</t>
  </si>
  <si>
    <t>862-1573</t>
  </si>
  <si>
    <t>Cost per unit</t>
  </si>
  <si>
    <t>NTC in</t>
  </si>
  <si>
    <t>Shipping</t>
  </si>
  <si>
    <t>Supplier Part Number</t>
  </si>
  <si>
    <t>PSU carriage</t>
  </si>
  <si>
    <t>651-1881561</t>
  </si>
  <si>
    <t>R30-3011202</t>
  </si>
  <si>
    <t>855-R30-3011202</t>
  </si>
  <si>
    <t>UR05C-003-RB</t>
  </si>
  <si>
    <t>545-UR05C-003-RB</t>
  </si>
  <si>
    <t>Tripp Lite</t>
  </si>
  <si>
    <t>SD card</t>
  </si>
  <si>
    <t>https://www.mouser.co.uk/datasheet/2/669/SanDisk_10092017_iNAND-Family-Brochure-for-M_C_022-1217148.pdf</t>
  </si>
  <si>
    <t>Memory Cards 16GB UHS Class 4 MicroSD Card WD/SD</t>
  </si>
  <si>
    <t>SanDisk</t>
  </si>
  <si>
    <t>SDSDQAB-016G</t>
  </si>
  <si>
    <t>467-SDSDQAB-016G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</si>
</sst>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AFABAB"/>
      <name val="Arial"/>
      <family val="2"/>
    </font>
    <font>
      <sz val="11"/>
      <color rgb="FFAFABAB"/>
      <name val="宋体"/>
      <charset val="134"/>
    </font>
    <font>
      <sz val="11"/>
      <color rgb="FF222222"/>
      <name val="Microsoft YaHei"/>
      <family val="2"/>
    </font>
    <font>
      <sz val="11"/>
      <color rgb="FF000000"/>
      <name val="Microsoft YaHei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8" fillId="0" borderId="0" xfId="0" applyFont="1"/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2" borderId="1" xfId="2" applyFont="1" applyFill="1" applyBorder="1" applyAlignment="1">
      <alignment horizontal="center" vertical="center"/>
    </xf>
    <xf numFmtId="0" fontId="11" fillId="0" borderId="0" xfId="3"/>
    <xf numFmtId="0" fontId="12" fillId="3" borderId="0" xfId="4"/>
  </cellXfs>
  <cellStyles count="5">
    <cellStyle name="Bad" xfId="4" builtinId="27"/>
    <cellStyle name="Hyperlink" xfId="3" builtinId="8"/>
    <cellStyle name="Normal" xfId="0" builtinId="0"/>
    <cellStyle name="Normal 2" xfId="1" xr:uid="{FB1958E9-5AFD-4615-A05A-5E9B033246F5}"/>
    <cellStyle name="Normal 3" xfId="2" xr:uid="{B4D51766-CD12-4223-A836-2970C59272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.uk/ProductDetail/Microchip-Technology/MCP3304-CI-P?qs=2HbNQnvoB68T7LZcGwqiOg%3D%3D" TargetMode="External"/><Relationship Id="rId1" Type="http://schemas.openxmlformats.org/officeDocument/2006/relationships/hyperlink" Target="https://www.mouser.co.uk/ProductDetail/Maxim-Integrated/MAX22531AAP%2b?qs=doiCPypUmgFZ7xzUXZ7H2g%3D%3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.uk/ProductDetail/Microchip-Technology/MCP3304-CI-P?qs=2HbNQnvoB68T7LZcGwqiOg%3D%3D" TargetMode="External"/><Relationship Id="rId1" Type="http://schemas.openxmlformats.org/officeDocument/2006/relationships/hyperlink" Target="https://www.mouser.co.uk/ProductDetail/Microchip-Technology-Atmel/MCP1501T-33E-CHY?qs=8cKuZ6Ok2lZxgW6mutm0tA%3D%3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BC1F-45BB-401E-9266-4EBC52FFB810}">
  <dimension ref="A1:P67"/>
  <sheetViews>
    <sheetView tabSelected="1" workbookViewId="0">
      <selection activeCell="B20" sqref="B20"/>
    </sheetView>
  </sheetViews>
  <sheetFormatPr defaultRowHeight="15" outlineLevelRow="1"/>
  <cols>
    <col min="1" max="1" width="13.7109375" bestFit="1" customWidth="1"/>
    <col min="4" max="4" width="30.28515625" bestFit="1" customWidth="1"/>
    <col min="9" max="9" width="103.42578125" bestFit="1" customWidth="1"/>
    <col min="12" max="12" width="26.85546875" bestFit="1" customWidth="1"/>
    <col min="13" max="13" width="23.140625" bestFit="1" customWidth="1"/>
    <col min="14" max="14" width="18.85546875" bestFit="1" customWidth="1"/>
    <col min="15" max="15" width="9.42578125" bestFit="1" customWidth="1"/>
  </cols>
  <sheetData>
    <row r="1" spans="1:16">
      <c r="A1" t="s">
        <v>340</v>
      </c>
      <c r="B1" t="s">
        <v>342</v>
      </c>
      <c r="D1" t="s">
        <v>32</v>
      </c>
      <c r="E1" t="s">
        <v>31</v>
      </c>
      <c r="F1" t="s">
        <v>30</v>
      </c>
      <c r="G1" t="s">
        <v>377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404</v>
      </c>
      <c r="N1" t="s">
        <v>22</v>
      </c>
      <c r="O1" t="s">
        <v>343</v>
      </c>
      <c r="P1" t="s">
        <v>401</v>
      </c>
    </row>
    <row r="2" spans="1:16">
      <c r="A2" t="s">
        <v>398</v>
      </c>
      <c r="O2">
        <f>O3+O23+O37+O47+O54+O62</f>
        <v>1511.8600000000001</v>
      </c>
      <c r="P2">
        <f>O2/B54</f>
        <v>302.37200000000001</v>
      </c>
    </row>
    <row r="3" spans="1:16">
      <c r="A3" t="s">
        <v>341</v>
      </c>
      <c r="B3">
        <v>5</v>
      </c>
      <c r="O3">
        <f>SUM(O4:O17)</f>
        <v>195.21</v>
      </c>
      <c r="P3">
        <f>O3/B3</f>
        <v>39.042000000000002</v>
      </c>
    </row>
    <row r="4" spans="1:16" outlineLevel="1">
      <c r="D4" t="str">
        <f>CCC_rig_controller!A2</f>
        <v xml:space="preserve">A1 </v>
      </c>
      <c r="E4">
        <f>CCC_rig_controller!B2*$B$3</f>
        <v>5</v>
      </c>
      <c r="F4" t="str">
        <f>CCC_rig_controller!C2</f>
        <v>Adafruit_Feather_Generic</v>
      </c>
      <c r="G4" t="s">
        <v>390</v>
      </c>
      <c r="H4" t="str">
        <f>CCC_rig_controller!E2</f>
        <v>https://www.mouser.co.uk/datasheet/2/737/adafruit_adalogger_featherwing-1915269.pdf</v>
      </c>
      <c r="I4" t="str">
        <f>CCC_rig_controller!F2</f>
        <v>Adafruit Accessories Adalogger FeatherWing - RTC + SD Add-on For All Feather Boards</v>
      </c>
      <c r="J4">
        <f>CCC_rig_controller!G2</f>
        <v>0</v>
      </c>
      <c r="K4" t="str">
        <f>CCC_rig_controller!H2</f>
        <v>Adafruit</v>
      </c>
      <c r="L4">
        <f>CCC_rig_controller!I2</f>
        <v>2922</v>
      </c>
      <c r="M4" t="str">
        <f>CCC_rig_controller!J2</f>
        <v>485-2922</v>
      </c>
      <c r="N4">
        <f>CCC_rig_controller!K2</f>
        <v>6.91</v>
      </c>
      <c r="O4">
        <f>CEILING(N4*E4,0.01)</f>
        <v>34.550000000000004</v>
      </c>
    </row>
    <row r="5" spans="1:16" outlineLevel="1">
      <c r="D5" t="str">
        <f>CCC_rig_controller!A3</f>
        <v xml:space="preserve">IC1 </v>
      </c>
      <c r="E5">
        <f>CCC_rig_controller!B3*$B$3</f>
        <v>5</v>
      </c>
      <c r="F5" t="str">
        <f>CCC_rig_controller!C3</f>
        <v>MAX22531AAP+</v>
      </c>
      <c r="G5" t="s">
        <v>390</v>
      </c>
      <c r="H5" t="str">
        <f>CCC_rig_controller!E3</f>
        <v>https://datasheets.maximintegrated.com/en/ds/MAX22530.pdf</v>
      </c>
      <c r="I5" t="str">
        <f>CCC_rig_controller!F3</f>
        <v>Field-Side Self-Powered, 4-Channel, 12-bit, Isolated ADC, 20-pin SSOP</v>
      </c>
      <c r="J5">
        <f>CCC_rig_controller!G3</f>
        <v>1.99</v>
      </c>
      <c r="K5" t="str">
        <f>CCC_rig_controller!H3</f>
        <v>Maxim Integrated</v>
      </c>
      <c r="L5" t="str">
        <f>CCC_rig_controller!I3</f>
        <v>MAX22531AAP+</v>
      </c>
      <c r="M5" t="str">
        <f>CCC_rig_controller!J3</f>
        <v>700-MAX22531AAP+</v>
      </c>
      <c r="N5">
        <f>CCC_rig_controller!K3</f>
        <v>8.43</v>
      </c>
      <c r="O5">
        <f t="shared" ref="O5:O19" si="0">CEILING(N5*E5,0.01)</f>
        <v>42.15</v>
      </c>
    </row>
    <row r="6" spans="1:16" outlineLevel="1">
      <c r="D6" t="str">
        <f>CCC_rig_controller!A4</f>
        <v xml:space="preserve">IC3 </v>
      </c>
      <c r="E6">
        <f>CCC_rig_controller!B4*$B$3</f>
        <v>5</v>
      </c>
      <c r="F6" t="str">
        <f>CCC_rig_controller!C4</f>
        <v>MCP3304-CI_P</v>
      </c>
      <c r="G6" t="s">
        <v>390</v>
      </c>
      <c r="H6">
        <f>CCC_rig_controller!E4</f>
        <v>0</v>
      </c>
      <c r="I6" t="str">
        <f>CCC_rig_controller!F4</f>
        <v>Microchip MCP3304-CI/P, 13 bit Serial ADC, Differential Input, 16-Pin PDIP</v>
      </c>
      <c r="J6">
        <f>CCC_rig_controller!G4</f>
        <v>5.3339999999999996</v>
      </c>
      <c r="K6" t="str">
        <f>CCC_rig_controller!H4</f>
        <v>Microchip</v>
      </c>
      <c r="L6" t="str">
        <f>CCC_rig_controller!I4</f>
        <v>MCP3304-CI/P</v>
      </c>
      <c r="M6" t="str">
        <f>CCC_rig_controller!J4</f>
        <v>579-MCP3304-CI/P</v>
      </c>
      <c r="N6">
        <f>CCC_rig_controller!K4</f>
        <v>4.05</v>
      </c>
      <c r="O6">
        <f t="shared" si="0"/>
        <v>20.25</v>
      </c>
    </row>
    <row r="7" spans="1:16" outlineLevel="1">
      <c r="D7" t="str">
        <f>CCC_rig_controller!A5</f>
        <v>J1 J4</v>
      </c>
      <c r="E7">
        <f>CCC_rig_controller!B5*$B$3</f>
        <v>10</v>
      </c>
      <c r="F7" t="str">
        <f>CCC_rig_controller!C5</f>
        <v>Cell_V,T_Fuse</v>
      </c>
      <c r="G7" t="s">
        <v>390</v>
      </c>
      <c r="H7" t="str">
        <f>CCC_rig_controller!E5</f>
        <v>https://www.phoenixcontact.com/us/products/1881558/pdf</v>
      </c>
      <c r="I7" t="str">
        <f>CCC_rig_controller!F5</f>
        <v>Pluggable Terminal Blocks 2 Pos 2.5mm pitch Through Hole Header</v>
      </c>
      <c r="J7">
        <f>CCC_rig_controller!G5</f>
        <v>13.6</v>
      </c>
      <c r="K7" t="str">
        <f>CCC_rig_controller!H5</f>
        <v>Phoenix Contact</v>
      </c>
      <c r="L7">
        <f>CCC_rig_controller!I5</f>
        <v>1881558</v>
      </c>
      <c r="M7" t="str">
        <f>CCC_rig_controller!J5</f>
        <v>651-1881558</v>
      </c>
      <c r="N7">
        <f>CCC_rig_controller!K5</f>
        <v>0.92600000000000005</v>
      </c>
      <c r="O7">
        <f t="shared" si="0"/>
        <v>9.26</v>
      </c>
    </row>
    <row r="8" spans="1:16" outlineLevel="1">
      <c r="D8" t="str">
        <f>CCC_rig_controller!A6</f>
        <v xml:space="preserve">J10 </v>
      </c>
      <c r="E8">
        <f>CCC_rig_controller!B6*$B$3</f>
        <v>5</v>
      </c>
      <c r="F8" t="str">
        <f>CCC_rig_controller!C6</f>
        <v>NTC_ADC_Conn</v>
      </c>
      <c r="G8" t="s">
        <v>390</v>
      </c>
      <c r="H8" t="str">
        <f>CCC_rig_controller!E6</f>
        <v>https://www.mouser.co.uk/datasheet/2/527/ssw_th-2854740.pdf</v>
      </c>
      <c r="I8" t="str">
        <f>CCC_rig_controller!F6</f>
        <v>Headers &amp; Wire Housings Tiger Buy Socket Strip with PCB Tails, .100" Pitch</v>
      </c>
      <c r="J8">
        <f>CCC_rig_controller!G6</f>
        <v>0</v>
      </c>
      <c r="K8" t="str">
        <f>CCC_rig_controller!H6</f>
        <v>Samtec</v>
      </c>
      <c r="L8" t="str">
        <f>CCC_rig_controller!I6</f>
        <v>SSW-106-01-T-S</v>
      </c>
      <c r="M8" t="str">
        <f>CCC_rig_controller!J6</f>
        <v>200-SSW10601TS</v>
      </c>
      <c r="N8">
        <f>CCC_rig_controller!K6</f>
        <v>0.81</v>
      </c>
      <c r="O8">
        <f t="shared" si="0"/>
        <v>4.05</v>
      </c>
    </row>
    <row r="9" spans="1:16" outlineLevel="1">
      <c r="D9" t="str">
        <f>CCC_rig_controller!A7</f>
        <v xml:space="preserve">J11 </v>
      </c>
      <c r="E9">
        <f>CCC_rig_controller!B7*$B$3</f>
        <v>5</v>
      </c>
      <c r="F9" t="str">
        <f>CCC_rig_controller!C7</f>
        <v>NTC_ADC_CS_Conn</v>
      </c>
      <c r="G9" t="s">
        <v>390</v>
      </c>
      <c r="H9" t="str">
        <f>CCC_rig_controller!E7</f>
        <v>https://www.mouser.co.uk/datasheet/2/527/ssw_th-2854740.pdf</v>
      </c>
      <c r="I9" t="str">
        <f>CCC_rig_controller!F7</f>
        <v>Headers &amp; Wire Housings Tiger Buy Socket Strip with PCB Tails, .100" Pitch</v>
      </c>
      <c r="J9">
        <f>CCC_rig_controller!G7</f>
        <v>0</v>
      </c>
      <c r="K9" t="str">
        <f>CCC_rig_controller!H7</f>
        <v>Samtec</v>
      </c>
      <c r="L9" t="str">
        <f>CCC_rig_controller!I7</f>
        <v>SSW-108-01-T-D</v>
      </c>
      <c r="M9" t="str">
        <f>CCC_rig_controller!J7</f>
        <v>200-SSW10801TD</v>
      </c>
      <c r="N9">
        <f>CCC_rig_controller!K7</f>
        <v>1.47</v>
      </c>
      <c r="O9">
        <f t="shared" si="0"/>
        <v>7.3500000000000005</v>
      </c>
    </row>
    <row r="10" spans="1:16" outlineLevel="1">
      <c r="D10" t="str">
        <f>CCC_rig_controller!A8</f>
        <v>J2 J3</v>
      </c>
      <c r="E10">
        <f>CCC_rig_controller!B8*$B$3</f>
        <v>10</v>
      </c>
      <c r="F10" t="str">
        <f>CCC_rig_controller!C8</f>
        <v>I_sense_0, I_sense_1</v>
      </c>
      <c r="G10" t="s">
        <v>390</v>
      </c>
      <c r="H10" t="str">
        <f>CCC_rig_controller!E8</f>
        <v>https://www.phoenixcontact.com/us/products/1881451/pdf</v>
      </c>
      <c r="I10" t="str">
        <f>CCC_rig_controller!F8</f>
        <v>Pluggable Terminal Blocks 3 Pos 2.5mm pitch Through Hole Header</v>
      </c>
      <c r="J10">
        <f>CCC_rig_controller!G8</f>
        <v>0</v>
      </c>
      <c r="K10" t="str">
        <f>CCC_rig_controller!H8</f>
        <v>Phoenix Contact</v>
      </c>
      <c r="L10">
        <f>CCC_rig_controller!I8</f>
        <v>1881561</v>
      </c>
      <c r="M10" t="str">
        <f>CCC_rig_controller!J8</f>
        <v>651-1881561</v>
      </c>
      <c r="N10">
        <f>CCC_rig_controller!K8</f>
        <v>1.05</v>
      </c>
      <c r="O10">
        <f t="shared" si="0"/>
        <v>10.5</v>
      </c>
    </row>
    <row r="11" spans="1:16" outlineLevel="1">
      <c r="D11" t="str">
        <f>CCC_rig_controller!A9</f>
        <v xml:space="preserve">J8 </v>
      </c>
      <c r="E11">
        <f>CCC_rig_controller!B9*$B$3</f>
        <v>5</v>
      </c>
      <c r="F11" t="str">
        <f>CCC_rig_controller!C9</f>
        <v>LCD</v>
      </c>
      <c r="G11" t="s">
        <v>390</v>
      </c>
      <c r="H11" t="str">
        <f>CCC_rig_controller!E9</f>
        <v>https://www.phoenixcontact.com/us/products/1881574/pdf</v>
      </c>
      <c r="I11" t="str">
        <f>CCC_rig_controller!F9</f>
        <v>Pluggable Terminal Blocks 4 Pos 2.5mm pitch Through Hole Header</v>
      </c>
      <c r="J11">
        <f>CCC_rig_controller!G9</f>
        <v>0</v>
      </c>
      <c r="K11" t="str">
        <f>CCC_rig_controller!H9</f>
        <v>Phoenix Contact</v>
      </c>
      <c r="L11">
        <f>CCC_rig_controller!I9</f>
        <v>1881574</v>
      </c>
      <c r="M11" t="str">
        <f>CCC_rig_controller!J9</f>
        <v>651-1881574</v>
      </c>
      <c r="N11">
        <f>CCC_rig_controller!K9</f>
        <v>1.41</v>
      </c>
      <c r="O11">
        <f t="shared" si="0"/>
        <v>7.05</v>
      </c>
    </row>
    <row r="12" spans="1:16" outlineLevel="1">
      <c r="D12" t="str">
        <f>CCC_rig_controller!A10</f>
        <v xml:space="preserve">J9 </v>
      </c>
      <c r="E12">
        <f>CCC_rig_controller!B10*$B$3</f>
        <v>5</v>
      </c>
      <c r="F12" t="str">
        <f>CCC_rig_controller!C10</f>
        <v>NTC_Conn</v>
      </c>
      <c r="G12" t="s">
        <v>390</v>
      </c>
      <c r="H12" t="str">
        <f>CCC_rig_controller!E10</f>
        <v>https://tools.molex.com/pdm_docs/sd/430451622_sd.pdf</v>
      </c>
      <c r="I12" t="str">
        <f>CCC_rig_controller!F10</f>
        <v>Headers &amp; Wire Housings Microfit 3.0 RA PTH clip 15Au DR 16Ckt</v>
      </c>
      <c r="J12">
        <f>CCC_rig_controller!G10</f>
        <v>0</v>
      </c>
      <c r="K12" t="str">
        <f>CCC_rig_controller!H10</f>
        <v>Molex</v>
      </c>
      <c r="L12" t="str">
        <f>CCC_rig_controller!I10</f>
        <v>43045-1622</v>
      </c>
      <c r="M12" t="str">
        <f>CCC_rig_controller!J10</f>
        <v>538-43045-1622</v>
      </c>
      <c r="N12">
        <f>CCC_rig_controller!K10</f>
        <v>2.83</v>
      </c>
      <c r="O12">
        <f t="shared" si="0"/>
        <v>14.15</v>
      </c>
    </row>
    <row r="13" spans="1:16" outlineLevel="1">
      <c r="D13" t="str">
        <f>CCC_rig_controller!A11</f>
        <v xml:space="preserve">PS1 </v>
      </c>
      <c r="E13">
        <f>CCC_rig_controller!B11*$B$3</f>
        <v>5</v>
      </c>
      <c r="F13" t="str">
        <f>CCC_rig_controller!C11</f>
        <v>TEA_1-0505</v>
      </c>
      <c r="G13" t="s">
        <v>390</v>
      </c>
      <c r="H13" t="str">
        <f>CCC_rig_controller!E11</f>
        <v>https://tracopower.com/tea1-datasheet/</v>
      </c>
      <c r="I13" t="str">
        <f>CCC_rig_controller!F11</f>
        <v>1 Watt DC/DC converter, industrial, +/-10% input, unregulated, highly cost efficient, encapsulated, SIP-4</v>
      </c>
      <c r="J13">
        <f>CCC_rig_controller!G11</f>
        <v>10.15</v>
      </c>
      <c r="K13" t="str">
        <f>CCC_rig_controller!H11</f>
        <v>Traco Power</v>
      </c>
      <c r="L13" t="str">
        <f>CCC_rig_controller!I11</f>
        <v>TEA 1-0505</v>
      </c>
      <c r="M13" t="str">
        <f>CCC_rig_controller!J11</f>
        <v>495-TEA1-0505</v>
      </c>
      <c r="N13">
        <f>CCC_rig_controller!K11</f>
        <v>1.44</v>
      </c>
      <c r="O13">
        <f t="shared" si="0"/>
        <v>7.2</v>
      </c>
    </row>
    <row r="14" spans="1:16" outlineLevel="1">
      <c r="D14" t="str">
        <f>CCC_rig_controller!A12</f>
        <v xml:space="preserve">S1 S2 </v>
      </c>
      <c r="E14">
        <f>CCC_rig_controller!B12*$B$3</f>
        <v>10</v>
      </c>
      <c r="F14" t="str">
        <f>CCC_rig_controller!C12</f>
        <v>DS01C-254-S-08BE</v>
      </c>
      <c r="G14" t="s">
        <v>390</v>
      </c>
      <c r="H14">
        <f>CCC_rig_controller!E12</f>
        <v>0</v>
      </c>
      <c r="I14" t="str">
        <f>CCC_rig_controller!F12</f>
        <v>DIP Switches / SIP Switches DIP Switch, SPST, 2.54 pitch, raised actuator, covex bottom, Short pin, 8 position, Blue</v>
      </c>
      <c r="J14">
        <f>CCC_rig_controller!G12</f>
        <v>7</v>
      </c>
      <c r="K14" t="str">
        <f>CCC_rig_controller!H12</f>
        <v>CUI Devices</v>
      </c>
      <c r="L14" t="str">
        <f>CCC_rig_controller!I12</f>
        <v>DS01C-254-S-08BE</v>
      </c>
      <c r="M14" t="str">
        <f>CCC_rig_controller!J12</f>
        <v>490-DS01C-254-S-08BE</v>
      </c>
      <c r="N14">
        <f>CCC_rig_controller!K12</f>
        <v>0.57099999999999995</v>
      </c>
      <c r="O14">
        <f t="shared" si="0"/>
        <v>5.71</v>
      </c>
    </row>
    <row r="15" spans="1:16" outlineLevel="1">
      <c r="D15" t="str">
        <f>CCC_rig_controller!A13</f>
        <v xml:space="preserve">U1 </v>
      </c>
      <c r="E15">
        <f>CCC_rig_controller!B13*$B$3</f>
        <v>5</v>
      </c>
      <c r="F15" t="str">
        <f>CCC_rig_controller!C13</f>
        <v>Pico</v>
      </c>
      <c r="G15" t="s">
        <v>390</v>
      </c>
      <c r="H15" t="str">
        <f>CCC_rig_controller!E13</f>
        <v>https://www.mouser.co.uk/datasheet/2/635/pico_datasheet-3048936.pdf</v>
      </c>
      <c r="I15" t="str">
        <f>CCC_rig_controller!F13</f>
        <v>Single Board Computers Raspberry Pi Pico</v>
      </c>
      <c r="J15">
        <f>CCC_rig_controller!G13</f>
        <v>0</v>
      </c>
      <c r="K15" t="str">
        <f>CCC_rig_controller!H13</f>
        <v>Raspberry Pi</v>
      </c>
      <c r="L15" t="str">
        <f>CCC_rig_controller!I13</f>
        <v>SC0915</v>
      </c>
      <c r="M15" t="str">
        <f>CCC_rig_controller!J13</f>
        <v>358-SC0915</v>
      </c>
      <c r="N15">
        <f>CCC_rig_controller!K13</f>
        <v>3.09</v>
      </c>
      <c r="O15">
        <f t="shared" si="0"/>
        <v>15.450000000000001</v>
      </c>
    </row>
    <row r="16" spans="1:16" outlineLevel="1">
      <c r="D16" t="str">
        <f>CCC_rig_controller!A14</f>
        <v xml:space="preserve">U2 U3 U4 </v>
      </c>
      <c r="E16">
        <f>CCC_rig_controller!B14*$B$3</f>
        <v>15</v>
      </c>
      <c r="F16" t="str">
        <f>CCC_rig_controller!C14</f>
        <v>PXO7805-500-S</v>
      </c>
      <c r="G16" t="s">
        <v>390</v>
      </c>
      <c r="H16" t="str">
        <f>CCC_rig_controller!E14</f>
        <v>https://www.mouser.co.uk/datasheet/2/670/pxo78_500_s-3070528.pdf</v>
      </c>
      <c r="I16" t="str">
        <f>CCC_rig_controller!F14</f>
        <v>Non-Isolated DC/DC Converters dc-dc non-isolated, 0.5 A, 6.5-36 Vdc input, 5 Vdc output, SIP</v>
      </c>
      <c r="J16">
        <f>CCC_rig_controller!G14</f>
        <v>0</v>
      </c>
      <c r="K16" t="str">
        <f>CCC_rig_controller!H14</f>
        <v>CUI Inc.</v>
      </c>
      <c r="L16" t="str">
        <f>CCC_rig_controller!I14</f>
        <v>PXO7805-500-S</v>
      </c>
      <c r="M16" t="str">
        <f>CCC_rig_controller!J14</f>
        <v>490-PXO7805-500-S</v>
      </c>
      <c r="N16">
        <f>CCC_rig_controller!K14</f>
        <v>1.1100000000000001</v>
      </c>
      <c r="O16">
        <f t="shared" si="0"/>
        <v>16.649999999999999</v>
      </c>
    </row>
    <row r="17" spans="1:16" outlineLevel="1">
      <c r="D17" t="str">
        <f>CCC_rig_controller!A15</f>
        <v>Socket</v>
      </c>
      <c r="E17">
        <f>CCC_rig_controller!B15*$B$3</f>
        <v>5</v>
      </c>
      <c r="F17">
        <f>CCC_rig_controller!C15</f>
        <v>0</v>
      </c>
      <c r="G17" t="s">
        <v>390</v>
      </c>
      <c r="H17" t="str">
        <f>CCC_rig_controller!E15</f>
        <v>https://www.mouser.co.uk/datasheet/2/418/7/ENG_CD_2199298_A_baseFilename-2029528.pdf</v>
      </c>
      <c r="I17" t="str">
        <f>CCC_rig_controller!F15</f>
        <v>IC &amp; Component Sockets 16P DIP SKT 300 CL LADDER</v>
      </c>
      <c r="J17">
        <f>CCC_rig_controller!G15</f>
        <v>0</v>
      </c>
      <c r="K17" t="str">
        <f>CCC_rig_controller!H15</f>
        <v>TE Connectivity</v>
      </c>
      <c r="L17" t="str">
        <f>CCC_rig_controller!I15</f>
        <v>1-2199298-4</v>
      </c>
      <c r="M17" t="str">
        <f>CCC_rig_controller!J15</f>
        <v>571-1-2199298-4</v>
      </c>
      <c r="N17">
        <f>CCC_rig_controller!K15</f>
        <v>0.17699999999999999</v>
      </c>
      <c r="O17">
        <f t="shared" si="0"/>
        <v>0.89</v>
      </c>
    </row>
    <row r="18" spans="1:16">
      <c r="D18" t="str">
        <f>CCC_rig_controller!A16</f>
        <v>Socket header 12pos</v>
      </c>
      <c r="E18">
        <f>CCC_rig_controller!B16*$B$3</f>
        <v>5</v>
      </c>
      <c r="F18">
        <f>CCC_rig_controller!C16</f>
        <v>0</v>
      </c>
      <c r="G18" t="s">
        <v>390</v>
      </c>
      <c r="H18" t="str">
        <f>CCC_rig_controller!E16</f>
        <v>https://www.mouser.co.uk/datasheet/2/527/ssw_th-2854740.pdf</v>
      </c>
      <c r="I18">
        <f>CCC_rig_controller!F16</f>
        <v>0</v>
      </c>
      <c r="J18">
        <f>CCC_rig_controller!G16</f>
        <v>0</v>
      </c>
      <c r="K18" t="str">
        <f>CCC_rig_controller!H16</f>
        <v>Samtec</v>
      </c>
      <c r="L18" t="str">
        <f>CCC_rig_controller!I16</f>
        <v>SSW-112-01-T-S</v>
      </c>
      <c r="M18" t="str">
        <f>CCC_rig_controller!J16</f>
        <v>200-SSW11201TS</v>
      </c>
      <c r="N18">
        <f>CCC_rig_controller!K16</f>
        <v>1.48</v>
      </c>
      <c r="O18">
        <f t="shared" si="0"/>
        <v>7.4</v>
      </c>
    </row>
    <row r="19" spans="1:16">
      <c r="D19" t="str">
        <f>CCC_rig_controller!A17</f>
        <v>Socket header 16pos</v>
      </c>
      <c r="E19">
        <f>CCC_rig_controller!B17*$B$3</f>
        <v>5</v>
      </c>
      <c r="F19">
        <f>CCC_rig_controller!C17</f>
        <v>0</v>
      </c>
      <c r="G19" t="s">
        <v>390</v>
      </c>
      <c r="H19" t="str">
        <f>CCC_rig_controller!E17</f>
        <v>https://www.mouser.co.uk/datasheet/2/527/ssw_th-2854740.pdf</v>
      </c>
      <c r="I19" t="str">
        <f>CCC_rig_controller!F17</f>
        <v>Headers &amp; Wire Housings Tiger Buy Socket Strip with PCB Tails, .100" Pitch</v>
      </c>
      <c r="J19">
        <f>CCC_rig_controller!G17</f>
        <v>0</v>
      </c>
      <c r="K19" t="str">
        <f>CCC_rig_controller!H17</f>
        <v>Samtec</v>
      </c>
      <c r="L19" t="str">
        <f>CCC_rig_controller!I17</f>
        <v>SSW-116-01-T-S</v>
      </c>
      <c r="M19" t="str">
        <f>CCC_rig_controller!J17</f>
        <v>200-SSW11601TS</v>
      </c>
      <c r="N19">
        <f>CCC_rig_controller!K17</f>
        <v>1.89</v>
      </c>
      <c r="O19">
        <f t="shared" si="0"/>
        <v>9.4500000000000011</v>
      </c>
    </row>
    <row r="20" spans="1:16">
      <c r="D20" t="str">
        <f>CCC_rig_controller!A18</f>
        <v>Standoff</v>
      </c>
      <c r="E20">
        <f>CCC_rig_controller!B18*$B$3</f>
        <v>20</v>
      </c>
      <c r="F20" t="str">
        <f>CCC_rig_controller!C18</f>
        <v>M3 x 8mm</v>
      </c>
      <c r="G20" t="s">
        <v>390</v>
      </c>
      <c r="H20" t="str">
        <f>CCC_rig_controller!E18</f>
        <v>https://www.mouser.co.uk/datasheet/2/181/R30_300-1136135.pdf</v>
      </c>
      <c r="I20" t="str">
        <f>CCC_rig_controller!F18</f>
        <v>Standoffs &amp; Spacers M3 x 8mm HEX 5mm A/F 6mm ML/FML NICKEL</v>
      </c>
      <c r="J20">
        <f>CCC_rig_controller!G18</f>
        <v>0</v>
      </c>
      <c r="K20" t="str">
        <f>CCC_rig_controller!H18</f>
        <v>Harwin</v>
      </c>
      <c r="L20" t="str">
        <f>CCC_rig_controller!I18</f>
        <v>R30-3011202</v>
      </c>
      <c r="M20" t="str">
        <f>CCC_rig_controller!J18</f>
        <v>855-R30-3011202</v>
      </c>
      <c r="N20">
        <f>CCC_rig_controller!K18</f>
        <v>0.504</v>
      </c>
      <c r="O20">
        <f>CEILING(N20*E20,0.01)</f>
        <v>10.08</v>
      </c>
    </row>
    <row r="21" spans="1:16">
      <c r="D21" t="str">
        <f>CCC_rig_controller!A19</f>
        <v>SD card</v>
      </c>
      <c r="E21">
        <f>CCC_rig_controller!B19*$B$3</f>
        <v>5</v>
      </c>
      <c r="F21">
        <f>CCC_rig_controller!C19</f>
        <v>0</v>
      </c>
      <c r="G21" t="s">
        <v>390</v>
      </c>
      <c r="H21" t="str">
        <f>CCC_rig_controller!E19</f>
        <v>https://www.mouser.co.uk/datasheet/2/669/SanDisk_10092017_iNAND-Family-Brochure-for-M_C_022-1217148.pdf</v>
      </c>
      <c r="I21" t="str">
        <f>CCC_rig_controller!F19</f>
        <v>Memory Cards 16GB UHS Class 4 MicroSD Card WD/SD</v>
      </c>
      <c r="J21">
        <f>CCC_rig_controller!G19</f>
        <v>0</v>
      </c>
      <c r="K21" t="str">
        <f>CCC_rig_controller!H19</f>
        <v>SanDisk</v>
      </c>
      <c r="L21" t="str">
        <f>CCC_rig_controller!I19</f>
        <v>SDSDQAB-016G</v>
      </c>
      <c r="M21" t="str">
        <f>CCC_rig_controller!J19</f>
        <v>467-SDSDQAB-016G</v>
      </c>
      <c r="N21">
        <f>CCC_rig_controller!K19</f>
        <v>10.31</v>
      </c>
      <c r="O21">
        <f t="shared" ref="O21" si="1">CEILING(N21*E21,0.01)</f>
        <v>51.550000000000004</v>
      </c>
    </row>
    <row r="23" spans="1:16">
      <c r="A23" t="s">
        <v>344</v>
      </c>
      <c r="B23">
        <v>5</v>
      </c>
      <c r="O23">
        <f>SUM(O24:O35)</f>
        <v>308.07</v>
      </c>
      <c r="P23">
        <f>O23/B23</f>
        <v>61.613999999999997</v>
      </c>
    </row>
    <row r="24" spans="1:16" outlineLevel="1">
      <c r="D24" t="str">
        <f>CCC_rig_driver!A2</f>
        <v xml:space="preserve">C1 C2 C3 C4 C9 C10 C11 C12 </v>
      </c>
      <c r="E24">
        <f>CCC_rig_driver!B2*$B$23</f>
        <v>40</v>
      </c>
      <c r="F24" t="str">
        <f>CCC_rig_driver!C2</f>
        <v>47uF</v>
      </c>
      <c r="G24" t="s">
        <v>390</v>
      </c>
      <c r="H24" t="str">
        <f>CCC_rig_driver!E2</f>
        <v>https://product.tdk.com/info/en/catalog/datasheets/leadmlcc_halogenfree_fg_en.pdf</v>
      </c>
      <c r="I24" t="str">
        <f>CCC_rig_driver!F2</f>
        <v>Multilayer Ceramic Capacitors MLCC - Leaded RAD 25V 47uF X5R 20% LS:2.5mm</v>
      </c>
      <c r="J24">
        <f>CCC_rig_driver!G2</f>
        <v>0</v>
      </c>
      <c r="K24" t="str">
        <f>CCC_rig_driver!H2</f>
        <v>TDK</v>
      </c>
      <c r="L24" t="str">
        <f>CCC_rig_driver!I2</f>
        <v>FG16X5R1E476MRT06</v>
      </c>
      <c r="M24" t="str">
        <f>CCC_rig_driver!J2</f>
        <v>810-FG16X5R1E476MRT6</v>
      </c>
      <c r="N24">
        <f>CCC_rig_driver!K2</f>
        <v>0.67100000000000004</v>
      </c>
      <c r="O24">
        <f>CEILING(N24*E24,0.01)</f>
        <v>26.84</v>
      </c>
    </row>
    <row r="25" spans="1:16" outlineLevel="1">
      <c r="D25" t="str">
        <f>CCC_rig_driver!A3</f>
        <v xml:space="preserve">C22 C23 C24 C25 C26 C27 C28 C29 </v>
      </c>
      <c r="E25">
        <f>CCC_rig_driver!B3*$B$23</f>
        <v>40</v>
      </c>
      <c r="F25" t="str">
        <f>CCC_rig_driver!C3</f>
        <v>220uF</v>
      </c>
      <c r="G25" t="s">
        <v>390</v>
      </c>
      <c r="H25" t="str">
        <f>CCC_rig_driver!E3</f>
        <v>https://www.mouser.co.uk/datasheet/2/231/161587830771-2307470.pdf</v>
      </c>
      <c r="I25" t="str">
        <f>CCC_rig_driver!F3</f>
        <v>Aluminium Electrolytic Capacitors - Radial Leaded 25V 220uF 105C 8x11.5mm</v>
      </c>
      <c r="J25">
        <f>CCC_rig_driver!G3</f>
        <v>11.5</v>
      </c>
      <c r="K25" t="str">
        <f>CCC_rig_driver!H3</f>
        <v>Lelon</v>
      </c>
      <c r="L25" t="str">
        <f>CCC_rig_driver!I3</f>
        <v>RGA221M1EBK-0811G</v>
      </c>
      <c r="M25" t="str">
        <f>CCC_rig_driver!J3</f>
        <v>140-RGA221M1EBK0811G</v>
      </c>
      <c r="N25">
        <f>CCC_rig_driver!K3</f>
        <v>0.10199999999999999</v>
      </c>
      <c r="O25">
        <f t="shared" ref="O25:O35" si="2">CEILING(N25*E25,0.01)</f>
        <v>4.08</v>
      </c>
    </row>
    <row r="26" spans="1:16" outlineLevel="1">
      <c r="D26" t="str">
        <f>CCC_rig_driver!A4</f>
        <v xml:space="preserve">U2 </v>
      </c>
      <c r="E26">
        <f>CCC_rig_driver!B4*$B$23</f>
        <v>5</v>
      </c>
      <c r="F26" t="str">
        <f>CCC_rig_driver!C4</f>
        <v>Adafruit_815_I2C_PWM_driver</v>
      </c>
      <c r="G26" t="s">
        <v>390</v>
      </c>
      <c r="H26" t="str">
        <f>CCC_rig_driver!E4</f>
        <v>https://www.mouser.co.uk/datasheet/2/737/PCA9685-932827.pdf</v>
      </c>
      <c r="I26" t="str">
        <f>CCC_rig_driver!F4</f>
        <v>Power Management IC Development Tools PWM/Servo Driver PCA9685 12-bit</v>
      </c>
      <c r="J26">
        <f>CCC_rig_driver!G4</f>
        <v>0</v>
      </c>
      <c r="K26" t="str">
        <f>CCC_rig_driver!H4</f>
        <v>Adafruit</v>
      </c>
      <c r="L26">
        <f>CCC_rig_driver!I4</f>
        <v>815</v>
      </c>
      <c r="M26" t="str">
        <f>CCC_rig_driver!J4</f>
        <v>485-815</v>
      </c>
      <c r="N26">
        <f>CCC_rig_driver!K4</f>
        <v>11.54</v>
      </c>
      <c r="O26">
        <f t="shared" si="2"/>
        <v>57.7</v>
      </c>
    </row>
    <row r="27" spans="1:16" outlineLevel="1">
      <c r="D27" t="str">
        <f>CCC_rig_driver!A5</f>
        <v xml:space="preserve">J7 J12 </v>
      </c>
      <c r="E27">
        <f>CCC_rig_driver!B5*$B$23</f>
        <v>10</v>
      </c>
      <c r="F27" t="str">
        <f>CCC_rig_driver!C5</f>
        <v>Conn_02x04_Odd_Even</v>
      </c>
    </row>
    <row r="28" spans="1:16" outlineLevel="1">
      <c r="D28">
        <f>CCC_rig_driver!A6</f>
        <v>0</v>
      </c>
      <c r="E28">
        <f>CCC_rig_driver!B6*$B$23</f>
        <v>40</v>
      </c>
      <c r="F28" t="str">
        <f>CCC_rig_driver!C6</f>
        <v>1377G11</v>
      </c>
      <c r="G28" t="s">
        <v>390</v>
      </c>
      <c r="H28" t="str">
        <f>CCC_rig_driver!E6</f>
        <v>https://www.mouser.co.uk/datasheet/2/22/DS_PP1545-1664114.pdf</v>
      </c>
      <c r="I28" t="str">
        <f>CCC_rig_driver!F6</f>
        <v>Heavy Duty Power Connectors R/A PCB CONT 25A LD 0.70" - BULK</v>
      </c>
      <c r="J28">
        <f>CCC_rig_driver!G6</f>
        <v>0</v>
      </c>
      <c r="K28" t="str">
        <f>CCC_rig_driver!H6</f>
        <v>Anderson Power Products</v>
      </c>
      <c r="L28" t="str">
        <f>CCC_rig_driver!I6</f>
        <v>1377g11-bk</v>
      </c>
      <c r="M28" t="str">
        <f>CCC_rig_driver!J6</f>
        <v>879-1377G11-BK</v>
      </c>
      <c r="N28">
        <f>CCC_rig_driver!K6</f>
        <v>1.24</v>
      </c>
      <c r="O28">
        <f t="shared" si="2"/>
        <v>49.6</v>
      </c>
    </row>
    <row r="29" spans="1:16" outlineLevel="1">
      <c r="D29">
        <f>CCC_rig_driver!A7</f>
        <v>0</v>
      </c>
      <c r="E29">
        <f>CCC_rig_driver!B7*$B$23</f>
        <v>40</v>
      </c>
      <c r="F29" t="str">
        <f>CCC_rig_driver!C7</f>
        <v>1377G12</v>
      </c>
      <c r="G29" t="s">
        <v>390</v>
      </c>
      <c r="H29" t="str">
        <f>CCC_rig_driver!E7</f>
        <v>https://www.mouser.co.uk/datasheet/2/22/DS_PP1545-1664114.pdf</v>
      </c>
      <c r="I29" t="str">
        <f>CCC_rig_driver!F7</f>
        <v>Heavy Duty Power Connectors R/A PCB CONT 25A LD 0.40" - BULK</v>
      </c>
      <c r="J29">
        <f>CCC_rig_driver!G7</f>
        <v>0</v>
      </c>
      <c r="K29" t="str">
        <f>CCC_rig_driver!H7</f>
        <v>Anderson Power Products</v>
      </c>
      <c r="L29" t="str">
        <f>CCC_rig_driver!I7</f>
        <v>1377g12-bk</v>
      </c>
      <c r="M29" t="str">
        <f>CCC_rig_driver!J7</f>
        <v>879-1377G12-BK</v>
      </c>
      <c r="N29">
        <f>CCC_rig_driver!K7</f>
        <v>1.24</v>
      </c>
      <c r="O29">
        <f t="shared" si="2"/>
        <v>49.6</v>
      </c>
    </row>
    <row r="30" spans="1:16" outlineLevel="1">
      <c r="D30">
        <f>CCC_rig_driver!A8</f>
        <v>0</v>
      </c>
      <c r="E30">
        <f>CCC_rig_driver!B8*$B$23</f>
        <v>40</v>
      </c>
      <c r="F30" t="str">
        <f>CCC_rig_driver!C8</f>
        <v>1327-BK</v>
      </c>
      <c r="G30" t="s">
        <v>390</v>
      </c>
      <c r="H30" t="str">
        <f>CCC_rig_driver!E8</f>
        <v>https://www.mouser.co.uk/datasheet/2/22/DS_PP1545-1664114.pdf</v>
      </c>
      <c r="I30" t="str">
        <f>CCC_rig_driver!F8</f>
        <v>Heavy Duty Power Connectors PP15/45 HOUSING ONLY RED - BULK</v>
      </c>
      <c r="J30">
        <f>CCC_rig_driver!G8</f>
        <v>0</v>
      </c>
      <c r="K30" t="str">
        <f>CCC_rig_driver!H8</f>
        <v>Anderson Power Products</v>
      </c>
      <c r="L30" t="str">
        <f>CCC_rig_driver!I8</f>
        <v>1327-BK</v>
      </c>
      <c r="M30" t="str">
        <f>CCC_rig_driver!J8</f>
        <v>879-1327-BK</v>
      </c>
      <c r="N30">
        <f>CCC_rig_driver!K8</f>
        <v>0.63800000000000001</v>
      </c>
      <c r="O30">
        <f t="shared" si="2"/>
        <v>25.52</v>
      </c>
    </row>
    <row r="31" spans="1:16" outlineLevel="1">
      <c r="D31">
        <f>CCC_rig_driver!A9</f>
        <v>0</v>
      </c>
      <c r="E31">
        <f>CCC_rig_driver!B9*$B$23</f>
        <v>40</v>
      </c>
      <c r="F31" t="str">
        <f>CCC_rig_driver!C9</f>
        <v>1327G6-BK</v>
      </c>
      <c r="G31" t="s">
        <v>390</v>
      </c>
      <c r="H31" t="str">
        <f>CCC_rig_driver!E9</f>
        <v>https://www.mouser.co.uk/datasheet/2/22/DS_PP1545-1664114.pdf</v>
      </c>
      <c r="I31" t="str">
        <f>CCC_rig_driver!F9</f>
        <v>Heavy Duty Power Connectors PP15/45 HOUSING ONLY BLACK - BULK</v>
      </c>
      <c r="J31">
        <f>CCC_rig_driver!G9</f>
        <v>0</v>
      </c>
      <c r="K31" t="str">
        <f>CCC_rig_driver!H9</f>
        <v>Anderson Power Products</v>
      </c>
      <c r="L31" t="str">
        <f>CCC_rig_driver!I9</f>
        <v>1327G6-BK</v>
      </c>
      <c r="M31" t="str">
        <f>CCC_rig_driver!J9</f>
        <v>879-1327G6-BK</v>
      </c>
      <c r="N31">
        <f>CCC_rig_driver!K9</f>
        <v>0.58599999999999997</v>
      </c>
      <c r="O31">
        <f t="shared" si="2"/>
        <v>23.44</v>
      </c>
    </row>
    <row r="32" spans="1:16" outlineLevel="1">
      <c r="D32">
        <f>CCC_rig_driver!A10</f>
        <v>0</v>
      </c>
      <c r="E32">
        <f>CCC_rig_driver!B10*$B$23</f>
        <v>10</v>
      </c>
      <c r="F32" t="str">
        <f>CCC_rig_driver!C10</f>
        <v>Retaining pin</v>
      </c>
      <c r="G32" t="s">
        <v>390</v>
      </c>
      <c r="H32" t="str">
        <f>CCC_rig_driver!E10</f>
        <v>https://www.mouser.co.uk/datasheet/2/22/DS_PP1545-1664114.pdf</v>
      </c>
      <c r="I32" t="str">
        <f>CCC_rig_driver!F10</f>
        <v>Heavy Duty Power Connectors RETAINING PIN PER DWG TR1716</v>
      </c>
      <c r="J32">
        <f>CCC_rig_driver!G10</f>
        <v>0</v>
      </c>
      <c r="K32" t="str">
        <f>CCC_rig_driver!H10</f>
        <v>Anderson Power Products</v>
      </c>
      <c r="L32" t="str">
        <f>CCC_rig_driver!I10</f>
        <v>111812P5</v>
      </c>
      <c r="M32" t="str">
        <f>CCC_rig_driver!J10</f>
        <v>879-111812P5</v>
      </c>
      <c r="N32">
        <f>CCC_rig_driver!K10</f>
        <v>0.189</v>
      </c>
      <c r="O32">
        <f t="shared" si="2"/>
        <v>1.8900000000000001</v>
      </c>
    </row>
    <row r="33" spans="1:16" outlineLevel="1">
      <c r="D33">
        <f>CCC_rig_driver!A11</f>
        <v>0</v>
      </c>
      <c r="E33">
        <f>CCC_rig_driver!B11*$B$23</f>
        <v>10</v>
      </c>
      <c r="F33" t="str">
        <f>CCC_rig_driver!C11</f>
        <v>Solder staple</v>
      </c>
      <c r="G33" t="s">
        <v>390</v>
      </c>
      <c r="H33" t="str">
        <f>CCC_rig_driver!E11</f>
        <v>https://www.mouser.co.uk/datasheet/2/22/DS_PP1545-1664114.pdf</v>
      </c>
      <c r="I33" t="str">
        <f>CCC_rig_driver!F11</f>
        <v>Heavy Duty Power Connectors PP15/45 23MM X 13.5MM STAPLE</v>
      </c>
      <c r="J33">
        <f>CCC_rig_driver!G11</f>
        <v>0</v>
      </c>
      <c r="K33" t="str">
        <f>CCC_rig_driver!H11</f>
        <v>Anderson Power Products</v>
      </c>
      <c r="L33" t="str">
        <f>CCC_rig_driver!I11</f>
        <v>114555P9</v>
      </c>
      <c r="M33" t="str">
        <f>CCC_rig_driver!J11</f>
        <v>879-114555P9</v>
      </c>
      <c r="N33">
        <f>CCC_rig_driver!K11</f>
        <v>1.01</v>
      </c>
      <c r="O33">
        <f t="shared" si="2"/>
        <v>10.1</v>
      </c>
    </row>
    <row r="34" spans="1:16" outlineLevel="1">
      <c r="D34">
        <f>CCC_rig_driver!A12</f>
        <v>0</v>
      </c>
      <c r="E34">
        <f>CCC_rig_driver!B12*$B$23</f>
        <v>10</v>
      </c>
      <c r="F34" t="str">
        <f>CCC_rig_driver!C12</f>
        <v>Header socket 1x6</v>
      </c>
      <c r="G34" t="s">
        <v>390</v>
      </c>
      <c r="H34" t="str">
        <f>CCC_rig_driver!E12</f>
        <v>https://www.mouser.co.uk/datasheet/2/527/ssw_th-2854740.pdf</v>
      </c>
      <c r="I34" t="str">
        <f>CCC_rig_driver!F12</f>
        <v>Headers &amp; Wire Housings Tiger Buy Socket Strip with PCB Tails, .100" Pitch</v>
      </c>
      <c r="J34">
        <f>CCC_rig_driver!G12</f>
        <v>0</v>
      </c>
      <c r="K34" t="str">
        <f>CCC_rig_driver!H12</f>
        <v>Samtec</v>
      </c>
      <c r="L34" t="str">
        <f>CCC_rig_driver!I12</f>
        <v>SSW-106-01-T-S</v>
      </c>
      <c r="M34" t="str">
        <f>CCC_rig_driver!J12</f>
        <v>200-SSW10601TS</v>
      </c>
      <c r="N34">
        <f>CCC_rig_driver!K12</f>
        <v>0.81</v>
      </c>
      <c r="O34">
        <f t="shared" si="2"/>
        <v>8.1</v>
      </c>
    </row>
    <row r="35" spans="1:16" outlineLevel="1">
      <c r="D35">
        <f>CCC_rig_driver!A13</f>
        <v>0</v>
      </c>
      <c r="E35">
        <f>CCC_rig_driver!B13*$B$23</f>
        <v>20</v>
      </c>
      <c r="F35" t="str">
        <f>CCC_rig_driver!C13</f>
        <v>Header socket 3x4</v>
      </c>
      <c r="G35" t="s">
        <v>390</v>
      </c>
      <c r="H35" t="str">
        <f>CCC_rig_driver!E13</f>
        <v>https://www.mouser.co.uk/datasheet/2/527/ssw_th-2854740.pdf</v>
      </c>
      <c r="I35" t="str">
        <f>CCC_rig_driver!F13</f>
        <v>Headers &amp; Wire Housings Tiger Buy Socket Strip with PCB Tails, .100" Pitch</v>
      </c>
      <c r="J35">
        <f>CCC_rig_driver!G13</f>
        <v>0</v>
      </c>
      <c r="K35" t="str">
        <f>CCC_rig_driver!H13</f>
        <v>Samtec</v>
      </c>
      <c r="L35" t="str">
        <f>CCC_rig_driver!I13</f>
        <v>SSW-104-03-F-T</v>
      </c>
      <c r="M35" t="str">
        <f>CCC_rig_driver!J13</f>
        <v>200-SSW10403FT</v>
      </c>
      <c r="N35">
        <f>CCC_rig_driver!K13</f>
        <v>2.56</v>
      </c>
      <c r="O35">
        <f t="shared" si="2"/>
        <v>51.2</v>
      </c>
    </row>
    <row r="37" spans="1:16">
      <c r="A37" t="s">
        <v>373</v>
      </c>
      <c r="B37">
        <v>5</v>
      </c>
      <c r="O37">
        <f>SUM(O38:O45)</f>
        <v>233.48999999999998</v>
      </c>
      <c r="P37">
        <f>O37/B37</f>
        <v>46.697999999999993</v>
      </c>
    </row>
    <row r="38" spans="1:16" outlineLevel="1">
      <c r="D38" t="str">
        <f>CCC_rig_backplane!A2</f>
        <v xml:space="preserve">C1 </v>
      </c>
      <c r="E38">
        <f>CCC_rig_backplane!B2*$B$37</f>
        <v>5</v>
      </c>
      <c r="F38" t="str">
        <f>CCC_rig_backplane!C2</f>
        <v>220uF</v>
      </c>
      <c r="G38" t="s">
        <v>390</v>
      </c>
      <c r="H38" t="str">
        <f>CCC_rig_backplane!E2</f>
        <v>https://www.mouser.co.uk/datasheet/2/231/161587830771-2307470.pdf</v>
      </c>
      <c r="I38" t="str">
        <f>CCC_rig_backplane!F2</f>
        <v>Aluminium Electrolytic Capacitors - Radial Leaded 25V 220uF 105C 8x11.5mm</v>
      </c>
      <c r="J38">
        <f>CCC_rig_backplane!G2</f>
        <v>11.5</v>
      </c>
      <c r="K38" t="str">
        <f>CCC_rig_backplane!H2</f>
        <v>Lelon</v>
      </c>
      <c r="L38" t="str">
        <f>CCC_rig_backplane!I2</f>
        <v>RGA221M1EBK-0811G</v>
      </c>
      <c r="M38" t="str">
        <f>CCC_rig_backplane!J2</f>
        <v>140-RGA221M1EBK0811G</v>
      </c>
      <c r="N38">
        <f>CCC_rig_backplane!K2</f>
        <v>0.10199999999999999</v>
      </c>
      <c r="O38">
        <f>CEILING(N38*E38,0.01)</f>
        <v>0.51</v>
      </c>
    </row>
    <row r="39" spans="1:16" outlineLevel="1">
      <c r="D39" t="str">
        <f>CCC_rig_backplane!A3</f>
        <v xml:space="preserve">J1 J2 J3 J4 J6 J7 J8 J9 </v>
      </c>
      <c r="E39">
        <f>CCC_rig_backplane!B3*$B$37</f>
        <v>40</v>
      </c>
      <c r="F39" t="str">
        <f>CCC_rig_backplane!C3</f>
        <v>Conn_02x12_Odd_Even</v>
      </c>
      <c r="G39" t="s">
        <v>390</v>
      </c>
      <c r="H39" t="str">
        <f>CCC_rig_backplane!E3</f>
        <v>https://www.te.com/commerce/DocumentDelivery/DDEController?Action=srchrtrv&amp;DocNm=5530843&amp;DocType=Customer+Drawing&amp;DocLang=English&amp;PartCntxt=5530843-1&amp;DocFormat=pdf</v>
      </c>
      <c r="I39" t="str">
        <f>CCC_rig_backplane!F3</f>
        <v>Standard Card Edge Connectors CONN SEC II 12 POS 100C/L</v>
      </c>
      <c r="J39">
        <f>CCC_rig_backplane!G3</f>
        <v>0</v>
      </c>
      <c r="K39" t="str">
        <f>CCC_rig_backplane!H3</f>
        <v>TE Connectivity</v>
      </c>
      <c r="L39" t="str">
        <f>CCC_rig_backplane!I3</f>
        <v>5530843-1</v>
      </c>
      <c r="M39" t="str">
        <f>CCC_rig_backplane!J3</f>
        <v>571-5530843-1</v>
      </c>
      <c r="N39">
        <f>CCC_rig_backplane!K3</f>
        <v>1.95</v>
      </c>
      <c r="O39">
        <f t="shared" ref="O39:O45" si="3">CEILING(N39*E39,0.01)</f>
        <v>78</v>
      </c>
    </row>
    <row r="40" spans="1:16" outlineLevel="1">
      <c r="D40" t="str">
        <f>CCC_rig_backplane!A4</f>
        <v xml:space="preserve">J10 J11 J15 </v>
      </c>
      <c r="E40">
        <f>CCC_rig_backplane!B4*$B$37</f>
        <v>15</v>
      </c>
      <c r="F40" t="str">
        <f>CCC_rig_backplane!C4</f>
        <v>10046971-001LF</v>
      </c>
      <c r="G40" t="s">
        <v>390</v>
      </c>
      <c r="H40" t="str">
        <f>CCC_rig_backplane!E4</f>
        <v>https://cdn.amphenol-cs.com/media/wysiwyg/files/drawing/10046971.pdf</v>
      </c>
      <c r="I40" t="str">
        <f>CCC_rig_backplane!F4</f>
        <v>Power Edge Card connector, Power connectors, 2 x 32P STB Vertical</v>
      </c>
      <c r="J40">
        <f>CCC_rig_backplane!G4</f>
        <v>15.49</v>
      </c>
      <c r="K40" t="str">
        <f>CCC_rig_backplane!H4</f>
        <v>Amphenol Communications Solutions</v>
      </c>
      <c r="L40" t="str">
        <f>CCC_rig_backplane!I4</f>
        <v>10046971-001LF</v>
      </c>
      <c r="M40" t="str">
        <f>CCC_rig_backplane!J4</f>
        <v>649-10046971-001LF</v>
      </c>
      <c r="N40">
        <f>CCC_rig_backplane!K4</f>
        <v>8.5399999999999991</v>
      </c>
      <c r="O40">
        <f t="shared" si="3"/>
        <v>128.1</v>
      </c>
    </row>
    <row r="41" spans="1:16" outlineLevel="1">
      <c r="D41" t="str">
        <f>CCC_rig_backplane!A5</f>
        <v>J12 J13 J14</v>
      </c>
      <c r="E41">
        <f>CCC_rig_backplane!B5*$B$37</f>
        <v>15</v>
      </c>
      <c r="F41" t="str">
        <f>CCC_rig_backplane!C5</f>
        <v>Power_switch, MCU_PWR_LED, MAIN_PWR_LED</v>
      </c>
      <c r="G41" t="s">
        <v>390</v>
      </c>
      <c r="H41" t="str">
        <f>CCC_rig_backplane!E5</f>
        <v>https://www.phoenixcontact.com/us/products/1881558/pdf</v>
      </c>
      <c r="I41" t="str">
        <f>CCC_rig_backplane!F5</f>
        <v>Pluggable Terminal Blocks 2 Pos 2.5mm pitch Through Hole Header</v>
      </c>
      <c r="J41">
        <f>CCC_rig_backplane!G5</f>
        <v>13.6</v>
      </c>
      <c r="K41" t="str">
        <f>CCC_rig_backplane!H5</f>
        <v>Phoenix Contact</v>
      </c>
      <c r="L41">
        <f>CCC_rig_backplane!I5</f>
        <v>1881558</v>
      </c>
      <c r="M41" t="str">
        <f>CCC_rig_backplane!J5</f>
        <v>651-1881558</v>
      </c>
      <c r="N41">
        <f>CCC_rig_backplane!K5</f>
        <v>0.92600000000000005</v>
      </c>
      <c r="O41">
        <f t="shared" si="3"/>
        <v>13.89</v>
      </c>
    </row>
    <row r="42" spans="1:16" outlineLevel="1">
      <c r="D42" t="str">
        <f>CCC_rig_backplane!A6</f>
        <v xml:space="preserve">J5 </v>
      </c>
      <c r="E42">
        <f>CCC_rig_backplane!B6*$B$37</f>
        <v>5</v>
      </c>
      <c r="F42" t="str">
        <f>CCC_rig_backplane!C6</f>
        <v>Backplane_edge_conn</v>
      </c>
      <c r="G42" t="s">
        <v>390</v>
      </c>
      <c r="H42" t="str">
        <f>CCC_rig_backplane!E6</f>
        <v>https://www.te.com/commerce/DocumentDelivery/DDEController?Action=srchrtrv&amp;DocNm=5530843&amp;DocType=Customer+Drawing&amp;DocLang=English&amp;PartCntxt=7-5530843-5&amp;DocFormat=pdf</v>
      </c>
      <c r="I42" t="str">
        <f>CCC_rig_backplane!F6</f>
        <v>Standard Card Edge Connectors CONN SEC II 12 POS 100C/L</v>
      </c>
      <c r="J42">
        <f>CCC_rig_backplane!G6</f>
        <v>0</v>
      </c>
      <c r="K42" t="str">
        <f>CCC_rig_backplane!H6</f>
        <v>TE Connectivity</v>
      </c>
      <c r="L42" t="str">
        <f>CCC_rig_backplane!I6</f>
        <v>7-5530843-5</v>
      </c>
      <c r="M42" t="str">
        <f>CCC_rig_backplane!J6</f>
        <v>571-7-5530843-5</v>
      </c>
      <c r="N42">
        <f>CCC_rig_backplane!K6</f>
        <v>2.19</v>
      </c>
      <c r="O42">
        <f t="shared" si="3"/>
        <v>10.950000000000001</v>
      </c>
    </row>
    <row r="43" spans="1:16" outlineLevel="1">
      <c r="D43" t="str">
        <f>CCC_rig_backplane!A7</f>
        <v xml:space="preserve">R1 R2 R3 </v>
      </c>
      <c r="E43">
        <f>CCC_rig_backplane!B7*$B$37</f>
        <v>15</v>
      </c>
      <c r="F43" t="str">
        <f>CCC_rig_backplane!C7</f>
        <v>22k</v>
      </c>
      <c r="G43" t="s">
        <v>390</v>
      </c>
      <c r="H43" t="str">
        <f>CCC_rig_backplane!E7</f>
        <v>https://www.mouser.co.uk/datasheet/2/447/YAGEO_MFR_datasheet_2021v1-3003041.pdf</v>
      </c>
      <c r="I43" t="str">
        <f>CCC_rig_backplane!F7</f>
        <v>Metal Film Resistors - Through Hole 22.1K OHM 1/4W 1%</v>
      </c>
      <c r="J43">
        <f>CCC_rig_backplane!G7</f>
        <v>0</v>
      </c>
      <c r="K43" t="str">
        <f>CCC_rig_backplane!H7</f>
        <v>YAGEO</v>
      </c>
      <c r="L43" t="str">
        <f>CCC_rig_backplane!I7</f>
        <v>MFR-25FTE52-22K1</v>
      </c>
      <c r="M43" t="str">
        <f>CCC_rig_backplane!J7</f>
        <v>603-MFR-25FTE52-22K1</v>
      </c>
      <c r="N43">
        <f>CCC_rig_backplane!K7</f>
        <v>7.6999999999999999E-2</v>
      </c>
      <c r="O43">
        <f t="shared" si="3"/>
        <v>1.1599999999999999</v>
      </c>
    </row>
    <row r="44" spans="1:16" outlineLevel="1">
      <c r="D44" t="str">
        <f>CCC_rig_backplane!A8</f>
        <v xml:space="preserve">R4 </v>
      </c>
      <c r="E44">
        <f>CCC_rig_backplane!B8*$B$37</f>
        <v>5</v>
      </c>
      <c r="F44">
        <f>CCC_rig_backplane!C8</f>
        <v>100</v>
      </c>
      <c r="G44" t="s">
        <v>390</v>
      </c>
      <c r="H44" t="str">
        <f>CCC_rig_backplane!E8</f>
        <v>https://www.koaspeer.com/catimages/Products/MF-MFS-RK/MF-MFS-RK.pdf</v>
      </c>
      <c r="I44" t="str">
        <f>CCC_rig_backplane!F8</f>
        <v>Metal Film Resistors - Through Hole 1/4 WATT 100 OHM 2%</v>
      </c>
      <c r="J44">
        <f>CCC_rig_backplane!G8</f>
        <v>0</v>
      </c>
      <c r="K44" t="str">
        <f>CCC_rig_backplane!H8</f>
        <v>KOA Speer</v>
      </c>
      <c r="L44" t="str">
        <f>CCC_rig_backplane!I8</f>
        <v>MF1/4LCT52R101G</v>
      </c>
      <c r="M44" t="str">
        <f>CCC_rig_backplane!J8</f>
        <v>660-MF1/4LCT52R101G</v>
      </c>
      <c r="N44">
        <f>CCC_rig_backplane!K8</f>
        <v>8.6999999999999994E-2</v>
      </c>
      <c r="O44">
        <f t="shared" si="3"/>
        <v>0.44</v>
      </c>
    </row>
    <row r="45" spans="1:16" outlineLevel="1">
      <c r="D45" t="str">
        <f>CCC_rig_backplane!A9</f>
        <v xml:space="preserve">R5 </v>
      </c>
      <c r="E45">
        <f>CCC_rig_backplane!B9*$B$37</f>
        <v>5</v>
      </c>
      <c r="F45">
        <f>CCC_rig_backplane!C9</f>
        <v>200</v>
      </c>
      <c r="G45" t="s">
        <v>390</v>
      </c>
      <c r="H45" t="str">
        <f>CCC_rig_backplane!E9</f>
        <v>https://www.koaspeer.com/catimages/Products/MF-MFS-RK/MF-MFS-RK.pdf</v>
      </c>
      <c r="I45" t="str">
        <f>CCC_rig_backplane!F9</f>
        <v>Metal Film Resistors - Through Hole 1/4 WATT 200 OHM 2%</v>
      </c>
      <c r="J45">
        <f>CCC_rig_backplane!G9</f>
        <v>0</v>
      </c>
      <c r="K45" t="str">
        <f>CCC_rig_backplane!H9</f>
        <v>KOA Speer</v>
      </c>
      <c r="L45" t="str">
        <f>CCC_rig_backplane!I9</f>
        <v>MF1/4LCT52R201G</v>
      </c>
      <c r="M45" t="str">
        <f>CCC_rig_backplane!J9</f>
        <v>660-MF1/4LCT52R201G</v>
      </c>
      <c r="N45">
        <f>CCC_rig_backplane!K9</f>
        <v>8.6999999999999994E-2</v>
      </c>
      <c r="O45">
        <f t="shared" si="3"/>
        <v>0.44</v>
      </c>
    </row>
    <row r="47" spans="1:16">
      <c r="A47" t="s">
        <v>374</v>
      </c>
      <c r="B47">
        <v>5</v>
      </c>
      <c r="O47">
        <f>SUM(O48:O52)</f>
        <v>58.69</v>
      </c>
      <c r="P47">
        <f>O47/B47</f>
        <v>11.738</v>
      </c>
    </row>
    <row r="48" spans="1:16" outlineLevel="1">
      <c r="D48" t="str">
        <f>CCC_rig_NTC_in!A3</f>
        <v xml:space="preserve">IC3 </v>
      </c>
      <c r="E48">
        <f>CCC_rig_NTC_in!B3*$B$47</f>
        <v>5</v>
      </c>
      <c r="F48" t="str">
        <f>CCC_rig_NTC_in!C3</f>
        <v>MCP3304-CI_P</v>
      </c>
      <c r="G48" t="s">
        <v>390</v>
      </c>
      <c r="H48">
        <f>CCC_rig_NTC_in!E3</f>
        <v>0</v>
      </c>
      <c r="I48" t="str">
        <f>CCC_rig_NTC_in!F3</f>
        <v>Microchip MCP3304-CI/P, 13 bit Serial ADC, Differential Input, 16-Pin PDIP</v>
      </c>
      <c r="J48">
        <f>CCC_rig_NTC_in!G3</f>
        <v>5.3339999999999996</v>
      </c>
      <c r="K48" t="str">
        <f>CCC_rig_NTC_in!H3</f>
        <v>Microchip</v>
      </c>
      <c r="L48" t="str">
        <f>CCC_rig_NTC_in!I3</f>
        <v>MCP3304-CI/P</v>
      </c>
      <c r="M48" t="str">
        <f>CCC_rig_NTC_in!J3</f>
        <v>579-MCP3304-CI/P</v>
      </c>
      <c r="N48">
        <f>CCC_rig_NTC_in!K3</f>
        <v>4.05</v>
      </c>
      <c r="O48">
        <f t="shared" ref="O48:O52" si="4">CEILING(N48*E48,0.01)</f>
        <v>20.25</v>
      </c>
    </row>
    <row r="49" spans="1:16" outlineLevel="1">
      <c r="D49" t="str">
        <f>CCC_rig_NTC_in!A4</f>
        <v xml:space="preserve">J9 </v>
      </c>
      <c r="E49">
        <f>CCC_rig_NTC_in!B4*$B$47</f>
        <v>5</v>
      </c>
      <c r="F49" t="str">
        <f>CCC_rig_NTC_in!C4</f>
        <v>NTC_Conn</v>
      </c>
      <c r="G49" t="s">
        <v>390</v>
      </c>
      <c r="H49" t="str">
        <f>CCC_rig_NTC_in!E4</f>
        <v>https://tools.molex.com/pdm_docs/sd/430451622_sd.pdf</v>
      </c>
      <c r="I49" t="str">
        <f>CCC_rig_NTC_in!F4</f>
        <v>Headers &amp; Wire Housings Microfit 3.0 RA PTH clip 15Au DR 16Ckt</v>
      </c>
      <c r="J49">
        <f>CCC_rig_NTC_in!G4</f>
        <v>0</v>
      </c>
      <c r="K49" t="str">
        <f>CCC_rig_NTC_in!H4</f>
        <v>Molex</v>
      </c>
      <c r="L49" t="str">
        <f>CCC_rig_NTC_in!I4</f>
        <v>43045-1622</v>
      </c>
      <c r="M49" t="str">
        <f>CCC_rig_NTC_in!J4</f>
        <v>538-43045-1622</v>
      </c>
      <c r="N49">
        <f>CCC_rig_NTC_in!K4</f>
        <v>2.83</v>
      </c>
      <c r="O49">
        <f t="shared" si="4"/>
        <v>14.15</v>
      </c>
    </row>
    <row r="50" spans="1:16" outlineLevel="1">
      <c r="D50" t="str">
        <f>CCC_rig_NTC_in!A5</f>
        <v xml:space="preserve">S1 S2 </v>
      </c>
      <c r="E50">
        <f>CCC_rig_NTC_in!B5*$B$47</f>
        <v>10</v>
      </c>
      <c r="F50" t="str">
        <f>CCC_rig_NTC_in!C5</f>
        <v>DS01C-254-S-08BE</v>
      </c>
      <c r="G50" t="s">
        <v>390</v>
      </c>
      <c r="H50">
        <f>CCC_rig_NTC_in!E5</f>
        <v>0</v>
      </c>
      <c r="I50" t="str">
        <f>CCC_rig_NTC_in!F5</f>
        <v>DIP Switches / SIP Switches DIP Switch, SPST, 2.54 pitch, raised actuator, covex bottom, Short pin, 8 position, Blue</v>
      </c>
      <c r="J50">
        <f>CCC_rig_NTC_in!G5</f>
        <v>7</v>
      </c>
      <c r="K50" t="str">
        <f>CCC_rig_NTC_in!H5</f>
        <v>CUI Devices</v>
      </c>
      <c r="L50" t="str">
        <f>CCC_rig_NTC_in!I5</f>
        <v>DS01C-254-S-08BE</v>
      </c>
      <c r="M50" t="str">
        <f>CCC_rig_NTC_in!J5</f>
        <v>490-DS01C-254-S-08BE</v>
      </c>
      <c r="N50">
        <f>CCC_rig_NTC_in!K5</f>
        <v>0.57099999999999995</v>
      </c>
      <c r="O50">
        <f t="shared" si="4"/>
        <v>5.71</v>
      </c>
    </row>
    <row r="51" spans="1:16" outlineLevel="1">
      <c r="D51" t="str">
        <f>CCC_rig_NTC_in!A6</f>
        <v>J10 11</v>
      </c>
      <c r="E51">
        <f>CCC_rig_NTC_in!B6*$B$47</f>
        <v>5</v>
      </c>
      <c r="F51" t="str">
        <f>CCC_rig_NTC_in!C6</f>
        <v>Stacking headers</v>
      </c>
      <c r="G51" t="s">
        <v>390</v>
      </c>
      <c r="H51">
        <f>CCC_rig_NTC_in!E6</f>
        <v>0</v>
      </c>
      <c r="I51" t="str">
        <f>CCC_rig_NTC_in!F6</f>
        <v>Headers &amp; Wire Housings STACKING HEADER 1 X 26 PIN</v>
      </c>
      <c r="J51">
        <f>CCC_rig_NTC_in!G6</f>
        <v>0</v>
      </c>
      <c r="K51" t="str">
        <f>CCC_rig_NTC_in!H6</f>
        <v>Mikroe</v>
      </c>
      <c r="L51" t="str">
        <f>CCC_rig_NTC_in!I6</f>
        <v>MIKROE-1329</v>
      </c>
      <c r="M51" t="str">
        <f>CCC_rig_NTC_in!J6</f>
        <v>932-MIKROE-1329</v>
      </c>
      <c r="N51">
        <f>CCC_rig_NTC_in!K6</f>
        <v>1.7</v>
      </c>
      <c r="O51">
        <f t="shared" si="4"/>
        <v>8.5</v>
      </c>
    </row>
    <row r="52" spans="1:16" outlineLevel="1">
      <c r="D52" t="str">
        <f>CCC_rig_NTC_in!A7</f>
        <v>Standoff</v>
      </c>
      <c r="E52">
        <f>CCC_rig_NTC_in!B7*$B$47</f>
        <v>20</v>
      </c>
      <c r="F52" t="str">
        <f>CCC_rig_NTC_in!C7</f>
        <v>M3 x 8mm</v>
      </c>
      <c r="G52" t="s">
        <v>390</v>
      </c>
      <c r="H52" t="str">
        <f>CCC_rig_NTC_in!E7</f>
        <v>https://www.mouser.co.uk/datasheet/2/181/R30_300-1136135.pdf</v>
      </c>
      <c r="I52" t="str">
        <f>CCC_rig_NTC_in!F7</f>
        <v>Standoffs &amp; Spacers M3 x 8mm HEX 5mm A/F 6mm ML/FML NICKEL</v>
      </c>
      <c r="J52">
        <f>CCC_rig_NTC_in!G7</f>
        <v>0</v>
      </c>
      <c r="K52" t="str">
        <f>CCC_rig_NTC_in!H7</f>
        <v>Harwin</v>
      </c>
      <c r="L52" t="str">
        <f>CCC_rig_NTC_in!I7</f>
        <v>R30-3011202</v>
      </c>
      <c r="M52" t="str">
        <f>CCC_rig_NTC_in!J7</f>
        <v>855-R30-3011202</v>
      </c>
      <c r="N52">
        <f>CCC_rig_NTC_in!K7</f>
        <v>0.504</v>
      </c>
      <c r="O52">
        <f t="shared" si="4"/>
        <v>10.08</v>
      </c>
    </row>
    <row r="54" spans="1:16">
      <c r="A54" t="s">
        <v>375</v>
      </c>
      <c r="B54">
        <v>5</v>
      </c>
      <c r="O54">
        <f>SUM(O55:O59)</f>
        <v>365.70000000000005</v>
      </c>
    </row>
    <row r="55" spans="1:16" outlineLevel="1">
      <c r="D55" t="str">
        <f>Enclosure!A2</f>
        <v>Enclosure</v>
      </c>
      <c r="E55">
        <f>Enclosure!B2*$B$54</f>
        <v>5</v>
      </c>
      <c r="F55">
        <f>Enclosure!C2</f>
        <v>0</v>
      </c>
      <c r="G55" t="str">
        <f>Enclosure!D2</f>
        <v>Farnell</v>
      </c>
      <c r="H55">
        <f>Enclosure!E2</f>
        <v>0</v>
      </c>
      <c r="I55">
        <f>Enclosure!F2</f>
        <v>0</v>
      </c>
      <c r="J55">
        <f>Enclosure!G2</f>
        <v>0</v>
      </c>
      <c r="K55" t="str">
        <f>Enclosure!H2</f>
        <v>MULTICOMP PRO</v>
      </c>
      <c r="L55" t="str">
        <f>Enclosure!I2</f>
        <v>G17082UG</v>
      </c>
      <c r="M55">
        <f>Enclosure!J2</f>
        <v>1526721</v>
      </c>
      <c r="N55">
        <f>Enclosure!K2</f>
        <v>25.68</v>
      </c>
      <c r="O55">
        <f>N55*E55</f>
        <v>128.4</v>
      </c>
    </row>
    <row r="56" spans="1:16" outlineLevel="1">
      <c r="D56" t="str">
        <f>Enclosure!A3</f>
        <v>USB socket</v>
      </c>
      <c r="E56">
        <f>Enclosure!B3*$B$54</f>
        <v>5</v>
      </c>
      <c r="F56">
        <f>Enclosure!C3</f>
        <v>0</v>
      </c>
      <c r="G56" t="str">
        <f>Enclosure!D3</f>
        <v>RS</v>
      </c>
      <c r="H56">
        <f>Enclosure!E3</f>
        <v>0</v>
      </c>
      <c r="I56">
        <f>Enclosure!F3</f>
        <v>0</v>
      </c>
      <c r="J56">
        <f>Enclosure!G3</f>
        <v>0</v>
      </c>
      <c r="K56" t="str">
        <f>Enclosure!H3</f>
        <v>RS PRO</v>
      </c>
      <c r="L56" t="str">
        <f>Enclosure!I3</f>
        <v>862-1573</v>
      </c>
      <c r="M56" t="str">
        <f>Enclosure!J3</f>
        <v>862-1573</v>
      </c>
      <c r="N56">
        <f>Enclosure!K3</f>
        <v>4.97</v>
      </c>
      <c r="O56">
        <f t="shared" ref="O56:O60" si="5">N56*E56</f>
        <v>24.849999999999998</v>
      </c>
    </row>
    <row r="57" spans="1:16" outlineLevel="1">
      <c r="D57" t="str">
        <f>Enclosure!A4</f>
        <v>Micro USB cable</v>
      </c>
      <c r="E57">
        <f>Enclosure!B4*$B$54</f>
        <v>5</v>
      </c>
      <c r="F57">
        <f>Enclosure!C4</f>
        <v>0</v>
      </c>
      <c r="G57" t="str">
        <f>Enclosure!D4</f>
        <v>Mouser</v>
      </c>
      <c r="H57">
        <f>Enclosure!E4</f>
        <v>0</v>
      </c>
      <c r="I57">
        <f>Enclosure!F4</f>
        <v>0</v>
      </c>
      <c r="J57">
        <f>Enclosure!G4</f>
        <v>0</v>
      </c>
      <c r="K57" t="str">
        <f>Enclosure!H4</f>
        <v>Tripp Lite</v>
      </c>
      <c r="L57" t="str">
        <f>Enclosure!I4</f>
        <v>UR05C-003-RB</v>
      </c>
      <c r="M57" t="str">
        <f>Enclosure!J4</f>
        <v>545-UR05C-003-RB</v>
      </c>
      <c r="N57">
        <f>Enclosure!K4</f>
        <v>7.96</v>
      </c>
      <c r="O57">
        <f t="shared" si="5"/>
        <v>39.799999999999997</v>
      </c>
    </row>
    <row r="58" spans="1:16" outlineLevel="1">
      <c r="D58" t="str">
        <f>Enclosure!A5</f>
        <v>LCD</v>
      </c>
      <c r="E58">
        <f>Enclosure!B5*$B$54</f>
        <v>5</v>
      </c>
      <c r="F58">
        <f>Enclosure!C5</f>
        <v>0</v>
      </c>
      <c r="G58" t="str">
        <f>Enclosure!D5</f>
        <v>Mouser</v>
      </c>
      <c r="H58">
        <f>Enclosure!E5</f>
        <v>0</v>
      </c>
      <c r="I58">
        <f>Enclosure!F5</f>
        <v>0</v>
      </c>
      <c r="J58">
        <f>Enclosure!G5</f>
        <v>0</v>
      </c>
      <c r="K58" t="str">
        <f>Enclosure!H5</f>
        <v>Seeed Studio</v>
      </c>
      <c r="L58">
        <f>Enclosure!I5</f>
        <v>104030001</v>
      </c>
      <c r="M58" t="str">
        <f>Enclosure!J5</f>
        <v>713-104030001</v>
      </c>
      <c r="N58">
        <f>Enclosure!K5</f>
        <v>10.53</v>
      </c>
      <c r="O58">
        <f t="shared" si="5"/>
        <v>52.65</v>
      </c>
    </row>
    <row r="59" spans="1:16" s="9" customFormat="1" outlineLevel="1">
      <c r="D59" s="9" t="str">
        <f>Enclosure!A6</f>
        <v>PSU</v>
      </c>
      <c r="E59" s="9">
        <f>Enclosure!B6*$B$54</f>
        <v>10</v>
      </c>
      <c r="F59" s="9">
        <f>Enclosure!C6</f>
        <v>0</v>
      </c>
      <c r="G59" s="9" t="str">
        <f>Enclosure!D6</f>
        <v>https://www.bargainhardware.co.uk/</v>
      </c>
      <c r="H59" s="9">
        <f>Enclosure!E6</f>
        <v>0</v>
      </c>
      <c r="I59" s="9">
        <f>Enclosure!F6</f>
        <v>0</v>
      </c>
      <c r="J59" s="9">
        <f>Enclosure!G6</f>
        <v>0</v>
      </c>
      <c r="K59" s="9" t="str">
        <f>Enclosure!H6</f>
        <v>HP</v>
      </c>
      <c r="L59" s="9" t="str">
        <f>Enclosure!I6</f>
        <v>DPS-1200FB</v>
      </c>
      <c r="M59" s="9" t="str">
        <f>Enclosure!J6</f>
        <v>PSU0000050</v>
      </c>
      <c r="N59" s="9">
        <f>Enclosure!K6</f>
        <v>12</v>
      </c>
      <c r="O59" s="9">
        <f t="shared" si="5"/>
        <v>120</v>
      </c>
    </row>
    <row r="60" spans="1:16" s="9" customFormat="1">
      <c r="D60" s="9" t="str">
        <f>Enclosure!A7</f>
        <v>PSU carriage</v>
      </c>
      <c r="E60" s="9">
        <f>Enclosure!B7*$B$54</f>
        <v>5</v>
      </c>
      <c r="F60" s="9">
        <f>Enclosure!C7</f>
        <v>0</v>
      </c>
      <c r="G60" s="9">
        <f>Enclosure!D7</f>
        <v>0</v>
      </c>
      <c r="H60" s="9">
        <f>Enclosure!E7</f>
        <v>0</v>
      </c>
      <c r="I60" s="9">
        <f>Enclosure!F7</f>
        <v>0</v>
      </c>
      <c r="J60" s="9">
        <f>Enclosure!G7</f>
        <v>0</v>
      </c>
      <c r="K60" s="9">
        <f>Enclosure!H7</f>
        <v>0</v>
      </c>
      <c r="L60" s="9">
        <f>Enclosure!I7</f>
        <v>0</v>
      </c>
      <c r="M60" s="9">
        <f>Enclosure!J7</f>
        <v>0</v>
      </c>
      <c r="N60" s="9">
        <f>Enclosure!K7</f>
        <v>7.19</v>
      </c>
      <c r="O60" s="9">
        <f t="shared" si="5"/>
        <v>35.950000000000003</v>
      </c>
    </row>
    <row r="62" spans="1:16" s="9" customFormat="1">
      <c r="A62" s="9" t="s">
        <v>399</v>
      </c>
      <c r="B62" s="9">
        <v>5</v>
      </c>
      <c r="O62" s="9">
        <f>SUM(O63:O67)</f>
        <v>350.69999999999993</v>
      </c>
      <c r="P62" s="9">
        <f>O62/$B$62</f>
        <v>70.139999999999986</v>
      </c>
    </row>
    <row r="63" spans="1:16" s="9" customFormat="1">
      <c r="D63" s="9" t="s">
        <v>341</v>
      </c>
      <c r="O63" s="9">
        <f>21.74+50.72</f>
        <v>72.459999999999994</v>
      </c>
      <c r="P63" s="9">
        <f>O63/$B$62</f>
        <v>14.491999999999999</v>
      </c>
    </row>
    <row r="64" spans="1:16" s="9" customFormat="1">
      <c r="D64" s="9" t="s">
        <v>402</v>
      </c>
      <c r="O64" s="9">
        <f>4.06+25.3</f>
        <v>29.36</v>
      </c>
      <c r="P64" s="9">
        <f>O64/$B$62</f>
        <v>5.8719999999999999</v>
      </c>
    </row>
    <row r="65" spans="4:16" s="9" customFormat="1">
      <c r="D65" s="9" t="s">
        <v>344</v>
      </c>
      <c r="O65" s="9">
        <f>38.57+154.54</f>
        <v>193.10999999999999</v>
      </c>
      <c r="P65" s="9">
        <f>O65/$B$62</f>
        <v>38.622</v>
      </c>
    </row>
    <row r="66" spans="4:16" s="9" customFormat="1">
      <c r="D66" s="9" t="s">
        <v>373</v>
      </c>
      <c r="O66" s="9">
        <f>30.27</f>
        <v>30.27</v>
      </c>
      <c r="P66" s="9">
        <f>O66/$B$62</f>
        <v>6.0540000000000003</v>
      </c>
    </row>
    <row r="67" spans="4:16" s="9" customFormat="1">
      <c r="D67" s="9" t="s">
        <v>403</v>
      </c>
      <c r="O67" s="9">
        <v>25.5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DDFE-1EF8-4496-9875-02204DBBF7AE}">
  <dimension ref="A1:K19"/>
  <sheetViews>
    <sheetView workbookViewId="0">
      <selection activeCell="E20" sqref="E20"/>
    </sheetView>
  </sheetViews>
  <sheetFormatPr defaultRowHeight="15"/>
  <cols>
    <col min="3" max="3" width="24.42578125" bestFit="1" customWidth="1"/>
    <col min="4" max="4" width="36.140625" customWidth="1"/>
    <col min="5" max="5" width="11.85546875" customWidth="1"/>
    <col min="6" max="6" width="15.42578125" customWidth="1"/>
    <col min="8" max="8" width="20" bestFit="1" customWidth="1"/>
    <col min="9" max="9" width="26.85546875" bestFit="1" customWidth="1"/>
    <col min="10" max="10" width="22.140625" bestFit="1" customWidth="1"/>
    <col min="11" max="11" width="31.5703125" customWidth="1"/>
  </cols>
  <sheetData>
    <row r="1" spans="1:11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</row>
    <row r="2" spans="1:11">
      <c r="A2" t="s">
        <v>160</v>
      </c>
      <c r="B2">
        <v>1</v>
      </c>
      <c r="C2" t="s">
        <v>159</v>
      </c>
      <c r="D2" t="s">
        <v>158</v>
      </c>
      <c r="E2" t="s">
        <v>157</v>
      </c>
      <c r="F2" t="s">
        <v>156</v>
      </c>
      <c r="H2" t="s">
        <v>155</v>
      </c>
      <c r="I2">
        <v>2922</v>
      </c>
      <c r="J2" s="1" t="s">
        <v>154</v>
      </c>
      <c r="K2">
        <v>6.91</v>
      </c>
    </row>
    <row r="3" spans="1:11">
      <c r="A3" t="s">
        <v>153</v>
      </c>
      <c r="B3">
        <v>1</v>
      </c>
      <c r="C3" t="s">
        <v>148</v>
      </c>
      <c r="D3" t="s">
        <v>152</v>
      </c>
      <c r="E3" t="s">
        <v>151</v>
      </c>
      <c r="F3" t="s">
        <v>150</v>
      </c>
      <c r="G3">
        <v>1.99</v>
      </c>
      <c r="H3" t="s">
        <v>149</v>
      </c>
      <c r="I3" t="s">
        <v>148</v>
      </c>
      <c r="J3" t="s">
        <v>147</v>
      </c>
      <c r="K3" s="8">
        <v>8.43</v>
      </c>
    </row>
    <row r="4" spans="1:11">
      <c r="A4" t="s">
        <v>139</v>
      </c>
      <c r="B4">
        <v>1</v>
      </c>
      <c r="C4" t="s">
        <v>138</v>
      </c>
      <c r="D4" t="s">
        <v>137</v>
      </c>
      <c r="F4" t="s">
        <v>136</v>
      </c>
      <c r="G4">
        <v>5.3339999999999996</v>
      </c>
      <c r="H4" t="s">
        <v>135</v>
      </c>
      <c r="I4" t="s">
        <v>134</v>
      </c>
      <c r="J4" t="s">
        <v>133</v>
      </c>
      <c r="K4" s="8">
        <v>4.05</v>
      </c>
    </row>
    <row r="5" spans="1:11">
      <c r="A5" t="s">
        <v>225</v>
      </c>
      <c r="B5">
        <v>2</v>
      </c>
      <c r="C5" t="s">
        <v>224</v>
      </c>
      <c r="D5" t="s">
        <v>8</v>
      </c>
      <c r="E5" t="s">
        <v>54</v>
      </c>
      <c r="F5" t="s">
        <v>53</v>
      </c>
      <c r="G5">
        <v>13.6</v>
      </c>
      <c r="H5" t="s">
        <v>52</v>
      </c>
      <c r="I5">
        <v>1881558</v>
      </c>
      <c r="J5" t="s">
        <v>51</v>
      </c>
      <c r="K5">
        <v>0.92600000000000005</v>
      </c>
    </row>
    <row r="6" spans="1:11">
      <c r="A6" t="s">
        <v>132</v>
      </c>
      <c r="B6">
        <v>1</v>
      </c>
      <c r="C6" t="s">
        <v>131</v>
      </c>
      <c r="D6" t="s">
        <v>130</v>
      </c>
      <c r="E6" t="s">
        <v>345</v>
      </c>
      <c r="F6" t="s">
        <v>346</v>
      </c>
      <c r="H6" t="s">
        <v>347</v>
      </c>
      <c r="I6" t="s">
        <v>348</v>
      </c>
      <c r="J6" t="s">
        <v>349</v>
      </c>
      <c r="K6">
        <v>0.81</v>
      </c>
    </row>
    <row r="7" spans="1:11">
      <c r="A7" t="s">
        <v>129</v>
      </c>
      <c r="B7">
        <v>1</v>
      </c>
      <c r="C7" t="s">
        <v>128</v>
      </c>
      <c r="D7" t="s">
        <v>127</v>
      </c>
      <c r="E7" t="s">
        <v>345</v>
      </c>
      <c r="F7" t="s">
        <v>346</v>
      </c>
      <c r="H7" t="s">
        <v>347</v>
      </c>
      <c r="I7" t="s">
        <v>350</v>
      </c>
      <c r="J7" t="s">
        <v>351</v>
      </c>
      <c r="K7">
        <v>1.47</v>
      </c>
    </row>
    <row r="8" spans="1:11">
      <c r="A8" t="s">
        <v>226</v>
      </c>
      <c r="B8">
        <v>2</v>
      </c>
      <c r="C8" t="s">
        <v>227</v>
      </c>
      <c r="D8" t="s">
        <v>126</v>
      </c>
      <c r="E8" t="s">
        <v>228</v>
      </c>
      <c r="F8" t="s">
        <v>229</v>
      </c>
      <c r="H8" t="s">
        <v>52</v>
      </c>
      <c r="I8">
        <v>1881561</v>
      </c>
      <c r="J8" t="s">
        <v>406</v>
      </c>
      <c r="K8">
        <v>1.05</v>
      </c>
    </row>
    <row r="9" spans="1:11">
      <c r="A9" t="s">
        <v>125</v>
      </c>
      <c r="B9">
        <v>1</v>
      </c>
      <c r="C9" t="s">
        <v>124</v>
      </c>
      <c r="D9" t="s">
        <v>123</v>
      </c>
      <c r="E9" t="s">
        <v>230</v>
      </c>
      <c r="F9" t="s">
        <v>231</v>
      </c>
      <c r="H9" t="s">
        <v>52</v>
      </c>
      <c r="I9">
        <v>1881574</v>
      </c>
      <c r="J9" t="s">
        <v>232</v>
      </c>
      <c r="K9">
        <v>1.41</v>
      </c>
    </row>
    <row r="10" spans="1:11">
      <c r="A10" t="s">
        <v>122</v>
      </c>
      <c r="B10">
        <v>1</v>
      </c>
      <c r="C10" t="s">
        <v>121</v>
      </c>
      <c r="D10" t="s">
        <v>120</v>
      </c>
      <c r="E10" t="s">
        <v>233</v>
      </c>
      <c r="F10" t="s">
        <v>234</v>
      </c>
      <c r="H10" t="s">
        <v>235</v>
      </c>
      <c r="I10" t="s">
        <v>236</v>
      </c>
      <c r="J10" t="s">
        <v>237</v>
      </c>
      <c r="K10">
        <v>2.83</v>
      </c>
    </row>
    <row r="11" spans="1:11">
      <c r="A11" t="s">
        <v>119</v>
      </c>
      <c r="B11">
        <v>1</v>
      </c>
      <c r="C11" t="s">
        <v>118</v>
      </c>
      <c r="D11" t="s">
        <v>117</v>
      </c>
      <c r="E11" t="s">
        <v>116</v>
      </c>
      <c r="F11" t="s">
        <v>115</v>
      </c>
      <c r="G11">
        <v>10.15</v>
      </c>
      <c r="H11" t="s">
        <v>114</v>
      </c>
      <c r="I11" t="s">
        <v>113</v>
      </c>
      <c r="J11" t="s">
        <v>112</v>
      </c>
      <c r="K11">
        <v>1.44</v>
      </c>
    </row>
    <row r="12" spans="1:11">
      <c r="A12" t="s">
        <v>111</v>
      </c>
      <c r="B12">
        <v>2</v>
      </c>
      <c r="C12" t="s">
        <v>107</v>
      </c>
      <c r="D12" t="s">
        <v>110</v>
      </c>
      <c r="F12" t="s">
        <v>109</v>
      </c>
      <c r="G12">
        <v>7</v>
      </c>
      <c r="H12" t="s">
        <v>108</v>
      </c>
      <c r="I12" t="s">
        <v>107</v>
      </c>
      <c r="J12" t="s">
        <v>106</v>
      </c>
      <c r="K12">
        <v>0.57099999999999995</v>
      </c>
    </row>
    <row r="13" spans="1:11">
      <c r="A13" t="s">
        <v>105</v>
      </c>
      <c r="B13">
        <v>1</v>
      </c>
      <c r="C13" t="s">
        <v>104</v>
      </c>
      <c r="D13" t="s">
        <v>103</v>
      </c>
      <c r="E13" t="s">
        <v>238</v>
      </c>
      <c r="F13" t="s">
        <v>239</v>
      </c>
      <c r="H13" t="s">
        <v>240</v>
      </c>
      <c r="I13" t="s">
        <v>241</v>
      </c>
      <c r="J13" t="s">
        <v>242</v>
      </c>
      <c r="K13">
        <v>3.09</v>
      </c>
    </row>
    <row r="14" spans="1:11">
      <c r="A14" t="s">
        <v>102</v>
      </c>
      <c r="B14">
        <v>3</v>
      </c>
      <c r="C14" t="s">
        <v>101</v>
      </c>
      <c r="D14" t="s">
        <v>100</v>
      </c>
      <c r="E14" t="s">
        <v>243</v>
      </c>
      <c r="F14" t="s">
        <v>244</v>
      </c>
      <c r="H14" t="s">
        <v>245</v>
      </c>
      <c r="I14" t="s">
        <v>101</v>
      </c>
      <c r="J14" t="s">
        <v>246</v>
      </c>
      <c r="K14">
        <v>1.1100000000000001</v>
      </c>
    </row>
    <row r="15" spans="1:11">
      <c r="A15" t="s">
        <v>335</v>
      </c>
      <c r="B15">
        <v>1</v>
      </c>
      <c r="E15" t="s">
        <v>336</v>
      </c>
      <c r="F15" t="s">
        <v>337</v>
      </c>
      <c r="H15" t="s">
        <v>48</v>
      </c>
      <c r="I15" t="s">
        <v>338</v>
      </c>
      <c r="J15" t="s">
        <v>339</v>
      </c>
      <c r="K15">
        <v>0.17699999999999999</v>
      </c>
    </row>
    <row r="16" spans="1:11">
      <c r="A16" t="s">
        <v>352</v>
      </c>
      <c r="B16">
        <v>1</v>
      </c>
      <c r="E16" t="s">
        <v>345</v>
      </c>
      <c r="H16" t="s">
        <v>347</v>
      </c>
      <c r="I16" t="s">
        <v>356</v>
      </c>
      <c r="J16" t="s">
        <v>357</v>
      </c>
      <c r="K16">
        <v>1.48</v>
      </c>
    </row>
    <row r="17" spans="1:11">
      <c r="A17" t="s">
        <v>353</v>
      </c>
      <c r="B17">
        <v>1</v>
      </c>
      <c r="E17" t="s">
        <v>345</v>
      </c>
      <c r="F17" t="s">
        <v>346</v>
      </c>
      <c r="H17" t="s">
        <v>347</v>
      </c>
      <c r="I17" t="s">
        <v>354</v>
      </c>
      <c r="J17" t="s">
        <v>355</v>
      </c>
      <c r="K17">
        <v>1.89</v>
      </c>
    </row>
    <row r="18" spans="1:11">
      <c r="A18" t="s">
        <v>363</v>
      </c>
      <c r="B18">
        <v>4</v>
      </c>
      <c r="C18" t="s">
        <v>364</v>
      </c>
      <c r="E18" t="s">
        <v>365</v>
      </c>
      <c r="F18" t="s">
        <v>366</v>
      </c>
      <c r="H18" t="s">
        <v>367</v>
      </c>
      <c r="I18" t="s">
        <v>407</v>
      </c>
      <c r="J18" s="1" t="s">
        <v>408</v>
      </c>
      <c r="K18">
        <v>0.504</v>
      </c>
    </row>
    <row r="19" spans="1:11">
      <c r="A19" t="s">
        <v>412</v>
      </c>
      <c r="B19">
        <v>1</v>
      </c>
      <c r="E19" t="s">
        <v>413</v>
      </c>
      <c r="F19" t="s">
        <v>414</v>
      </c>
      <c r="H19" t="s">
        <v>415</v>
      </c>
      <c r="I19" t="s">
        <v>416</v>
      </c>
      <c r="J19" t="s">
        <v>417</v>
      </c>
      <c r="K19">
        <v>10.31</v>
      </c>
    </row>
  </sheetData>
  <hyperlinks>
    <hyperlink ref="K3" r:id="rId1" display="https://www.mouser.co.uk/ProductDetail/Maxim-Integrated/MAX22531AAP%2b?qs=doiCPypUmgFZ7xzUXZ7H2g%3D%3D" xr:uid="{41FED5A7-EFC9-46F6-ADF2-39CC7138A71A}"/>
    <hyperlink ref="K4" r:id="rId2" display="https://www.mouser.co.uk/ProductDetail/Microchip-Technology/MCP3304-CI-P?qs=2HbNQnvoB68T7LZcGwqiOg%3D%3D" xr:uid="{4806EF6F-7AB0-4AF3-BB7C-C395F2D312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F09C-C836-4272-8275-48F59997ADAC}">
  <dimension ref="A1:D11"/>
  <sheetViews>
    <sheetView workbookViewId="0">
      <selection activeCell="A11" sqref="A11:XFD11"/>
    </sheetView>
  </sheetViews>
  <sheetFormatPr defaultRowHeight="15"/>
  <cols>
    <col min="1" max="1" width="25" bestFit="1" customWidth="1"/>
    <col min="2" max="2" width="54.7109375" bestFit="1" customWidth="1"/>
    <col min="3" max="3" width="37" bestFit="1" customWidth="1"/>
    <col min="4" max="4" width="27.28515625" bestFit="1" customWidth="1"/>
  </cols>
  <sheetData>
    <row r="1" spans="1:4" ht="15.75">
      <c r="A1" s="3" t="s">
        <v>65</v>
      </c>
      <c r="B1" s="3" t="s">
        <v>66</v>
      </c>
      <c r="C1" s="3" t="s">
        <v>67</v>
      </c>
      <c r="D1" s="4" t="s">
        <v>68</v>
      </c>
    </row>
    <row r="2" spans="1:4" ht="16.5">
      <c r="A2" t="s">
        <v>70</v>
      </c>
      <c r="B2" t="s">
        <v>73</v>
      </c>
      <c r="C2" t="s">
        <v>76</v>
      </c>
      <c r="D2" s="2" t="s">
        <v>78</v>
      </c>
    </row>
    <row r="3" spans="1:4">
      <c r="A3" t="s">
        <v>71</v>
      </c>
      <c r="B3" t="s">
        <v>74</v>
      </c>
      <c r="C3" t="s">
        <v>76</v>
      </c>
      <c r="D3" s="5" t="s">
        <v>77</v>
      </c>
    </row>
    <row r="4" spans="1:4" ht="16.5">
      <c r="A4" t="s">
        <v>72</v>
      </c>
      <c r="B4" t="s">
        <v>75</v>
      </c>
      <c r="C4" t="s">
        <v>76</v>
      </c>
      <c r="D4" s="2" t="s">
        <v>79</v>
      </c>
    </row>
    <row r="5" spans="1:4" ht="16.5">
      <c r="A5" t="s">
        <v>80</v>
      </c>
      <c r="B5" t="s">
        <v>81</v>
      </c>
      <c r="C5" t="s">
        <v>82</v>
      </c>
      <c r="D5" s="6" t="s">
        <v>83</v>
      </c>
    </row>
    <row r="6" spans="1:4" ht="16.5">
      <c r="A6" t="s">
        <v>90</v>
      </c>
      <c r="B6" t="s">
        <v>84</v>
      </c>
      <c r="C6" t="s">
        <v>89</v>
      </c>
      <c r="D6" s="2" t="s">
        <v>94</v>
      </c>
    </row>
    <row r="7" spans="1:4" ht="16.5">
      <c r="A7" t="s">
        <v>91</v>
      </c>
      <c r="B7" t="s">
        <v>85</v>
      </c>
      <c r="C7" t="s">
        <v>89</v>
      </c>
      <c r="D7" s="2" t="s">
        <v>95</v>
      </c>
    </row>
    <row r="8" spans="1:4" ht="16.5">
      <c r="A8" t="s">
        <v>92</v>
      </c>
      <c r="B8" t="s">
        <v>86</v>
      </c>
      <c r="C8" t="s">
        <v>89</v>
      </c>
      <c r="D8" s="2" t="s">
        <v>96</v>
      </c>
    </row>
    <row r="9" spans="1:4" ht="16.5">
      <c r="A9" t="s">
        <v>98</v>
      </c>
      <c r="B9" t="s">
        <v>87</v>
      </c>
      <c r="C9" t="s">
        <v>89</v>
      </c>
      <c r="D9" s="2" t="s">
        <v>97</v>
      </c>
    </row>
    <row r="10" spans="1:4" ht="16.5">
      <c r="A10" t="s">
        <v>93</v>
      </c>
      <c r="B10" t="s">
        <v>88</v>
      </c>
      <c r="C10" t="s">
        <v>89</v>
      </c>
      <c r="D10" s="2" t="s">
        <v>99</v>
      </c>
    </row>
    <row r="11" spans="1:4" ht="16.5">
      <c r="A11" t="s">
        <v>331</v>
      </c>
      <c r="B11" t="s">
        <v>146</v>
      </c>
      <c r="C11" t="s">
        <v>332</v>
      </c>
      <c r="D11" s="2" t="s">
        <v>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A077-D8C6-4CE2-AAF9-9F8DC834E6F7}">
  <dimension ref="A1:E44"/>
  <sheetViews>
    <sheetView workbookViewId="0">
      <selection activeCell="I13" sqref="I13"/>
    </sheetView>
  </sheetViews>
  <sheetFormatPr defaultRowHeight="15"/>
  <cols>
    <col min="1" max="1" width="12.140625" bestFit="1" customWidth="1"/>
  </cols>
  <sheetData>
    <row r="1" spans="1:5">
      <c r="A1" s="7" t="s">
        <v>66</v>
      </c>
      <c r="B1" s="7" t="s">
        <v>161</v>
      </c>
      <c r="C1" s="7" t="s">
        <v>162</v>
      </c>
      <c r="D1" s="7" t="s">
        <v>163</v>
      </c>
      <c r="E1" s="7" t="s">
        <v>164</v>
      </c>
    </row>
    <row r="2" spans="1:5">
      <c r="A2" t="s">
        <v>69</v>
      </c>
      <c r="B2">
        <v>76.391999999999996</v>
      </c>
      <c r="C2">
        <v>-39.963299999999997</v>
      </c>
      <c r="D2" t="s">
        <v>206</v>
      </c>
      <c r="E2">
        <v>90</v>
      </c>
    </row>
    <row r="3" spans="1:5">
      <c r="A3" t="s">
        <v>165</v>
      </c>
      <c r="B3">
        <v>73.343999999999994</v>
      </c>
      <c r="C3">
        <v>-39.809800000000003</v>
      </c>
      <c r="D3" t="s">
        <v>206</v>
      </c>
      <c r="E3">
        <v>90</v>
      </c>
    </row>
    <row r="4" spans="1:5">
      <c r="A4" t="s">
        <v>166</v>
      </c>
      <c r="B4">
        <v>70.296000000000006</v>
      </c>
      <c r="C4">
        <v>-39.809800000000003</v>
      </c>
      <c r="D4" t="s">
        <v>206</v>
      </c>
      <c r="E4">
        <v>90</v>
      </c>
    </row>
    <row r="5" spans="1:5">
      <c r="A5" t="s">
        <v>167</v>
      </c>
      <c r="B5">
        <v>67.248000000000005</v>
      </c>
      <c r="C5">
        <v>-39.809800000000003</v>
      </c>
      <c r="D5" t="s">
        <v>206</v>
      </c>
      <c r="E5">
        <v>90</v>
      </c>
    </row>
    <row r="6" spans="1:5">
      <c r="A6" t="s">
        <v>168</v>
      </c>
      <c r="B6">
        <v>79.44</v>
      </c>
      <c r="C6">
        <v>-39.963299999999997</v>
      </c>
      <c r="D6" t="s">
        <v>206</v>
      </c>
      <c r="E6">
        <v>-90</v>
      </c>
    </row>
    <row r="7" spans="1:5">
      <c r="A7" t="s">
        <v>169</v>
      </c>
      <c r="B7">
        <v>64.2</v>
      </c>
      <c r="C7">
        <v>-39.809800000000003</v>
      </c>
      <c r="D7" t="s">
        <v>206</v>
      </c>
      <c r="E7">
        <v>90</v>
      </c>
    </row>
    <row r="8" spans="1:5">
      <c r="A8" t="s">
        <v>170</v>
      </c>
      <c r="B8">
        <v>82.488</v>
      </c>
      <c r="C8">
        <v>-39.963299999999997</v>
      </c>
      <c r="D8" t="s">
        <v>206</v>
      </c>
      <c r="E8">
        <v>-90</v>
      </c>
    </row>
    <row r="9" spans="1:5">
      <c r="A9" t="s">
        <v>171</v>
      </c>
      <c r="B9">
        <v>69.128</v>
      </c>
      <c r="C9">
        <v>-52.613799999999998</v>
      </c>
      <c r="D9" t="s">
        <v>206</v>
      </c>
      <c r="E9">
        <v>90</v>
      </c>
    </row>
    <row r="10" spans="1:5">
      <c r="A10" t="s">
        <v>172</v>
      </c>
      <c r="B10">
        <v>79.128</v>
      </c>
      <c r="C10">
        <v>-55.613799999999998</v>
      </c>
      <c r="D10" t="s">
        <v>206</v>
      </c>
      <c r="E10">
        <v>180</v>
      </c>
    </row>
    <row r="11" spans="1:5">
      <c r="A11" t="s">
        <v>173</v>
      </c>
      <c r="B11">
        <v>66.08</v>
      </c>
      <c r="C11">
        <v>-52.613799999999998</v>
      </c>
      <c r="D11" t="s">
        <v>206</v>
      </c>
      <c r="E11">
        <v>90</v>
      </c>
    </row>
    <row r="12" spans="1:5">
      <c r="A12" t="s">
        <v>174</v>
      </c>
      <c r="B12">
        <v>50.7</v>
      </c>
      <c r="C12">
        <v>-179.95599999999999</v>
      </c>
      <c r="D12" t="s">
        <v>206</v>
      </c>
      <c r="E12">
        <v>180</v>
      </c>
    </row>
    <row r="13" spans="1:5">
      <c r="A13" t="s">
        <v>175</v>
      </c>
      <c r="B13">
        <v>55.7</v>
      </c>
      <c r="C13">
        <v>-179.95599999999999</v>
      </c>
      <c r="D13" t="s">
        <v>206</v>
      </c>
      <c r="E13">
        <v>180</v>
      </c>
    </row>
    <row r="14" spans="1:5">
      <c r="A14" t="s">
        <v>176</v>
      </c>
      <c r="B14">
        <v>60.7</v>
      </c>
      <c r="C14">
        <v>-179.95599999999999</v>
      </c>
      <c r="D14" t="s">
        <v>206</v>
      </c>
      <c r="E14">
        <v>180</v>
      </c>
    </row>
    <row r="15" spans="1:5">
      <c r="A15" t="s">
        <v>177</v>
      </c>
      <c r="B15">
        <v>65.7</v>
      </c>
      <c r="C15">
        <v>-179.95599999999999</v>
      </c>
      <c r="D15" t="s">
        <v>206</v>
      </c>
      <c r="E15">
        <v>180</v>
      </c>
    </row>
    <row r="16" spans="1:5">
      <c r="A16" t="s">
        <v>178</v>
      </c>
      <c r="B16">
        <v>70.7</v>
      </c>
      <c r="C16">
        <v>-179.95599999999999</v>
      </c>
      <c r="D16" t="s">
        <v>206</v>
      </c>
      <c r="E16">
        <v>180</v>
      </c>
    </row>
    <row r="17" spans="1:5">
      <c r="A17" t="s">
        <v>179</v>
      </c>
      <c r="B17">
        <v>75.7</v>
      </c>
      <c r="C17">
        <v>-179.95599999999999</v>
      </c>
      <c r="D17" t="s">
        <v>206</v>
      </c>
      <c r="E17">
        <v>180</v>
      </c>
    </row>
    <row r="18" spans="1:5">
      <c r="A18" t="s">
        <v>180</v>
      </c>
      <c r="B18">
        <v>80.7</v>
      </c>
      <c r="C18">
        <v>-179.95599999999999</v>
      </c>
      <c r="D18" t="s">
        <v>206</v>
      </c>
      <c r="E18">
        <v>180</v>
      </c>
    </row>
    <row r="19" spans="1:5">
      <c r="A19" t="s">
        <v>181</v>
      </c>
      <c r="B19">
        <v>85.7</v>
      </c>
      <c r="C19">
        <v>-179.95599999999999</v>
      </c>
      <c r="D19" t="s">
        <v>206</v>
      </c>
      <c r="E19">
        <v>180</v>
      </c>
    </row>
    <row r="20" spans="1:5">
      <c r="A20" t="s">
        <v>182</v>
      </c>
      <c r="B20">
        <v>60.164000000000001</v>
      </c>
      <c r="C20">
        <v>-165.99199999999999</v>
      </c>
      <c r="D20" t="s">
        <v>206</v>
      </c>
      <c r="E20">
        <v>90</v>
      </c>
    </row>
    <row r="21" spans="1:5">
      <c r="A21" t="s">
        <v>183</v>
      </c>
      <c r="B21">
        <v>51.527999999999999</v>
      </c>
      <c r="C21">
        <v>-165.99199999999999</v>
      </c>
      <c r="D21" t="s">
        <v>206</v>
      </c>
      <c r="E21">
        <v>90</v>
      </c>
    </row>
    <row r="22" spans="1:5">
      <c r="A22" t="s">
        <v>184</v>
      </c>
      <c r="B22">
        <v>56.1</v>
      </c>
      <c r="C22">
        <v>-161.41999999999999</v>
      </c>
      <c r="D22" t="s">
        <v>206</v>
      </c>
      <c r="E22">
        <v>0</v>
      </c>
    </row>
    <row r="23" spans="1:5">
      <c r="A23" t="s">
        <v>185</v>
      </c>
      <c r="B23">
        <v>84.024000000000001</v>
      </c>
      <c r="C23">
        <v>-81.780799999999999</v>
      </c>
      <c r="D23" t="s">
        <v>206</v>
      </c>
      <c r="E23">
        <v>0</v>
      </c>
    </row>
    <row r="24" spans="1:5">
      <c r="A24" t="s">
        <v>186</v>
      </c>
      <c r="B24">
        <v>84</v>
      </c>
      <c r="C24">
        <v>-92.208799999999997</v>
      </c>
      <c r="D24" t="s">
        <v>206</v>
      </c>
      <c r="E24">
        <v>0</v>
      </c>
    </row>
    <row r="25" spans="1:5">
      <c r="A25" t="s">
        <v>187</v>
      </c>
      <c r="B25">
        <v>78.5</v>
      </c>
      <c r="C25">
        <v>-69.626300000000001</v>
      </c>
      <c r="D25" t="s">
        <v>206</v>
      </c>
      <c r="E25">
        <v>-90</v>
      </c>
    </row>
    <row r="26" spans="1:5">
      <c r="A26" t="s">
        <v>188</v>
      </c>
      <c r="B26">
        <v>76.391999999999996</v>
      </c>
      <c r="C26">
        <v>-34.729799999999997</v>
      </c>
      <c r="D26" t="s">
        <v>206</v>
      </c>
      <c r="E26">
        <v>-90</v>
      </c>
    </row>
    <row r="27" spans="1:5">
      <c r="A27" t="s">
        <v>189</v>
      </c>
      <c r="B27">
        <v>70.296000000000006</v>
      </c>
      <c r="C27">
        <v>-34.729799999999997</v>
      </c>
      <c r="D27" t="s">
        <v>206</v>
      </c>
      <c r="E27">
        <v>-90</v>
      </c>
    </row>
    <row r="28" spans="1:5">
      <c r="A28" t="s">
        <v>190</v>
      </c>
      <c r="B28">
        <v>64.2</v>
      </c>
      <c r="C28">
        <v>-34.729799999999997</v>
      </c>
      <c r="D28" t="s">
        <v>206</v>
      </c>
      <c r="E28">
        <v>-90</v>
      </c>
    </row>
    <row r="29" spans="1:5">
      <c r="A29" t="s">
        <v>191</v>
      </c>
      <c r="B29">
        <v>79.44</v>
      </c>
      <c r="C29">
        <v>-34.729799999999997</v>
      </c>
      <c r="D29" t="s">
        <v>206</v>
      </c>
      <c r="E29">
        <v>90</v>
      </c>
    </row>
    <row r="30" spans="1:5">
      <c r="A30" t="s">
        <v>192</v>
      </c>
      <c r="B30">
        <v>73.343999999999994</v>
      </c>
      <c r="C30">
        <v>-34.729799999999997</v>
      </c>
      <c r="D30" t="s">
        <v>206</v>
      </c>
      <c r="E30">
        <v>90</v>
      </c>
    </row>
    <row r="31" spans="1:5">
      <c r="A31" t="s">
        <v>193</v>
      </c>
      <c r="B31">
        <v>67.248000000000005</v>
      </c>
      <c r="C31">
        <v>-34.729799999999997</v>
      </c>
      <c r="D31" t="s">
        <v>206</v>
      </c>
      <c r="E31">
        <v>90</v>
      </c>
    </row>
    <row r="32" spans="1:5">
      <c r="A32" t="s">
        <v>194</v>
      </c>
      <c r="B32">
        <v>88.596000000000004</v>
      </c>
      <c r="C32">
        <v>-81.780799999999999</v>
      </c>
      <c r="D32" t="s">
        <v>206</v>
      </c>
      <c r="E32">
        <v>90</v>
      </c>
    </row>
    <row r="33" spans="1:5">
      <c r="A33" t="s">
        <v>195</v>
      </c>
      <c r="B33">
        <v>82.5</v>
      </c>
      <c r="C33">
        <v>-77.208799999999997</v>
      </c>
      <c r="D33" t="s">
        <v>206</v>
      </c>
      <c r="E33">
        <v>-90</v>
      </c>
    </row>
    <row r="34" spans="1:5">
      <c r="A34" t="s">
        <v>196</v>
      </c>
      <c r="B34">
        <v>88.5</v>
      </c>
      <c r="C34">
        <v>-92.788799999999995</v>
      </c>
      <c r="D34" t="s">
        <v>206</v>
      </c>
      <c r="E34">
        <v>90</v>
      </c>
    </row>
    <row r="35" spans="1:5">
      <c r="A35" t="s">
        <v>197</v>
      </c>
      <c r="B35">
        <v>82.5</v>
      </c>
      <c r="C35">
        <v>-87.708799999999997</v>
      </c>
      <c r="D35" t="s">
        <v>206</v>
      </c>
      <c r="E35">
        <v>-90</v>
      </c>
    </row>
    <row r="36" spans="1:5">
      <c r="A36" t="s">
        <v>198</v>
      </c>
      <c r="B36">
        <v>50.7</v>
      </c>
      <c r="C36">
        <v>-176.4</v>
      </c>
      <c r="D36" t="s">
        <v>206</v>
      </c>
      <c r="E36">
        <v>180</v>
      </c>
    </row>
    <row r="37" spans="1:5">
      <c r="A37" t="s">
        <v>199</v>
      </c>
      <c r="B37">
        <v>55.7</v>
      </c>
      <c r="C37">
        <v>-176.4</v>
      </c>
      <c r="D37" t="s">
        <v>206</v>
      </c>
      <c r="E37">
        <v>180</v>
      </c>
    </row>
    <row r="38" spans="1:5">
      <c r="A38" t="s">
        <v>200</v>
      </c>
      <c r="B38">
        <v>60.7</v>
      </c>
      <c r="C38">
        <v>-176.4</v>
      </c>
      <c r="D38" t="s">
        <v>206</v>
      </c>
      <c r="E38">
        <v>180</v>
      </c>
    </row>
    <row r="39" spans="1:5">
      <c r="A39" t="s">
        <v>201</v>
      </c>
      <c r="B39">
        <v>65.7</v>
      </c>
      <c r="C39">
        <v>-176.4</v>
      </c>
      <c r="D39" t="s">
        <v>206</v>
      </c>
      <c r="E39">
        <v>180</v>
      </c>
    </row>
    <row r="40" spans="1:5">
      <c r="A40" t="s">
        <v>202</v>
      </c>
      <c r="B40">
        <v>70.7</v>
      </c>
      <c r="C40">
        <v>-176.4</v>
      </c>
      <c r="D40" t="s">
        <v>206</v>
      </c>
      <c r="E40">
        <v>180</v>
      </c>
    </row>
    <row r="41" spans="1:5">
      <c r="A41" t="s">
        <v>203</v>
      </c>
      <c r="B41">
        <v>75.7</v>
      </c>
      <c r="C41">
        <v>-176.4</v>
      </c>
      <c r="D41" t="s">
        <v>206</v>
      </c>
      <c r="E41">
        <v>180</v>
      </c>
    </row>
    <row r="42" spans="1:5">
      <c r="A42" t="s">
        <v>204</v>
      </c>
      <c r="B42">
        <v>80.7</v>
      </c>
      <c r="C42">
        <v>-176.4</v>
      </c>
      <c r="D42" t="s">
        <v>206</v>
      </c>
      <c r="E42">
        <v>180</v>
      </c>
    </row>
    <row r="43" spans="1:5">
      <c r="A43" t="s">
        <v>205</v>
      </c>
      <c r="B43">
        <v>85.7</v>
      </c>
      <c r="C43">
        <v>-176.4</v>
      </c>
      <c r="D43" t="s">
        <v>206</v>
      </c>
      <c r="E43">
        <v>180</v>
      </c>
    </row>
    <row r="44" spans="1:5">
      <c r="A44" t="s">
        <v>334</v>
      </c>
      <c r="B44">
        <v>56.1</v>
      </c>
      <c r="C44">
        <v>-166.5</v>
      </c>
      <c r="D44" t="s">
        <v>206</v>
      </c>
      <c r="E4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E747-F407-4406-918D-10E03AED2B26}">
  <dimension ref="A1:K13"/>
  <sheetViews>
    <sheetView workbookViewId="0">
      <selection activeCell="G20" sqref="G20"/>
    </sheetView>
  </sheetViews>
  <sheetFormatPr defaultRowHeight="15"/>
  <cols>
    <col min="1" max="1" width="20" bestFit="1" customWidth="1"/>
    <col min="9" max="9" width="10" bestFit="1" customWidth="1"/>
  </cols>
  <sheetData>
    <row r="1" spans="1:11">
      <c r="A1" t="s">
        <v>376</v>
      </c>
      <c r="B1" t="s">
        <v>31</v>
      </c>
      <c r="C1" t="s">
        <v>30</v>
      </c>
      <c r="D1" t="s">
        <v>377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385</v>
      </c>
      <c r="K1" t="s">
        <v>386</v>
      </c>
    </row>
    <row r="2" spans="1:11">
      <c r="A2" t="s">
        <v>375</v>
      </c>
      <c r="B2">
        <v>1</v>
      </c>
      <c r="D2" t="s">
        <v>382</v>
      </c>
      <c r="H2" t="s">
        <v>383</v>
      </c>
      <c r="I2" s="1" t="s">
        <v>384</v>
      </c>
      <c r="J2" s="1">
        <v>1526721</v>
      </c>
      <c r="K2">
        <v>25.68</v>
      </c>
    </row>
    <row r="3" spans="1:11">
      <c r="A3" t="s">
        <v>378</v>
      </c>
      <c r="B3">
        <v>1</v>
      </c>
      <c r="D3" t="s">
        <v>388</v>
      </c>
      <c r="H3" t="s">
        <v>389</v>
      </c>
      <c r="I3" t="s">
        <v>400</v>
      </c>
      <c r="J3" t="s">
        <v>400</v>
      </c>
      <c r="K3">
        <v>4.97</v>
      </c>
    </row>
    <row r="4" spans="1:11">
      <c r="A4" t="s">
        <v>379</v>
      </c>
      <c r="B4">
        <v>1</v>
      </c>
      <c r="D4" t="s">
        <v>390</v>
      </c>
      <c r="H4" t="s">
        <v>411</v>
      </c>
      <c r="I4" s="1" t="s">
        <v>409</v>
      </c>
      <c r="J4" s="1" t="s">
        <v>410</v>
      </c>
      <c r="K4">
        <v>7.96</v>
      </c>
    </row>
    <row r="5" spans="1:11">
      <c r="A5" t="s">
        <v>124</v>
      </c>
      <c r="B5">
        <v>1</v>
      </c>
      <c r="D5" t="s">
        <v>390</v>
      </c>
      <c r="H5" t="s">
        <v>391</v>
      </c>
      <c r="I5">
        <v>104030001</v>
      </c>
      <c r="J5" t="s">
        <v>392</v>
      </c>
      <c r="K5">
        <v>10.53</v>
      </c>
    </row>
    <row r="6" spans="1:11">
      <c r="A6" t="s">
        <v>393</v>
      </c>
      <c r="B6">
        <v>2</v>
      </c>
      <c r="D6" t="s">
        <v>394</v>
      </c>
      <c r="H6" t="s">
        <v>395</v>
      </c>
      <c r="I6" t="s">
        <v>396</v>
      </c>
      <c r="J6" t="s">
        <v>397</v>
      </c>
      <c r="K6">
        <v>12</v>
      </c>
    </row>
    <row r="7" spans="1:11">
      <c r="A7" t="s">
        <v>405</v>
      </c>
      <c r="B7">
        <v>1</v>
      </c>
      <c r="K7">
        <v>7.19</v>
      </c>
    </row>
    <row r="11" spans="1:11">
      <c r="A11" t="s">
        <v>380</v>
      </c>
      <c r="B11">
        <v>4</v>
      </c>
    </row>
    <row r="12" spans="1:11">
      <c r="A12" t="s">
        <v>381</v>
      </c>
      <c r="B12">
        <v>8</v>
      </c>
    </row>
    <row r="13" spans="1:11">
      <c r="A13" t="s"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A190-5D36-4781-9748-E723B913AC8A}">
  <dimension ref="A1:K7"/>
  <sheetViews>
    <sheetView workbookViewId="0">
      <selection activeCell="C13" sqref="C13"/>
    </sheetView>
  </sheetViews>
  <sheetFormatPr defaultRowHeight="15"/>
  <cols>
    <col min="3" max="3" width="23.7109375" customWidth="1"/>
    <col min="4" max="4" width="34" customWidth="1"/>
  </cols>
  <sheetData>
    <row r="1" spans="1:11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</row>
    <row r="2" spans="1:11">
      <c r="A2" t="s">
        <v>146</v>
      </c>
      <c r="B2">
        <v>1</v>
      </c>
      <c r="C2" t="s">
        <v>145</v>
      </c>
      <c r="D2" t="s">
        <v>144</v>
      </c>
      <c r="E2" t="s">
        <v>143</v>
      </c>
      <c r="F2" t="s">
        <v>142</v>
      </c>
      <c r="G2">
        <v>1.45</v>
      </c>
      <c r="H2" t="s">
        <v>135</v>
      </c>
      <c r="I2" t="s">
        <v>141</v>
      </c>
      <c r="J2" t="s">
        <v>140</v>
      </c>
      <c r="K2" s="8">
        <v>0.77100000000000002</v>
      </c>
    </row>
    <row r="3" spans="1:11">
      <c r="A3" t="s">
        <v>139</v>
      </c>
      <c r="B3">
        <v>1</v>
      </c>
      <c r="C3" t="s">
        <v>138</v>
      </c>
      <c r="D3" t="s">
        <v>137</v>
      </c>
      <c r="F3" t="s">
        <v>136</v>
      </c>
      <c r="G3">
        <v>5.3339999999999996</v>
      </c>
      <c r="H3" t="s">
        <v>135</v>
      </c>
      <c r="I3" t="s">
        <v>134</v>
      </c>
      <c r="J3" t="s">
        <v>133</v>
      </c>
      <c r="K3" s="8">
        <v>4.05</v>
      </c>
    </row>
    <row r="4" spans="1:11">
      <c r="A4" t="s">
        <v>122</v>
      </c>
      <c r="B4">
        <v>1</v>
      </c>
      <c r="C4" t="s">
        <v>121</v>
      </c>
      <c r="D4" t="s">
        <v>120</v>
      </c>
      <c r="E4" t="s">
        <v>233</v>
      </c>
      <c r="F4" t="s">
        <v>234</v>
      </c>
      <c r="H4" t="s">
        <v>235</v>
      </c>
      <c r="I4" t="s">
        <v>236</v>
      </c>
      <c r="J4" t="s">
        <v>237</v>
      </c>
      <c r="K4">
        <v>2.83</v>
      </c>
    </row>
    <row r="5" spans="1:11">
      <c r="A5" t="s">
        <v>111</v>
      </c>
      <c r="B5">
        <v>2</v>
      </c>
      <c r="C5" t="s">
        <v>107</v>
      </c>
      <c r="D5" t="s">
        <v>110</v>
      </c>
      <c r="F5" t="s">
        <v>109</v>
      </c>
      <c r="G5">
        <v>7</v>
      </c>
      <c r="H5" t="s">
        <v>108</v>
      </c>
      <c r="I5" t="s">
        <v>107</v>
      </c>
      <c r="J5" t="s">
        <v>106</v>
      </c>
      <c r="K5">
        <v>0.57099999999999995</v>
      </c>
    </row>
    <row r="6" spans="1:11">
      <c r="A6" t="s">
        <v>358</v>
      </c>
      <c r="B6">
        <v>1</v>
      </c>
      <c r="C6" t="s">
        <v>368</v>
      </c>
      <c r="F6" t="s">
        <v>359</v>
      </c>
      <c r="H6" t="s">
        <v>361</v>
      </c>
      <c r="I6" t="s">
        <v>360</v>
      </c>
      <c r="J6" t="s">
        <v>362</v>
      </c>
      <c r="K6">
        <v>1.7</v>
      </c>
    </row>
    <row r="7" spans="1:11">
      <c r="A7" t="s">
        <v>363</v>
      </c>
      <c r="B7">
        <v>4</v>
      </c>
      <c r="C7" t="s">
        <v>364</v>
      </c>
      <c r="E7" t="s">
        <v>365</v>
      </c>
      <c r="F7" t="s">
        <v>366</v>
      </c>
      <c r="H7" t="s">
        <v>367</v>
      </c>
      <c r="I7" t="s">
        <v>407</v>
      </c>
      <c r="J7" s="1" t="s">
        <v>408</v>
      </c>
      <c r="K7">
        <v>0.504</v>
      </c>
    </row>
  </sheetData>
  <hyperlinks>
    <hyperlink ref="K2" r:id="rId1" display="https://www.mouser.co.uk/ProductDetail/Microchip-Technology-Atmel/MCP1501T-33E-CHY?qs=8cKuZ6Ok2lZxgW6mutm0tA%3D%3D" xr:uid="{00323653-B527-4878-AC51-24C1271665FA}"/>
    <hyperlink ref="K3" r:id="rId2" display="https://www.mouser.co.uk/ProductDetail/Microchip-Technology/MCP3304-CI-P?qs=2HbNQnvoB68T7LZcGwqiOg%3D%3D" xr:uid="{C76CEE5A-F5A2-4C4B-8C54-B7F0BC2AC2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B04E-EE78-490B-B8CC-6E5DCC90B5F4}">
  <dimension ref="A1:D5"/>
  <sheetViews>
    <sheetView workbookViewId="0">
      <selection activeCell="A5" sqref="A5:XFD5"/>
    </sheetView>
  </sheetViews>
  <sheetFormatPr defaultRowHeight="15"/>
  <cols>
    <col min="1" max="1" width="25" bestFit="1" customWidth="1"/>
    <col min="2" max="2" width="54.7109375" bestFit="1" customWidth="1"/>
    <col min="3" max="3" width="37" bestFit="1" customWidth="1"/>
    <col min="4" max="4" width="27.28515625" bestFit="1" customWidth="1"/>
  </cols>
  <sheetData>
    <row r="1" spans="1:4" ht="15.75">
      <c r="A1" s="3" t="s">
        <v>65</v>
      </c>
      <c r="B1" s="3" t="s">
        <v>66</v>
      </c>
      <c r="C1" s="3" t="s">
        <v>67</v>
      </c>
      <c r="D1" s="4" t="s">
        <v>68</v>
      </c>
    </row>
    <row r="2" spans="1:4" ht="16.5">
      <c r="A2" t="s">
        <v>70</v>
      </c>
      <c r="B2" t="s">
        <v>330</v>
      </c>
      <c r="C2" t="s">
        <v>76</v>
      </c>
      <c r="D2" s="2" t="s">
        <v>78</v>
      </c>
    </row>
    <row r="3" spans="1:4">
      <c r="A3" t="s">
        <v>71</v>
      </c>
      <c r="B3" t="s">
        <v>329</v>
      </c>
      <c r="C3" t="s">
        <v>76</v>
      </c>
      <c r="D3" s="5" t="s">
        <v>77</v>
      </c>
    </row>
    <row r="4" spans="1:4" ht="16.5">
      <c r="A4" t="s">
        <v>91</v>
      </c>
      <c r="B4" t="s">
        <v>85</v>
      </c>
      <c r="C4" t="s">
        <v>89</v>
      </c>
      <c r="D4" s="2" t="s">
        <v>95</v>
      </c>
    </row>
    <row r="5" spans="1:4" ht="16.5">
      <c r="A5" t="s">
        <v>331</v>
      </c>
      <c r="B5" t="s">
        <v>146</v>
      </c>
      <c r="C5" t="s">
        <v>332</v>
      </c>
      <c r="D5" s="2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C0FC-17A0-42A5-B92E-2174CE384999}">
  <dimension ref="A1:E21"/>
  <sheetViews>
    <sheetView workbookViewId="0">
      <selection activeCell="J16" sqref="J16"/>
    </sheetView>
  </sheetViews>
  <sheetFormatPr defaultRowHeight="15"/>
  <cols>
    <col min="1" max="1" width="12.140625" bestFit="1" customWidth="1"/>
  </cols>
  <sheetData>
    <row r="1" spans="1:5">
      <c r="A1" s="7" t="s">
        <v>66</v>
      </c>
      <c r="B1" s="7" t="s">
        <v>161</v>
      </c>
      <c r="C1" s="7" t="s">
        <v>162</v>
      </c>
      <c r="D1" s="7" t="s">
        <v>163</v>
      </c>
      <c r="E1" s="7" t="s">
        <v>164</v>
      </c>
    </row>
    <row r="2" spans="1:5">
      <c r="A2" t="s">
        <v>174</v>
      </c>
      <c r="B2">
        <v>26.9</v>
      </c>
      <c r="C2">
        <v>-88.055999999999997</v>
      </c>
      <c r="D2" t="s">
        <v>206</v>
      </c>
      <c r="E2">
        <v>180</v>
      </c>
    </row>
    <row r="3" spans="1:5">
      <c r="A3" t="s">
        <v>175</v>
      </c>
      <c r="B3">
        <v>31.9</v>
      </c>
      <c r="C3">
        <v>-88.055999999999997</v>
      </c>
      <c r="D3" t="s">
        <v>206</v>
      </c>
      <c r="E3">
        <v>180</v>
      </c>
    </row>
    <row r="4" spans="1:5">
      <c r="A4" t="s">
        <v>176</v>
      </c>
      <c r="B4">
        <v>36.9</v>
      </c>
      <c r="C4">
        <v>-88.055999999999997</v>
      </c>
      <c r="D4" t="s">
        <v>206</v>
      </c>
      <c r="E4">
        <v>180</v>
      </c>
    </row>
    <row r="5" spans="1:5">
      <c r="A5" t="s">
        <v>177</v>
      </c>
      <c r="B5">
        <v>41.9</v>
      </c>
      <c r="C5">
        <v>-88.055999999999997</v>
      </c>
      <c r="D5" t="s">
        <v>206</v>
      </c>
      <c r="E5">
        <v>180</v>
      </c>
    </row>
    <row r="6" spans="1:5">
      <c r="A6" t="s">
        <v>178</v>
      </c>
      <c r="B6">
        <v>46.9</v>
      </c>
      <c r="C6">
        <v>-88.055999999999997</v>
      </c>
      <c r="D6" t="s">
        <v>206</v>
      </c>
      <c r="E6">
        <v>180</v>
      </c>
    </row>
    <row r="7" spans="1:5">
      <c r="A7" t="s">
        <v>179</v>
      </c>
      <c r="B7">
        <v>51.9</v>
      </c>
      <c r="C7">
        <v>-88.055999999999997</v>
      </c>
      <c r="D7" t="s">
        <v>206</v>
      </c>
      <c r="E7">
        <v>180</v>
      </c>
    </row>
    <row r="8" spans="1:5">
      <c r="A8" t="s">
        <v>180</v>
      </c>
      <c r="B8">
        <v>56.9</v>
      </c>
      <c r="C8">
        <v>-88.055999999999997</v>
      </c>
      <c r="D8" t="s">
        <v>206</v>
      </c>
      <c r="E8">
        <v>180</v>
      </c>
    </row>
    <row r="9" spans="1:5">
      <c r="A9" t="s">
        <v>181</v>
      </c>
      <c r="B9">
        <v>61.9</v>
      </c>
      <c r="C9">
        <v>-88.055999999999997</v>
      </c>
      <c r="D9" t="s">
        <v>206</v>
      </c>
      <c r="E9">
        <v>180</v>
      </c>
    </row>
    <row r="10" spans="1:5">
      <c r="A10" t="s">
        <v>182</v>
      </c>
      <c r="B10">
        <v>36.363999999999997</v>
      </c>
      <c r="C10">
        <v>-74.091999999999999</v>
      </c>
      <c r="D10" t="s">
        <v>206</v>
      </c>
      <c r="E10">
        <v>90</v>
      </c>
    </row>
    <row r="11" spans="1:5">
      <c r="A11" t="s">
        <v>183</v>
      </c>
      <c r="B11">
        <v>27.728000000000002</v>
      </c>
      <c r="C11">
        <v>-74.091999999999999</v>
      </c>
      <c r="D11" t="s">
        <v>206</v>
      </c>
      <c r="E11">
        <v>90</v>
      </c>
    </row>
    <row r="12" spans="1:5">
      <c r="A12" t="s">
        <v>184</v>
      </c>
      <c r="B12">
        <v>32.299999999999997</v>
      </c>
      <c r="C12">
        <v>-69.52</v>
      </c>
      <c r="D12" t="s">
        <v>206</v>
      </c>
      <c r="E12">
        <v>0</v>
      </c>
    </row>
    <row r="13" spans="1:5">
      <c r="A13" t="s">
        <v>334</v>
      </c>
      <c r="B13">
        <v>32.299999999999997</v>
      </c>
      <c r="C13">
        <v>-74.599999999999994</v>
      </c>
      <c r="D13" t="s">
        <v>206</v>
      </c>
      <c r="E13">
        <v>90</v>
      </c>
    </row>
    <row r="14" spans="1:5">
      <c r="A14" t="s">
        <v>198</v>
      </c>
      <c r="B14">
        <v>26.9</v>
      </c>
      <c r="C14">
        <v>-84.5</v>
      </c>
      <c r="D14" t="s">
        <v>206</v>
      </c>
      <c r="E14">
        <v>180</v>
      </c>
    </row>
    <row r="15" spans="1:5">
      <c r="A15" t="s">
        <v>199</v>
      </c>
      <c r="B15">
        <v>31.9</v>
      </c>
      <c r="C15">
        <v>-84.5</v>
      </c>
      <c r="D15" t="s">
        <v>206</v>
      </c>
      <c r="E15">
        <v>180</v>
      </c>
    </row>
    <row r="16" spans="1:5">
      <c r="A16" t="s">
        <v>200</v>
      </c>
      <c r="B16">
        <v>36.9</v>
      </c>
      <c r="C16">
        <v>-84.5</v>
      </c>
      <c r="D16" t="s">
        <v>206</v>
      </c>
      <c r="E16">
        <v>180</v>
      </c>
    </row>
    <row r="17" spans="1:5">
      <c r="A17" t="s">
        <v>201</v>
      </c>
      <c r="B17">
        <v>41.9</v>
      </c>
      <c r="C17">
        <v>-84.5</v>
      </c>
      <c r="D17" t="s">
        <v>206</v>
      </c>
      <c r="E17">
        <v>180</v>
      </c>
    </row>
    <row r="18" spans="1:5">
      <c r="A18" t="s">
        <v>202</v>
      </c>
      <c r="B18">
        <v>46.9</v>
      </c>
      <c r="C18">
        <v>-84.5</v>
      </c>
      <c r="D18" t="s">
        <v>206</v>
      </c>
      <c r="E18">
        <v>180</v>
      </c>
    </row>
    <row r="19" spans="1:5">
      <c r="A19" t="s">
        <v>203</v>
      </c>
      <c r="B19">
        <v>51.9</v>
      </c>
      <c r="C19">
        <v>-84.5</v>
      </c>
      <c r="D19" t="s">
        <v>206</v>
      </c>
      <c r="E19">
        <v>180</v>
      </c>
    </row>
    <row r="20" spans="1:5">
      <c r="A20" t="s">
        <v>204</v>
      </c>
      <c r="B20">
        <v>56.9</v>
      </c>
      <c r="C20">
        <v>-84.5</v>
      </c>
      <c r="D20" t="s">
        <v>206</v>
      </c>
      <c r="E20">
        <v>180</v>
      </c>
    </row>
    <row r="21" spans="1:5">
      <c r="A21" t="s">
        <v>205</v>
      </c>
      <c r="B21">
        <v>61.9</v>
      </c>
      <c r="C21">
        <v>-84.5</v>
      </c>
      <c r="D21" t="s">
        <v>206</v>
      </c>
      <c r="E21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9911-8C6A-47D9-B565-C74636B85B66}">
  <dimension ref="A1:K13"/>
  <sheetViews>
    <sheetView workbookViewId="0">
      <selection activeCell="K12" sqref="K12"/>
    </sheetView>
  </sheetViews>
  <sheetFormatPr defaultRowHeight="15"/>
  <cols>
    <col min="4" max="4" width="59.42578125" bestFit="1" customWidth="1"/>
  </cols>
  <sheetData>
    <row r="1" spans="1:11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</row>
    <row r="2" spans="1:11">
      <c r="A2" t="s">
        <v>220</v>
      </c>
      <c r="B2">
        <v>8</v>
      </c>
      <c r="C2" t="s">
        <v>247</v>
      </c>
      <c r="D2" t="s">
        <v>219</v>
      </c>
      <c r="E2" t="s">
        <v>248</v>
      </c>
      <c r="F2" t="s">
        <v>249</v>
      </c>
      <c r="H2" t="s">
        <v>250</v>
      </c>
      <c r="I2" t="s">
        <v>251</v>
      </c>
      <c r="J2" t="s">
        <v>252</v>
      </c>
      <c r="K2">
        <v>0.67100000000000004</v>
      </c>
    </row>
    <row r="3" spans="1:11">
      <c r="A3" t="s">
        <v>218</v>
      </c>
      <c r="B3">
        <v>8</v>
      </c>
      <c r="C3" t="s">
        <v>20</v>
      </c>
      <c r="D3" t="s">
        <v>19</v>
      </c>
      <c r="E3" t="s">
        <v>64</v>
      </c>
      <c r="F3" t="s">
        <v>63</v>
      </c>
      <c r="G3">
        <v>11.5</v>
      </c>
      <c r="H3" s="1" t="s">
        <v>62</v>
      </c>
      <c r="I3" t="s">
        <v>61</v>
      </c>
      <c r="J3" t="s">
        <v>60</v>
      </c>
      <c r="K3">
        <v>0.10199999999999999</v>
      </c>
    </row>
    <row r="4" spans="1:11">
      <c r="A4" t="s">
        <v>209</v>
      </c>
      <c r="B4">
        <v>1</v>
      </c>
      <c r="C4" t="s">
        <v>208</v>
      </c>
      <c r="D4" t="s">
        <v>207</v>
      </c>
      <c r="E4" t="s">
        <v>253</v>
      </c>
      <c r="F4" t="s">
        <v>254</v>
      </c>
      <c r="H4" t="s">
        <v>155</v>
      </c>
      <c r="I4">
        <v>815</v>
      </c>
      <c r="J4" t="s">
        <v>255</v>
      </c>
      <c r="K4">
        <v>11.54</v>
      </c>
    </row>
    <row r="5" spans="1:11">
      <c r="A5" t="s">
        <v>215</v>
      </c>
      <c r="B5">
        <v>2</v>
      </c>
      <c r="C5" t="s">
        <v>214</v>
      </c>
      <c r="D5" t="s">
        <v>213</v>
      </c>
    </row>
    <row r="6" spans="1:11">
      <c r="B6">
        <v>8</v>
      </c>
      <c r="C6" t="s">
        <v>256</v>
      </c>
      <c r="E6" t="s">
        <v>258</v>
      </c>
      <c r="F6" t="s">
        <v>259</v>
      </c>
      <c r="H6" t="s">
        <v>260</v>
      </c>
      <c r="I6" t="s">
        <v>261</v>
      </c>
      <c r="J6" t="s">
        <v>262</v>
      </c>
      <c r="K6">
        <v>1.24</v>
      </c>
    </row>
    <row r="7" spans="1:11">
      <c r="B7">
        <v>8</v>
      </c>
      <c r="C7" t="s">
        <v>257</v>
      </c>
      <c r="E7" t="s">
        <v>258</v>
      </c>
      <c r="F7" t="s">
        <v>263</v>
      </c>
      <c r="H7" t="s">
        <v>260</v>
      </c>
      <c r="I7" t="s">
        <v>264</v>
      </c>
      <c r="J7" t="s">
        <v>265</v>
      </c>
      <c r="K7">
        <v>1.24</v>
      </c>
    </row>
    <row r="8" spans="1:11">
      <c r="B8">
        <v>8</v>
      </c>
      <c r="C8" t="s">
        <v>266</v>
      </c>
      <c r="E8" t="s">
        <v>258</v>
      </c>
      <c r="F8" t="s">
        <v>267</v>
      </c>
      <c r="H8" t="s">
        <v>260</v>
      </c>
      <c r="I8" t="s">
        <v>266</v>
      </c>
      <c r="J8" t="s">
        <v>268</v>
      </c>
      <c r="K8">
        <v>0.63800000000000001</v>
      </c>
    </row>
    <row r="9" spans="1:11">
      <c r="B9">
        <v>8</v>
      </c>
      <c r="C9" t="s">
        <v>269</v>
      </c>
      <c r="E9" t="s">
        <v>258</v>
      </c>
      <c r="F9" t="s">
        <v>270</v>
      </c>
      <c r="H9" t="s">
        <v>260</v>
      </c>
      <c r="I9" t="s">
        <v>269</v>
      </c>
      <c r="J9" t="s">
        <v>271</v>
      </c>
      <c r="K9">
        <v>0.58599999999999997</v>
      </c>
    </row>
    <row r="10" spans="1:11">
      <c r="B10">
        <v>2</v>
      </c>
      <c r="C10" t="s">
        <v>272</v>
      </c>
      <c r="E10" t="s">
        <v>258</v>
      </c>
      <c r="F10" t="s">
        <v>273</v>
      </c>
      <c r="H10" t="s">
        <v>260</v>
      </c>
      <c r="I10" t="s">
        <v>274</v>
      </c>
      <c r="J10" t="s">
        <v>275</v>
      </c>
      <c r="K10">
        <v>0.189</v>
      </c>
    </row>
    <row r="11" spans="1:11">
      <c r="B11">
        <v>2</v>
      </c>
      <c r="C11" t="s">
        <v>276</v>
      </c>
      <c r="E11" t="s">
        <v>258</v>
      </c>
      <c r="F11" t="s">
        <v>277</v>
      </c>
      <c r="H11" t="s">
        <v>260</v>
      </c>
      <c r="I11" t="s">
        <v>278</v>
      </c>
      <c r="J11" t="s">
        <v>279</v>
      </c>
      <c r="K11">
        <v>1.01</v>
      </c>
    </row>
    <row r="12" spans="1:11">
      <c r="B12">
        <v>2</v>
      </c>
      <c r="C12" t="s">
        <v>369</v>
      </c>
      <c r="E12" t="s">
        <v>345</v>
      </c>
      <c r="F12" t="s">
        <v>346</v>
      </c>
      <c r="H12" t="s">
        <v>347</v>
      </c>
      <c r="I12" t="s">
        <v>348</v>
      </c>
      <c r="J12" t="s">
        <v>349</v>
      </c>
      <c r="K12">
        <v>0.81</v>
      </c>
    </row>
    <row r="13" spans="1:11">
      <c r="B13">
        <v>4</v>
      </c>
      <c r="C13" t="s">
        <v>370</v>
      </c>
      <c r="E13" t="s">
        <v>345</v>
      </c>
      <c r="F13" t="s">
        <v>346</v>
      </c>
      <c r="H13" t="s">
        <v>347</v>
      </c>
      <c r="I13" t="s">
        <v>371</v>
      </c>
      <c r="J13" t="s">
        <v>372</v>
      </c>
      <c r="K13">
        <v>2.56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142E-BFF9-4DD8-8306-5D8EA7149050}">
  <dimension ref="A1:D5"/>
  <sheetViews>
    <sheetView workbookViewId="0">
      <selection activeCell="B2" sqref="B2"/>
    </sheetView>
  </sheetViews>
  <sheetFormatPr defaultRowHeight="15"/>
  <cols>
    <col min="1" max="1" width="25" bestFit="1" customWidth="1"/>
    <col min="2" max="2" width="54.7109375" bestFit="1" customWidth="1"/>
    <col min="3" max="3" width="37" bestFit="1" customWidth="1"/>
    <col min="4" max="4" width="27.28515625" bestFit="1" customWidth="1"/>
  </cols>
  <sheetData>
    <row r="1" spans="1:4" ht="15.75">
      <c r="A1" s="3" t="s">
        <v>65</v>
      </c>
      <c r="B1" s="3" t="s">
        <v>66</v>
      </c>
      <c r="C1" s="3" t="s">
        <v>67</v>
      </c>
      <c r="D1" s="4" t="s">
        <v>68</v>
      </c>
    </row>
    <row r="2" spans="1:4" ht="16.5">
      <c r="A2" t="s">
        <v>216</v>
      </c>
      <c r="B2" t="s">
        <v>217</v>
      </c>
      <c r="C2" t="s">
        <v>217</v>
      </c>
      <c r="D2" s="2" t="s">
        <v>221</v>
      </c>
    </row>
    <row r="3" spans="1:4" ht="16.5">
      <c r="A3" t="s">
        <v>80</v>
      </c>
      <c r="B3" t="s">
        <v>212</v>
      </c>
      <c r="C3" t="s">
        <v>82</v>
      </c>
      <c r="D3" s="6" t="s">
        <v>83</v>
      </c>
    </row>
    <row r="4" spans="1:4" ht="16.5">
      <c r="A4" t="s">
        <v>98</v>
      </c>
      <c r="B4" t="s">
        <v>211</v>
      </c>
      <c r="C4" t="s">
        <v>89</v>
      </c>
      <c r="D4" s="2" t="s">
        <v>97</v>
      </c>
    </row>
    <row r="5" spans="1:4" ht="16.5">
      <c r="A5" t="s">
        <v>222</v>
      </c>
      <c r="B5" t="s">
        <v>210</v>
      </c>
      <c r="C5" t="s">
        <v>89</v>
      </c>
      <c r="D5" s="2" t="s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DEAD-3821-4CC3-8025-60AEAA4C55C7}">
  <dimension ref="A1:E50"/>
  <sheetViews>
    <sheetView workbookViewId="0">
      <selection activeCell="B2" sqref="B2"/>
    </sheetView>
  </sheetViews>
  <sheetFormatPr defaultRowHeight="15"/>
  <cols>
    <col min="1" max="1" width="12.140625" bestFit="1" customWidth="1"/>
  </cols>
  <sheetData>
    <row r="1" spans="1:5">
      <c r="A1" s="7" t="s">
        <v>66</v>
      </c>
      <c r="B1" s="7" t="s">
        <v>161</v>
      </c>
      <c r="C1" s="7" t="s">
        <v>162</v>
      </c>
      <c r="D1" s="7" t="s">
        <v>163</v>
      </c>
      <c r="E1" s="7" t="s">
        <v>164</v>
      </c>
    </row>
    <row r="2" spans="1:5">
      <c r="A2" t="s">
        <v>280</v>
      </c>
      <c r="B2">
        <v>26.4175</v>
      </c>
      <c r="C2">
        <v>-30.1876</v>
      </c>
      <c r="D2" t="s">
        <v>206</v>
      </c>
      <c r="E2">
        <v>90</v>
      </c>
    </row>
    <row r="3" spans="1:5">
      <c r="A3" t="s">
        <v>281</v>
      </c>
      <c r="B3">
        <v>33.036099999999998</v>
      </c>
      <c r="C3">
        <v>-49.552799999999998</v>
      </c>
      <c r="D3" t="s">
        <v>206</v>
      </c>
      <c r="E3">
        <v>90</v>
      </c>
    </row>
    <row r="4" spans="1:5">
      <c r="A4" t="s">
        <v>282</v>
      </c>
      <c r="B4">
        <v>39.654699999999998</v>
      </c>
      <c r="C4">
        <v>-68.918000000000006</v>
      </c>
      <c r="D4" t="s">
        <v>206</v>
      </c>
      <c r="E4">
        <v>90</v>
      </c>
    </row>
    <row r="5" spans="1:5">
      <c r="A5" t="s">
        <v>283</v>
      </c>
      <c r="B5">
        <v>46.273299999999999</v>
      </c>
      <c r="C5">
        <v>-88.283199999999994</v>
      </c>
      <c r="D5" t="s">
        <v>206</v>
      </c>
      <c r="E5">
        <v>90</v>
      </c>
    </row>
    <row r="6" spans="1:5">
      <c r="A6" t="s">
        <v>284</v>
      </c>
      <c r="B6">
        <v>58.247700000000002</v>
      </c>
      <c r="C6">
        <v>-150.05690000000001</v>
      </c>
      <c r="D6" t="s">
        <v>206</v>
      </c>
      <c r="E6">
        <v>-90</v>
      </c>
    </row>
    <row r="7" spans="1:5">
      <c r="A7" t="s">
        <v>285</v>
      </c>
      <c r="B7">
        <v>64.664400000000001</v>
      </c>
      <c r="C7">
        <v>-130.6917</v>
      </c>
      <c r="D7" t="s">
        <v>206</v>
      </c>
      <c r="E7">
        <v>-90</v>
      </c>
    </row>
    <row r="8" spans="1:5">
      <c r="A8" t="s">
        <v>286</v>
      </c>
      <c r="B8">
        <v>71.081000000000003</v>
      </c>
      <c r="C8">
        <v>-111.3265</v>
      </c>
      <c r="D8" t="s">
        <v>206</v>
      </c>
      <c r="E8">
        <v>-90</v>
      </c>
    </row>
    <row r="9" spans="1:5">
      <c r="A9" t="s">
        <v>287</v>
      </c>
      <c r="B9">
        <v>77.497699999999995</v>
      </c>
      <c r="C9">
        <v>-91.961299999999994</v>
      </c>
      <c r="D9" t="s">
        <v>206</v>
      </c>
      <c r="E9">
        <v>-90</v>
      </c>
    </row>
    <row r="10" spans="1:5">
      <c r="A10" t="s">
        <v>288</v>
      </c>
      <c r="B10">
        <v>48</v>
      </c>
      <c r="C10">
        <v>-11.9946</v>
      </c>
      <c r="D10" t="s">
        <v>206</v>
      </c>
      <c r="E10">
        <v>180</v>
      </c>
    </row>
    <row r="11" spans="1:5">
      <c r="A11" t="s">
        <v>289</v>
      </c>
      <c r="B11">
        <v>39.667499999999997</v>
      </c>
      <c r="C11">
        <v>-26.025099999999998</v>
      </c>
      <c r="D11" t="s">
        <v>206</v>
      </c>
      <c r="E11">
        <v>0</v>
      </c>
    </row>
    <row r="12" spans="1:5">
      <c r="A12" t="s">
        <v>290</v>
      </c>
      <c r="B12">
        <v>46.286099999999998</v>
      </c>
      <c r="C12">
        <v>-45.390300000000003</v>
      </c>
      <c r="D12" t="s">
        <v>206</v>
      </c>
      <c r="E12">
        <v>0</v>
      </c>
    </row>
    <row r="13" spans="1:5">
      <c r="A13" t="s">
        <v>291</v>
      </c>
      <c r="B13">
        <v>52.904699999999998</v>
      </c>
      <c r="C13">
        <v>-64.755499999999998</v>
      </c>
      <c r="D13" t="s">
        <v>206</v>
      </c>
      <c r="E13">
        <v>0</v>
      </c>
    </row>
    <row r="14" spans="1:5">
      <c r="A14" t="s">
        <v>292</v>
      </c>
      <c r="B14">
        <v>59.523299999999999</v>
      </c>
      <c r="C14">
        <v>-84.120699999999999</v>
      </c>
      <c r="D14" t="s">
        <v>206</v>
      </c>
      <c r="E14">
        <v>0</v>
      </c>
    </row>
    <row r="15" spans="1:5">
      <c r="A15" t="s">
        <v>293</v>
      </c>
      <c r="B15">
        <v>50.5</v>
      </c>
      <c r="C15">
        <v>-157.9</v>
      </c>
      <c r="D15" t="s">
        <v>206</v>
      </c>
      <c r="E15">
        <v>180</v>
      </c>
    </row>
    <row r="16" spans="1:5">
      <c r="A16" t="s">
        <v>294</v>
      </c>
      <c r="B16">
        <v>51.414400000000001</v>
      </c>
      <c r="C16">
        <v>-134.85419999999999</v>
      </c>
      <c r="D16" t="s">
        <v>206</v>
      </c>
      <c r="E16">
        <v>180</v>
      </c>
    </row>
    <row r="17" spans="1:5">
      <c r="A17" t="s">
        <v>295</v>
      </c>
      <c r="B17">
        <v>57.831000000000003</v>
      </c>
      <c r="C17">
        <v>-115.489</v>
      </c>
      <c r="D17" t="s">
        <v>206</v>
      </c>
      <c r="E17">
        <v>180</v>
      </c>
    </row>
    <row r="18" spans="1:5">
      <c r="A18" t="s">
        <v>296</v>
      </c>
      <c r="B18">
        <v>64.247699999999995</v>
      </c>
      <c r="C18">
        <v>-96.123800000000003</v>
      </c>
      <c r="D18" t="s">
        <v>206</v>
      </c>
      <c r="E18">
        <v>180</v>
      </c>
    </row>
    <row r="19" spans="1:5">
      <c r="A19" t="s">
        <v>297</v>
      </c>
      <c r="B19">
        <v>35.667499999999997</v>
      </c>
      <c r="C19">
        <v>-26.025099999999998</v>
      </c>
      <c r="D19" t="s">
        <v>206</v>
      </c>
      <c r="E19">
        <v>-90</v>
      </c>
    </row>
    <row r="20" spans="1:5">
      <c r="A20" t="s">
        <v>298</v>
      </c>
      <c r="B20">
        <v>42.286099999999998</v>
      </c>
      <c r="C20">
        <v>-45.390300000000003</v>
      </c>
      <c r="D20" t="s">
        <v>206</v>
      </c>
      <c r="E20">
        <v>-90</v>
      </c>
    </row>
    <row r="21" spans="1:5">
      <c r="A21" t="s">
        <v>299</v>
      </c>
      <c r="B21">
        <v>48.904699999999998</v>
      </c>
      <c r="C21">
        <v>-64.755499999999998</v>
      </c>
      <c r="D21" t="s">
        <v>206</v>
      </c>
      <c r="E21">
        <v>-90</v>
      </c>
    </row>
    <row r="22" spans="1:5">
      <c r="A22" t="s">
        <v>300</v>
      </c>
      <c r="B22">
        <v>55.523299999999999</v>
      </c>
      <c r="C22">
        <v>-84.120699999999999</v>
      </c>
      <c r="D22" t="s">
        <v>206</v>
      </c>
      <c r="E22">
        <v>-90</v>
      </c>
    </row>
    <row r="23" spans="1:5">
      <c r="A23" t="s">
        <v>301</v>
      </c>
      <c r="B23">
        <v>48.997700000000002</v>
      </c>
      <c r="C23">
        <v>-154.21940000000001</v>
      </c>
      <c r="D23" t="s">
        <v>206</v>
      </c>
      <c r="E23">
        <v>90</v>
      </c>
    </row>
    <row r="24" spans="1:5">
      <c r="A24" t="s">
        <v>302</v>
      </c>
      <c r="B24">
        <v>55.414400000000001</v>
      </c>
      <c r="C24">
        <v>-134.85419999999999</v>
      </c>
      <c r="D24" t="s">
        <v>206</v>
      </c>
      <c r="E24">
        <v>90</v>
      </c>
    </row>
    <row r="25" spans="1:5">
      <c r="A25" t="s">
        <v>303</v>
      </c>
      <c r="B25">
        <v>61.831000000000003</v>
      </c>
      <c r="C25">
        <v>-115.489</v>
      </c>
      <c r="D25" t="s">
        <v>206</v>
      </c>
      <c r="E25">
        <v>90</v>
      </c>
    </row>
    <row r="26" spans="1:5">
      <c r="A26" t="s">
        <v>304</v>
      </c>
      <c r="B26">
        <v>68.247699999999995</v>
      </c>
      <c r="C26">
        <v>-96.123800000000003</v>
      </c>
      <c r="D26" t="s">
        <v>206</v>
      </c>
      <c r="E26">
        <v>90</v>
      </c>
    </row>
    <row r="27" spans="1:5">
      <c r="A27" t="s">
        <v>305</v>
      </c>
      <c r="B27">
        <v>33.505000000000003</v>
      </c>
      <c r="C27">
        <v>-32.187600000000003</v>
      </c>
      <c r="D27" t="s">
        <v>206</v>
      </c>
      <c r="E27">
        <v>180</v>
      </c>
    </row>
    <row r="28" spans="1:5">
      <c r="A28" t="s">
        <v>306</v>
      </c>
      <c r="B28">
        <v>40.123600000000003</v>
      </c>
      <c r="C28">
        <v>-51.552799999999998</v>
      </c>
      <c r="D28" t="s">
        <v>206</v>
      </c>
      <c r="E28">
        <v>180</v>
      </c>
    </row>
    <row r="29" spans="1:5">
      <c r="A29" t="s">
        <v>307</v>
      </c>
      <c r="B29">
        <v>46.742199999999997</v>
      </c>
      <c r="C29">
        <v>-70.918000000000006</v>
      </c>
      <c r="D29" t="s">
        <v>206</v>
      </c>
      <c r="E29">
        <v>180</v>
      </c>
    </row>
    <row r="30" spans="1:5">
      <c r="A30" t="s">
        <v>308</v>
      </c>
      <c r="B30">
        <v>53.360799999999998</v>
      </c>
      <c r="C30">
        <v>-90.283199999999994</v>
      </c>
      <c r="D30" t="s">
        <v>206</v>
      </c>
      <c r="E30">
        <v>180</v>
      </c>
    </row>
    <row r="31" spans="1:5">
      <c r="A31" t="s">
        <v>309</v>
      </c>
      <c r="B31">
        <v>32.667499999999997</v>
      </c>
      <c r="C31">
        <v>-26.025099999999998</v>
      </c>
      <c r="D31" t="s">
        <v>206</v>
      </c>
      <c r="E31">
        <v>-90</v>
      </c>
    </row>
    <row r="32" spans="1:5">
      <c r="A32" t="s">
        <v>310</v>
      </c>
      <c r="B32">
        <v>39.286099999999998</v>
      </c>
      <c r="C32">
        <v>-45.390300000000003</v>
      </c>
      <c r="D32" t="s">
        <v>206</v>
      </c>
      <c r="E32">
        <v>-90</v>
      </c>
    </row>
    <row r="33" spans="1:5">
      <c r="A33" t="s">
        <v>311</v>
      </c>
      <c r="B33">
        <v>45.904699999999998</v>
      </c>
      <c r="C33">
        <v>-64.755499999999998</v>
      </c>
      <c r="D33" t="s">
        <v>206</v>
      </c>
      <c r="E33">
        <v>-90</v>
      </c>
    </row>
    <row r="34" spans="1:5">
      <c r="A34" t="s">
        <v>312</v>
      </c>
      <c r="B34">
        <v>52.523299999999999</v>
      </c>
      <c r="C34">
        <v>-84.120699999999999</v>
      </c>
      <c r="D34" t="s">
        <v>206</v>
      </c>
      <c r="E34">
        <v>-90</v>
      </c>
    </row>
    <row r="35" spans="1:5">
      <c r="A35" t="s">
        <v>313</v>
      </c>
      <c r="B35">
        <v>18.4175</v>
      </c>
      <c r="C35">
        <v>-28.4376</v>
      </c>
      <c r="D35" t="s">
        <v>206</v>
      </c>
      <c r="E35">
        <v>180</v>
      </c>
    </row>
    <row r="36" spans="1:5">
      <c r="A36" t="s">
        <v>314</v>
      </c>
      <c r="B36">
        <v>25.036100000000001</v>
      </c>
      <c r="C36">
        <v>-47.802799999999998</v>
      </c>
      <c r="D36" t="s">
        <v>206</v>
      </c>
      <c r="E36">
        <v>180</v>
      </c>
    </row>
    <row r="37" spans="1:5">
      <c r="A37" t="s">
        <v>315</v>
      </c>
      <c r="B37">
        <v>31.654699999999998</v>
      </c>
      <c r="C37">
        <v>-67.168000000000006</v>
      </c>
      <c r="D37" t="s">
        <v>206</v>
      </c>
      <c r="E37">
        <v>180</v>
      </c>
    </row>
    <row r="38" spans="1:5">
      <c r="A38" t="s">
        <v>316</v>
      </c>
      <c r="B38">
        <v>38.273299999999999</v>
      </c>
      <c r="C38">
        <v>-86.533199999999994</v>
      </c>
      <c r="D38" t="s">
        <v>206</v>
      </c>
      <c r="E38">
        <v>180</v>
      </c>
    </row>
    <row r="39" spans="1:5">
      <c r="A39" t="s">
        <v>317</v>
      </c>
      <c r="B39">
        <v>51.160200000000003</v>
      </c>
      <c r="C39">
        <v>-148.05690000000001</v>
      </c>
      <c r="D39" t="s">
        <v>206</v>
      </c>
      <c r="E39">
        <v>0</v>
      </c>
    </row>
    <row r="40" spans="1:5">
      <c r="A40" t="s">
        <v>318</v>
      </c>
      <c r="B40">
        <v>57.576900000000002</v>
      </c>
      <c r="C40">
        <v>-128.6917</v>
      </c>
      <c r="D40" t="s">
        <v>206</v>
      </c>
      <c r="E40">
        <v>0</v>
      </c>
    </row>
    <row r="41" spans="1:5">
      <c r="A41" t="s">
        <v>319</v>
      </c>
      <c r="B41">
        <v>63.993499999999997</v>
      </c>
      <c r="C41">
        <v>-109.3265</v>
      </c>
      <c r="D41" t="s">
        <v>206</v>
      </c>
      <c r="E41">
        <v>0</v>
      </c>
    </row>
    <row r="42" spans="1:5">
      <c r="A42" t="s">
        <v>320</v>
      </c>
      <c r="B42">
        <v>70.410200000000003</v>
      </c>
      <c r="C42">
        <v>-89.961299999999994</v>
      </c>
      <c r="D42" t="s">
        <v>206</v>
      </c>
      <c r="E42">
        <v>0</v>
      </c>
    </row>
    <row r="43" spans="1:5">
      <c r="A43" t="s">
        <v>321</v>
      </c>
      <c r="B43">
        <v>51.997700000000002</v>
      </c>
      <c r="C43">
        <v>-154.21940000000001</v>
      </c>
      <c r="D43" t="s">
        <v>206</v>
      </c>
      <c r="E43">
        <v>90</v>
      </c>
    </row>
    <row r="44" spans="1:5">
      <c r="A44" t="s">
        <v>322</v>
      </c>
      <c r="B44">
        <v>58.414400000000001</v>
      </c>
      <c r="C44">
        <v>-134.85419999999999</v>
      </c>
      <c r="D44" t="s">
        <v>206</v>
      </c>
      <c r="E44">
        <v>90</v>
      </c>
    </row>
    <row r="45" spans="1:5">
      <c r="A45" t="s">
        <v>323</v>
      </c>
      <c r="B45">
        <v>64.831000000000003</v>
      </c>
      <c r="C45">
        <v>-115.489</v>
      </c>
      <c r="D45" t="s">
        <v>206</v>
      </c>
      <c r="E45">
        <v>90</v>
      </c>
    </row>
    <row r="46" spans="1:5">
      <c r="A46" t="s">
        <v>324</v>
      </c>
      <c r="B46">
        <v>71.247699999999995</v>
      </c>
      <c r="C46">
        <v>-96.123800000000003</v>
      </c>
      <c r="D46" t="s">
        <v>206</v>
      </c>
      <c r="E46">
        <v>90</v>
      </c>
    </row>
    <row r="47" spans="1:5">
      <c r="A47" t="s">
        <v>325</v>
      </c>
      <c r="B47">
        <v>66.247699999999995</v>
      </c>
      <c r="C47">
        <v>-151.80690000000001</v>
      </c>
      <c r="D47" t="s">
        <v>206</v>
      </c>
      <c r="E47">
        <v>0</v>
      </c>
    </row>
    <row r="48" spans="1:5">
      <c r="A48" t="s">
        <v>326</v>
      </c>
      <c r="B48">
        <v>72.664400000000001</v>
      </c>
      <c r="C48">
        <v>-132.4417</v>
      </c>
      <c r="D48" t="s">
        <v>206</v>
      </c>
      <c r="E48">
        <v>0</v>
      </c>
    </row>
    <row r="49" spans="1:5">
      <c r="A49" t="s">
        <v>327</v>
      </c>
      <c r="B49">
        <v>79.081400000000002</v>
      </c>
      <c r="C49">
        <v>-113.0767</v>
      </c>
      <c r="D49" t="s">
        <v>206</v>
      </c>
      <c r="E49">
        <v>0</v>
      </c>
    </row>
    <row r="50" spans="1:5">
      <c r="A50" t="s">
        <v>328</v>
      </c>
      <c r="B50">
        <v>85.497699999999995</v>
      </c>
      <c r="C50">
        <v>-93.711299999999994</v>
      </c>
      <c r="D50" t="s">
        <v>206</v>
      </c>
      <c r="E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60D4-3ADF-4997-AAA9-E9D7121CA676}">
  <dimension ref="A1:K9"/>
  <sheetViews>
    <sheetView workbookViewId="0">
      <selection sqref="A1:K1"/>
    </sheetView>
  </sheetViews>
  <sheetFormatPr defaultRowHeight="15"/>
  <cols>
    <col min="1" max="1" width="18.42578125" bestFit="1" customWidth="1"/>
    <col min="3" max="3" width="22" bestFit="1" customWidth="1"/>
    <col min="4" max="4" width="43.42578125" customWidth="1"/>
  </cols>
  <sheetData>
    <row r="1" spans="1:11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</row>
    <row r="2" spans="1:11">
      <c r="A2" t="s">
        <v>21</v>
      </c>
      <c r="B2">
        <v>1</v>
      </c>
      <c r="C2" t="s">
        <v>20</v>
      </c>
      <c r="D2" t="s">
        <v>19</v>
      </c>
      <c r="E2" t="s">
        <v>64</v>
      </c>
      <c r="F2" t="s">
        <v>63</v>
      </c>
      <c r="G2">
        <v>11.5</v>
      </c>
      <c r="H2" s="1" t="s">
        <v>62</v>
      </c>
      <c r="I2" t="s">
        <v>61</v>
      </c>
      <c r="J2" t="s">
        <v>60</v>
      </c>
      <c r="K2">
        <v>0.10199999999999999</v>
      </c>
    </row>
    <row r="3" spans="1:11">
      <c r="A3" t="s">
        <v>18</v>
      </c>
      <c r="B3">
        <v>8</v>
      </c>
      <c r="C3" t="s">
        <v>17</v>
      </c>
      <c r="D3" t="s">
        <v>16</v>
      </c>
      <c r="E3" t="s">
        <v>59</v>
      </c>
      <c r="F3" t="s">
        <v>49</v>
      </c>
      <c r="H3" t="s">
        <v>48</v>
      </c>
      <c r="I3" t="s">
        <v>58</v>
      </c>
      <c r="J3" t="s">
        <v>57</v>
      </c>
      <c r="K3">
        <v>1.95</v>
      </c>
    </row>
    <row r="4" spans="1:11">
      <c r="A4" t="s">
        <v>15</v>
      </c>
      <c r="B4">
        <v>3</v>
      </c>
      <c r="C4" t="s">
        <v>10</v>
      </c>
      <c r="D4" t="s">
        <v>14</v>
      </c>
      <c r="E4" t="s">
        <v>13</v>
      </c>
      <c r="F4" t="s">
        <v>12</v>
      </c>
      <c r="G4">
        <v>15.49</v>
      </c>
      <c r="H4" t="s">
        <v>11</v>
      </c>
      <c r="I4" t="s">
        <v>10</v>
      </c>
      <c r="J4" t="s">
        <v>9</v>
      </c>
      <c r="K4">
        <v>8.5399999999999991</v>
      </c>
    </row>
    <row r="5" spans="1:11">
      <c r="A5" t="s">
        <v>56</v>
      </c>
      <c r="B5">
        <v>3</v>
      </c>
      <c r="C5" t="s">
        <v>55</v>
      </c>
      <c r="D5" t="s">
        <v>8</v>
      </c>
      <c r="E5" t="s">
        <v>54</v>
      </c>
      <c r="F5" t="s">
        <v>53</v>
      </c>
      <c r="G5">
        <v>13.6</v>
      </c>
      <c r="H5" t="s">
        <v>52</v>
      </c>
      <c r="I5">
        <v>1881558</v>
      </c>
      <c r="J5" t="s">
        <v>51</v>
      </c>
      <c r="K5">
        <v>0.92600000000000005</v>
      </c>
    </row>
    <row r="6" spans="1:11">
      <c r="A6" t="s">
        <v>7</v>
      </c>
      <c r="B6">
        <v>1</v>
      </c>
      <c r="C6" t="s">
        <v>6</v>
      </c>
      <c r="D6" t="s">
        <v>5</v>
      </c>
      <c r="E6" t="s">
        <v>50</v>
      </c>
      <c r="F6" t="s">
        <v>49</v>
      </c>
      <c r="H6" t="s">
        <v>48</v>
      </c>
      <c r="I6" t="s">
        <v>47</v>
      </c>
      <c r="J6" t="s">
        <v>46</v>
      </c>
      <c r="K6">
        <v>2.19</v>
      </c>
    </row>
    <row r="7" spans="1:11">
      <c r="A7" t="s">
        <v>4</v>
      </c>
      <c r="B7">
        <v>3</v>
      </c>
      <c r="C7" t="s">
        <v>3</v>
      </c>
      <c r="D7" t="s">
        <v>0</v>
      </c>
      <c r="E7" t="s">
        <v>45</v>
      </c>
      <c r="F7" t="s">
        <v>44</v>
      </c>
      <c r="H7" t="s">
        <v>43</v>
      </c>
      <c r="I7" t="s">
        <v>42</v>
      </c>
      <c r="J7" t="s">
        <v>41</v>
      </c>
      <c r="K7">
        <v>7.6999999999999999E-2</v>
      </c>
    </row>
    <row r="8" spans="1:11">
      <c r="A8" t="s">
        <v>2</v>
      </c>
      <c r="B8">
        <v>1</v>
      </c>
      <c r="C8">
        <v>100</v>
      </c>
      <c r="D8" t="s">
        <v>0</v>
      </c>
      <c r="E8" t="s">
        <v>37</v>
      </c>
      <c r="F8" t="s">
        <v>40</v>
      </c>
      <c r="H8" t="s">
        <v>35</v>
      </c>
      <c r="I8" t="s">
        <v>39</v>
      </c>
      <c r="J8" t="s">
        <v>38</v>
      </c>
      <c r="K8">
        <v>8.6999999999999994E-2</v>
      </c>
    </row>
    <row r="9" spans="1:11">
      <c r="A9" t="s">
        <v>1</v>
      </c>
      <c r="B9">
        <v>1</v>
      </c>
      <c r="C9">
        <v>200</v>
      </c>
      <c r="D9" t="s">
        <v>0</v>
      </c>
      <c r="E9" t="s">
        <v>37</v>
      </c>
      <c r="F9" t="s">
        <v>36</v>
      </c>
      <c r="H9" t="s">
        <v>35</v>
      </c>
      <c r="I9" t="s">
        <v>34</v>
      </c>
      <c r="J9" t="s">
        <v>33</v>
      </c>
      <c r="K9">
        <v>8.6999999999999994E-2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E l J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1 E l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J S V c o i k e 4 D g A A A B E A A A A T A B w A R m 9 y b X V s Y X M v U 2 V j d G l v b j E u b S C i G A A o o B Q A A A A A A A A A A A A A A A A A A A A A A A A A A A A r T k 0 u y c z P U w i G 0 I b W A F B L A Q I t A B Q A A g A I A N R J S V c H v H 9 d p A A A A P Y A A A A S A A A A A A A A A A A A A A A A A A A A A A B D b 2 5 m a W c v U G F j a 2 F n Z S 5 4 b W x Q S w E C L Q A U A A I A C A D U S U l X D 8 r p q 6 Q A A A D p A A A A E w A A A A A A A A A A A A A A A A D w A A A A W 0 N v b n R l b n R f V H l w Z X N d L n h t b F B L A Q I t A B Q A A g A I A N R J S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I 6 u K D d r R T 7 L M b e L u X b w r A A A A A A I A A A A A A B B m A A A A A Q A A I A A A A C C g 2 X n z 5 L U Z 7 A a + c 4 v I h / X Z N j e 9 2 i k Q 9 W v Q H N N i h i g g A A A A A A 6 A A A A A A g A A I A A A A E n k A U s 7 l S Y 3 i W 6 3 B 4 Q x M W Z A P R q q r d L M 0 O H + q q m b g s W O U A A A A F 0 D m d t d 7 Q y f n 6 a s C b v R e Z 5 b Q j p d j n E 5 e Y Z d 3 + O J O b Y 6 E p u 8 s q M 2 u a A / s g B Y V e 4 v w g x K Q h d T 6 J O I k T C i G E Y h T r K V 7 s h 3 4 X e A K 7 i T Y W Y n Z + w T Q A A A A C K m 9 x H x 6 M I e X r B R T N r h A z 8 j N B f Y S u Q 3 y + E j d m M 4 0 Z E w t M 0 G S p Y w x 8 Z S b q a 0 z h V 7 8 u o 9 B L x n r G e / K D p 8 X V + d H 6 E = < / D a t a M a s h u p > 
</file>

<file path=customXml/itemProps1.xml><?xml version="1.0" encoding="utf-8"?>
<ds:datastoreItem xmlns:ds="http://schemas.openxmlformats.org/officeDocument/2006/customXml" ds:itemID="{03C9A1E6-221D-4A4E-9C9A-30744471C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Purchasing BOM</vt:lpstr>
      <vt:lpstr>Enclosure</vt:lpstr>
      <vt:lpstr>CCC_rig_NTC_in</vt:lpstr>
      <vt:lpstr>NTC_in_SMD_BOM</vt:lpstr>
      <vt:lpstr>NTC_in_SMD_SMT</vt:lpstr>
      <vt:lpstr>CCC_rig_driver</vt:lpstr>
      <vt:lpstr>Driver_SMD_BOM</vt:lpstr>
      <vt:lpstr>Driver_SMD_SMT</vt:lpstr>
      <vt:lpstr>CCC_rig_backplane</vt:lpstr>
      <vt:lpstr>CCC_rig_controller</vt:lpstr>
      <vt:lpstr>Controller_SMD_BOM</vt:lpstr>
      <vt:lpstr>Controller_SMD_SMT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</dc:creator>
  <cp:lastModifiedBy>Shaw, Oisin S</cp:lastModifiedBy>
  <dcterms:created xsi:type="dcterms:W3CDTF">2015-06-05T18:17:20Z</dcterms:created>
  <dcterms:modified xsi:type="dcterms:W3CDTF">2023-10-09T08:35:37Z</dcterms:modified>
</cp:coreProperties>
</file>