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ATA SCIENCE INTERN\PRODIGY_TrackCode_TaskNumber\TASK 2\"/>
    </mc:Choice>
  </mc:AlternateContent>
  <xr:revisionPtr revIDLastSave="0" documentId="13_ncr:1_{938FC4E4-D79F-4D42-8DC6-3A6966C929EF}" xr6:coauthVersionLast="47" xr6:coauthVersionMax="47" xr10:uidLastSave="{00000000-0000-0000-0000-000000000000}"/>
  <bookViews>
    <workbookView xWindow="-110" yWindow="-110" windowWidth="19420" windowHeight="10300" activeTab="2" xr2:uid="{7F7E1DDE-3781-814A-825E-072C922D74F6}"/>
  </bookViews>
  <sheets>
    <sheet name="clean sheet" sheetId="5" r:id="rId1"/>
    <sheet name="DATA REPORTING" sheetId="10" r:id="rId2"/>
    <sheet name="VISUALIZATION" sheetId="6" r:id="rId3"/>
    <sheet name="rough sheet" sheetId="2" r:id="rId4"/>
  </sheets>
  <calcPr calcId="191029"/>
  <pivotCaches>
    <pivotCache cacheId="7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0" l="1"/>
  <c r="I14" i="10"/>
  <c r="J14" i="10"/>
  <c r="K14" i="10" s="1"/>
  <c r="H14" i="10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2" i="5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<sst xmlns="http://schemas.openxmlformats.org/spreadsheetml/2006/main" count="321" uniqueCount="142">
  <si>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</si>
  <si>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</si>
  <si>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</si>
  <si>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</si>
  <si>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</si>
  <si>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</si>
  <si>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</si>
  <si>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</si>
  <si>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</si>
  <si>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</si>
  <si>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</si>
  <si>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</si>
  <si>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</si>
  <si>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</si>
  <si>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</si>
  <si>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</si>
  <si>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</si>
  <si>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</si>
  <si>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</si>
  <si>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</si>
  <si>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</si>
  <si>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</si>
  <si>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</si>
  <si>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</si>
  <si>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</si>
  <si>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</si>
  <si>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</si>
  <si>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</si>
  <si>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</si>
  <si>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</si>
  <si>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</si>
  <si>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</si>
  <si>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</si>
  <si>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</si>
  <si>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</si>
  <si>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</si>
  <si>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</si>
  <si>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</si>
  <si>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</si>
  <si>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</si>
  <si>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</si>
  <si>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</si>
  <si>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</si>
  <si>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</si>
  <si>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</si>
  <si>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</si>
  <si>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</si>
  <si>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</si>
  <si>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</si>
  <si>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</si>
  <si>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</si>
  <si>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</si>
  <si>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</si>
  <si>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</si>
  <si>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</si>
  <si>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</si>
  <si>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</si>
  <si>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</si>
  <si>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</si>
  <si>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</si>
  <si>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</si>
  <si>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</si>
  <si>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</si>
  <si>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</si>
  <si>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</si>
  <si>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</si>
  <si>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</si>
  <si>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</si>
  <si>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</si>
  <si>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</si>
  <si>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</si>
  <si>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</si>
  <si>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</si>
  <si>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</si>
  <si>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</si>
  <si>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</si>
  <si>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</si>
  <si>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</si>
  <si>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</si>
  <si>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</si>
  <si>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</si>
  <si>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</si>
  <si>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</si>
  <si>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</si>
  <si>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</si>
  <si>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</si>
  <si>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</si>
  <si>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</si>
  <si>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</si>
  <si>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</si>
  <si>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</si>
  <si>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</si>
  <si>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</si>
  <si>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</si>
  <si>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</si>
  <si>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</si>
  <si>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</si>
  <si>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</si>
  <si>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</si>
  <si>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</si>
  <si>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</si>
  <si>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</si>
  <si>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</si>
  <si>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</si>
  <si>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</si>
  <si>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</si>
  <si>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</si>
  <si>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</si>
  <si>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</si>
  <si>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</si>
  <si>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</si>
  <si>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</si>
  <si>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</si>
  <si>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</si>
  <si>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</si>
  <si>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</si>
  <si>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</si>
  <si>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</si>
  <si>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</si>
  <si>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</si>
  <si>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</si>
  <si>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</si>
  <si>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</si>
  <si>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</si>
  <si>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</si>
  <si>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</si>
  <si>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</si>
  <si>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</si>
  <si>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</si>
  <si>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</si>
  <si>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</si>
  <si>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</si>
  <si>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</si>
  <si>
    <t>Sum of Revenue</t>
  </si>
  <si>
    <t>Sum of Profit</t>
  </si>
  <si>
    <t>Count of Client</t>
  </si>
  <si>
    <t>COGS</t>
  </si>
  <si>
    <t>Sum of COGS</t>
  </si>
  <si>
    <t>Payment Mode</t>
  </si>
  <si>
    <t>May</t>
  </si>
  <si>
    <t>Jun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</si>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</sst>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8" formatCode="_(&quot;$&quot;* #,##0_);_(&quot;$&quot;* \(#,##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168" fontId="0" fillId="0" borderId="0" xfId="2" applyNumberFormat="1" applyFont="1"/>
    <xf numFmtId="44" fontId="0" fillId="0" borderId="0" xfId="0" applyNumberFormat="1"/>
    <xf numFmtId="0" fontId="3" fillId="0" borderId="0" xfId="0" applyFont="1"/>
    <xf numFmtId="168" fontId="0" fillId="0" borderId="0" xfId="0" applyNumberFormat="1"/>
  </cellXfs>
  <cellStyles count="3">
    <cellStyle name="Currency" xfId="2" builtinId="4"/>
    <cellStyle name="Normal" xfId="0" builtinId="0"/>
    <cellStyle name="Per cent" xfId="1" builtinId="5"/>
  </cellStyles>
  <dxfs count="3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TASK 2.xlsx]DATA REPORTING!PivotTable9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REPORTING'!$I$4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REPORTING'!$H$5:$H$8</c:f>
              <c:strCache>
                <c:ptCount val="4"/>
                <c:pt idx="0">
                  <c:v>Operations</c:v>
                </c:pt>
                <c:pt idx="1">
                  <c:v>Big Data</c:v>
                </c:pt>
                <c:pt idx="2">
                  <c:v>Cloud Tech</c:v>
                </c:pt>
                <c:pt idx="3">
                  <c:v>Strategy</c:v>
                </c:pt>
              </c:strCache>
            </c:strRef>
          </c:cat>
          <c:val>
            <c:numRef>
              <c:f>'DATA REPORTING'!$I$5:$I$8</c:f>
              <c:numCache>
                <c:formatCode>_("$"* #,##0.00_);_("$"* \(#,##0.00\);_("$"* "-"??_);_(@_)</c:formatCode>
                <c:ptCount val="4"/>
                <c:pt idx="0">
                  <c:v>4204</c:v>
                </c:pt>
                <c:pt idx="1">
                  <c:v>7738</c:v>
                </c:pt>
                <c:pt idx="2">
                  <c:v>8076</c:v>
                </c:pt>
                <c:pt idx="3">
                  <c:v>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A-41AA-8863-1728D3DA5E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81318719"/>
        <c:axId val="408703823"/>
      </c:barChart>
      <c:catAx>
        <c:axId val="1381318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03823"/>
        <c:crosses val="autoZero"/>
        <c:auto val="1"/>
        <c:lblAlgn val="ctr"/>
        <c:lblOffset val="100"/>
        <c:noMultiLvlLbl val="0"/>
      </c:catAx>
      <c:valAx>
        <c:axId val="408703823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38131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TASK 2.xlsx]DATA REPORTING!PivotTable11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8780461038458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dLbl>
          <c:idx val="0"/>
          <c:layout>
            <c:manualLayout>
              <c:x val="-1.4211722129882782E-16"/>
              <c:y val="-7.66550102032921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REPORTING'!$I$17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4211722129882782E-16"/>
                  <c:y val="-7.66550102032921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DD-4F41-BED2-918184ADE801}"/>
                </c:ext>
              </c:extLst>
            </c:dLbl>
            <c:dLbl>
              <c:idx val="4"/>
              <c:layout>
                <c:manualLayout>
                  <c:x val="0"/>
                  <c:y val="-4.8780461038458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DD-4F41-BED2-918184ADE8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REPORTING'!$H$18:$H$22</c:f>
              <c:strCache>
                <c:ptCount val="5"/>
                <c:pt idx="0">
                  <c:v>Conor Wise</c:v>
                </c:pt>
                <c:pt idx="1">
                  <c:v>Ivan Hiney</c:v>
                </c:pt>
                <c:pt idx="2">
                  <c:v>Bryce Carpenter</c:v>
                </c:pt>
                <c:pt idx="3">
                  <c:v>Denzel Flores</c:v>
                </c:pt>
                <c:pt idx="4">
                  <c:v>Jaidyn Andersen</c:v>
                </c:pt>
              </c:strCache>
            </c:strRef>
          </c:cat>
          <c:val>
            <c:numRef>
              <c:f>'DATA REPORTING'!$I$18:$I$22</c:f>
              <c:numCache>
                <c:formatCode>_("$"* #,##0.00_);_("$"* \(#,##0.00\);_("$"* "-"??_);_(@_)</c:formatCode>
                <c:ptCount val="5"/>
                <c:pt idx="0">
                  <c:v>6000</c:v>
                </c:pt>
                <c:pt idx="1">
                  <c:v>6100</c:v>
                </c:pt>
                <c:pt idx="2">
                  <c:v>6500</c:v>
                </c:pt>
                <c:pt idx="3">
                  <c:v>7320</c:v>
                </c:pt>
                <c:pt idx="4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D-4F41-BED2-918184ADE8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1871103"/>
        <c:axId val="651381839"/>
      </c:barChart>
      <c:catAx>
        <c:axId val="651871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81839"/>
        <c:crosses val="autoZero"/>
        <c:auto val="1"/>
        <c:lblAlgn val="ctr"/>
        <c:lblOffset val="100"/>
        <c:noMultiLvlLbl val="0"/>
      </c:catAx>
      <c:valAx>
        <c:axId val="651381839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65187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TASK 2.xlsx]DATA REPORTING!PivotTable8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20"/>
          <c:spPr>
            <a:solidFill>
              <a:srgbClr val="00206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20"/>
          <c:spPr>
            <a:solidFill>
              <a:srgbClr val="00206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noFill/>
            <a:round/>
          </a:ln>
          <a:effectLst/>
        </c:spPr>
        <c:marker>
          <c:symbol val="dash"/>
          <c:size val="20"/>
          <c:spPr>
            <a:solidFill>
              <a:srgbClr val="00206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'DATA REPORTING'!$F$3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REPORTING'!$D$4:$D$8</c:f>
              <c:strCache>
                <c:ptCount val="5"/>
                <c:pt idx="0">
                  <c:v>citigroup inc. </c:v>
                </c:pt>
                <c:pt idx="1">
                  <c:v>dell technologies inc. </c:v>
                </c:pt>
                <c:pt idx="2">
                  <c:v>bank of america corporation </c:v>
                </c:pt>
                <c:pt idx="3">
                  <c:v>target corporation </c:v>
                </c:pt>
                <c:pt idx="4">
                  <c:v>microsoft corporation </c:v>
                </c:pt>
              </c:strCache>
            </c:strRef>
          </c:cat>
          <c:val>
            <c:numRef>
              <c:f>'DATA REPORTING'!$F$4:$F$8</c:f>
              <c:numCache>
                <c:formatCode>_("$"* #,##0.00_);_("$"* \(#,##0.00\);_("$"* "-"??_);_(@_)</c:formatCode>
                <c:ptCount val="5"/>
                <c:pt idx="0">
                  <c:v>2045</c:v>
                </c:pt>
                <c:pt idx="1">
                  <c:v>1664</c:v>
                </c:pt>
                <c:pt idx="2">
                  <c:v>1564</c:v>
                </c:pt>
                <c:pt idx="3">
                  <c:v>1435</c:v>
                </c:pt>
                <c:pt idx="4">
                  <c:v>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4-4BB4-958E-B80AC99B9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8703535"/>
        <c:axId val="608704495"/>
      </c:barChart>
      <c:lineChart>
        <c:grouping val="standard"/>
        <c:varyColors val="0"/>
        <c:ser>
          <c:idx val="0"/>
          <c:order val="0"/>
          <c:tx>
            <c:strRef>
              <c:f>'DATA REPORTING'!$E$3</c:f>
              <c:strCache>
                <c:ptCount val="1"/>
                <c:pt idx="0">
                  <c:v>Sum of COGS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20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 REPORTING'!$D$4:$D$8</c:f>
              <c:strCache>
                <c:ptCount val="5"/>
                <c:pt idx="0">
                  <c:v>citigroup inc. </c:v>
                </c:pt>
                <c:pt idx="1">
                  <c:v>dell technologies inc. </c:v>
                </c:pt>
                <c:pt idx="2">
                  <c:v>bank of america corporation </c:v>
                </c:pt>
                <c:pt idx="3">
                  <c:v>target corporation </c:v>
                </c:pt>
                <c:pt idx="4">
                  <c:v>microsoft corporation </c:v>
                </c:pt>
              </c:strCache>
            </c:strRef>
          </c:cat>
          <c:val>
            <c:numRef>
              <c:f>'DATA REPORTING'!$E$4:$E$8</c:f>
              <c:numCache>
                <c:formatCode>_("$"* #,##0.00_);_("$"* \(#,##0.00\);_("$"* "-"??_);_(@_)</c:formatCode>
                <c:ptCount val="5"/>
                <c:pt idx="0">
                  <c:v>1755</c:v>
                </c:pt>
                <c:pt idx="1">
                  <c:v>5836</c:v>
                </c:pt>
                <c:pt idx="2">
                  <c:v>2036</c:v>
                </c:pt>
                <c:pt idx="3">
                  <c:v>3315</c:v>
                </c:pt>
                <c:pt idx="4">
                  <c:v>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4-4BB4-958E-B80AC99B9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03535"/>
        <c:axId val="608704495"/>
      </c:lineChart>
      <c:catAx>
        <c:axId val="608703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04495"/>
        <c:crosses val="autoZero"/>
        <c:auto val="1"/>
        <c:lblAlgn val="ctr"/>
        <c:lblOffset val="100"/>
        <c:noMultiLvlLbl val="0"/>
      </c:catAx>
      <c:valAx>
        <c:axId val="60870449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0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TASK 2.xlsx]DATA REPORTING!PivotTable7</c:name>
    <c:fmtId val="4"/>
  </c:pivotSource>
  <c:chart>
    <c:autoTitleDeleted val="1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REPORTING'!$B$9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REPORTING'!$A$10:$A$14</c:f>
              <c:strCache>
                <c:ptCount val="5"/>
                <c:pt idx="0">
                  <c:v>Transfer</c:v>
                </c:pt>
                <c:pt idx="1">
                  <c:v>PayPal</c:v>
                </c:pt>
                <c:pt idx="2">
                  <c:v>Check</c:v>
                </c:pt>
                <c:pt idx="3">
                  <c:v>Card</c:v>
                </c:pt>
                <c:pt idx="4">
                  <c:v>NA</c:v>
                </c:pt>
              </c:strCache>
            </c:strRef>
          </c:cat>
          <c:val>
            <c:numRef>
              <c:f>'DATA REPORTING'!$B$10:$B$14</c:f>
              <c:numCache>
                <c:formatCode>_("$"* #,##0.00_);_("$"* \(#,##0.00\);_("$"* "-"??_);_(@_)</c:formatCode>
                <c:ptCount val="5"/>
                <c:pt idx="0">
                  <c:v>13543</c:v>
                </c:pt>
                <c:pt idx="1">
                  <c:v>5346</c:v>
                </c:pt>
                <c:pt idx="2">
                  <c:v>4119</c:v>
                </c:pt>
                <c:pt idx="3">
                  <c:v>4049</c:v>
                </c:pt>
                <c:pt idx="4">
                  <c:v>1788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D-45FF-89AB-36CF5863B8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4505919"/>
        <c:axId val="414515039"/>
      </c:barChart>
      <c:catAx>
        <c:axId val="41450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15039"/>
        <c:crosses val="autoZero"/>
        <c:auto val="1"/>
        <c:lblAlgn val="ctr"/>
        <c:lblOffset val="100"/>
        <c:noMultiLvlLbl val="0"/>
      </c:catAx>
      <c:valAx>
        <c:axId val="414515039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0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sv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chart" Target="../charts/chart2.xml"/><Relationship Id="rId5" Type="http://schemas.openxmlformats.org/officeDocument/2006/relationships/image" Target="../media/image5.svg"/><Relationship Id="rId15" Type="http://schemas.openxmlformats.org/officeDocument/2006/relationships/chart" Target="../charts/chart4.xml"/><Relationship Id="rId10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0</xdr:row>
      <xdr:rowOff>31750</xdr:rowOff>
    </xdr:from>
    <xdr:to>
      <xdr:col>15</xdr:col>
      <xdr:colOff>298450</xdr:colOff>
      <xdr:row>24</xdr:row>
      <xdr:rowOff>127000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18C807B3-AEA5-5538-8AD1-ADEBD4E17D59}"/>
            </a:ext>
          </a:extLst>
        </xdr:cNvPr>
        <xdr:cNvSpPr/>
      </xdr:nvSpPr>
      <xdr:spPr>
        <a:xfrm>
          <a:off x="317500" y="31750"/>
          <a:ext cx="9886950" cy="48196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355600</xdr:colOff>
      <xdr:row>0</xdr:row>
      <xdr:rowOff>12700</xdr:rowOff>
    </xdr:from>
    <xdr:to>
      <xdr:col>15</xdr:col>
      <xdr:colOff>133350</xdr:colOff>
      <xdr:row>3</xdr:row>
      <xdr:rowOff>158750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65C227-83FF-E7D7-963F-DABB7C0A9031}"/>
            </a:ext>
          </a:extLst>
        </xdr:cNvPr>
        <xdr:cNvSpPr txBox="1"/>
      </xdr:nvSpPr>
      <xdr:spPr>
        <a:xfrm>
          <a:off x="355600" y="12700"/>
          <a:ext cx="9683750" cy="736600"/>
        </a:xfrm>
        <a:prstGeom prst="rect">
          <a:avLst/>
        </a:prstGeom>
        <a:solidFill>
          <a:schemeClr val="bg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5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  <a:r>
            <a:rPr lang="en-US" sz="2500" b="1" baseline="0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ANALYSIS DASHBOARD</a:t>
          </a:r>
          <a:endParaRPr lang="en-US" sz="2500" b="1">
            <a:solidFill>
              <a:srgbClr val="00206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13</xdr:col>
      <xdr:colOff>622300</xdr:colOff>
      <xdr:row>0</xdr:row>
      <xdr:rowOff>95250</xdr:rowOff>
    </xdr:from>
    <xdr:to>
      <xdr:col>14</xdr:col>
      <xdr:colOff>558800</xdr:colOff>
      <xdr:row>3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E68C09-19AD-2A68-0838-9A479BA34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7500" y="95250"/>
          <a:ext cx="596900" cy="596900"/>
        </a:xfrm>
        <a:prstGeom prst="rect">
          <a:avLst/>
        </a:prstGeom>
      </xdr:spPr>
    </xdr:pic>
    <xdr:clientData/>
  </xdr:twoCellAnchor>
  <xdr:twoCellAnchor>
    <xdr:from>
      <xdr:col>0</xdr:col>
      <xdr:colOff>361950</xdr:colOff>
      <xdr:row>1</xdr:row>
      <xdr:rowOff>184150</xdr:rowOff>
    </xdr:from>
    <xdr:to>
      <xdr:col>10</xdr:col>
      <xdr:colOff>577850</xdr:colOff>
      <xdr:row>4</xdr:row>
      <xdr:rowOff>44450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5904DAD-AD87-EFC2-35A9-9425D46F8DCA}"/>
            </a:ext>
          </a:extLst>
        </xdr:cNvPr>
        <xdr:cNvSpPr txBox="1"/>
      </xdr:nvSpPr>
      <xdr:spPr>
        <a:xfrm>
          <a:off x="361950" y="381000"/>
          <a:ext cx="6819900" cy="450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0" i="1">
              <a:solidFill>
                <a:schemeClr val="bg1">
                  <a:lumMod val="65000"/>
                </a:schemeClr>
              </a:solidFill>
            </a:rPr>
            <a:t>This dashboard provides a comprehensive visualization of sales performance across various categories and regions.</a:t>
          </a:r>
          <a:endParaRPr lang="en-US" sz="1100" b="0" i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374650</xdr:colOff>
      <xdr:row>4</xdr:row>
      <xdr:rowOff>63500</xdr:rowOff>
    </xdr:from>
    <xdr:to>
      <xdr:col>2</xdr:col>
      <xdr:colOff>298450</xdr:colOff>
      <xdr:row>7</xdr:row>
      <xdr:rowOff>165100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8CA7C03-54DA-4BF3-B43C-47AB5D08F505}"/>
            </a:ext>
          </a:extLst>
        </xdr:cNvPr>
        <xdr:cNvSpPr txBox="1"/>
      </xdr:nvSpPr>
      <xdr:spPr>
        <a:xfrm>
          <a:off x="374650" y="850900"/>
          <a:ext cx="1244600" cy="692150"/>
        </a:xfrm>
        <a:prstGeom prst="rect">
          <a:avLst/>
        </a:prstGeom>
        <a:solidFill>
          <a:schemeClr val="bg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Revenue</a:t>
          </a:r>
          <a:endParaRPr lang="en-US" sz="1200" b="1">
            <a:solidFill>
              <a:srgbClr val="002060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endParaRPr lang="en-US" sz="1200">
            <a:effectLst/>
          </a:endParaRPr>
        </a:p>
        <a:p>
          <a:endParaRPr lang="en-US" sz="1200" b="1">
            <a:solidFill>
              <a:srgbClr val="00206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552450</xdr:colOff>
      <xdr:row>5</xdr:row>
      <xdr:rowOff>38100</xdr:rowOff>
    </xdr:from>
    <xdr:to>
      <xdr:col>2</xdr:col>
      <xdr:colOff>254000</xdr:colOff>
      <xdr:row>7</xdr:row>
      <xdr:rowOff>101600</xdr:rowOff>
    </xdr:to>
    <xdr:sp macro="" textlink="'DATA REPORTING'!H14">
      <xdr:nvSpPr>
        <xdr:cNvPr id="7" name="TextBox 6">
          <a:extLst>
            <a:ext uri="{FF2B5EF4-FFF2-40B4-BE49-F238E27FC236}">
              <a16:creationId xmlns:a16="http://schemas.microsoft.com/office/drawing/2014/main" id="{30C723CE-3360-B7F8-9FB3-AD0C38A1703A}"/>
            </a:ext>
          </a:extLst>
        </xdr:cNvPr>
        <xdr:cNvSpPr txBox="1"/>
      </xdr:nvSpPr>
      <xdr:spPr>
        <a:xfrm>
          <a:off x="552450" y="1022350"/>
          <a:ext cx="102235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091A62A-4DE1-4EA5-B512-62FB0B683195}" type="TxLink">
            <a:rPr lang="en-US" sz="1400" b="1" i="0" u="none" strike="noStrike">
              <a:solidFill>
                <a:srgbClr val="00206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t> $129,333 </a:t>
          </a:fld>
          <a:endParaRPr lang="en-US" sz="1400" b="1">
            <a:solidFill>
              <a:srgbClr val="00206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393700</xdr:colOff>
      <xdr:row>8</xdr:row>
      <xdr:rowOff>63500</xdr:rowOff>
    </xdr:from>
    <xdr:to>
      <xdr:col>2</xdr:col>
      <xdr:colOff>317500</xdr:colOff>
      <xdr:row>11</xdr:row>
      <xdr:rowOff>165100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BC7EAB8-B056-4D74-B491-B09E7489A8BC}"/>
            </a:ext>
          </a:extLst>
        </xdr:cNvPr>
        <xdr:cNvSpPr txBox="1"/>
      </xdr:nvSpPr>
      <xdr:spPr>
        <a:xfrm>
          <a:off x="393700" y="1638300"/>
          <a:ext cx="1244600" cy="692150"/>
        </a:xfrm>
        <a:prstGeom prst="rect">
          <a:avLst/>
        </a:prstGeom>
        <a:solidFill>
          <a:schemeClr val="bg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rgbClr val="00206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COGS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endParaRPr lang="en-US" sz="1200">
            <a:effectLst/>
          </a:endParaRPr>
        </a:p>
        <a:p>
          <a:endParaRPr lang="en-US" sz="1200" b="1">
            <a:solidFill>
              <a:srgbClr val="00206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431800</xdr:colOff>
      <xdr:row>20</xdr:row>
      <xdr:rowOff>120650</xdr:rowOff>
    </xdr:from>
    <xdr:to>
      <xdr:col>2</xdr:col>
      <xdr:colOff>355600</xdr:colOff>
      <xdr:row>24</xdr:row>
      <xdr:rowOff>25400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F3AB547-F81E-484F-BFF2-637091F83BA7}"/>
            </a:ext>
          </a:extLst>
        </xdr:cNvPr>
        <xdr:cNvSpPr txBox="1"/>
      </xdr:nvSpPr>
      <xdr:spPr>
        <a:xfrm>
          <a:off x="431800" y="4057650"/>
          <a:ext cx="1244600" cy="692150"/>
        </a:xfrm>
        <a:prstGeom prst="rect">
          <a:avLst/>
        </a:prstGeom>
        <a:solidFill>
          <a:schemeClr val="bg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Client based</a:t>
          </a:r>
          <a:endParaRPr lang="en-US" sz="1200" b="1">
            <a:solidFill>
              <a:srgbClr val="002060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endParaRPr lang="en-US" sz="1200">
            <a:effectLst/>
          </a:endParaRPr>
        </a:p>
        <a:p>
          <a:endParaRPr lang="en-US" sz="1200" b="1">
            <a:solidFill>
              <a:srgbClr val="00206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419100</xdr:colOff>
      <xdr:row>16</xdr:row>
      <xdr:rowOff>95250</xdr:rowOff>
    </xdr:from>
    <xdr:to>
      <xdr:col>2</xdr:col>
      <xdr:colOff>342900</xdr:colOff>
      <xdr:row>20</xdr:row>
      <xdr:rowOff>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DA021F-8BBA-4FFA-B212-A8CFA8C3CA9A}"/>
            </a:ext>
          </a:extLst>
        </xdr:cNvPr>
        <xdr:cNvSpPr txBox="1"/>
      </xdr:nvSpPr>
      <xdr:spPr>
        <a:xfrm>
          <a:off x="419100" y="3244850"/>
          <a:ext cx="1244600" cy="692150"/>
        </a:xfrm>
        <a:prstGeom prst="rect">
          <a:avLst/>
        </a:prstGeom>
        <a:solidFill>
          <a:schemeClr val="bg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Profit Margin</a:t>
          </a:r>
          <a:endParaRPr lang="en-US" sz="1200" b="1">
            <a:solidFill>
              <a:srgbClr val="002060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endParaRPr lang="en-US" sz="1200">
            <a:effectLst/>
          </a:endParaRPr>
        </a:p>
        <a:p>
          <a:endParaRPr lang="en-US" sz="1200" b="1">
            <a:solidFill>
              <a:srgbClr val="00206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400050</xdr:colOff>
      <xdr:row>12</xdr:row>
      <xdr:rowOff>76200</xdr:rowOff>
    </xdr:from>
    <xdr:to>
      <xdr:col>2</xdr:col>
      <xdr:colOff>323850</xdr:colOff>
      <xdr:row>15</xdr:row>
      <xdr:rowOff>177800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A9D8ED9-D6C9-4591-9F76-D46E10D2C587}"/>
            </a:ext>
          </a:extLst>
        </xdr:cNvPr>
        <xdr:cNvSpPr txBox="1"/>
      </xdr:nvSpPr>
      <xdr:spPr>
        <a:xfrm>
          <a:off x="400050" y="2438400"/>
          <a:ext cx="1244600" cy="692150"/>
        </a:xfrm>
        <a:prstGeom prst="rect">
          <a:avLst/>
        </a:prstGeom>
        <a:solidFill>
          <a:schemeClr val="bg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Profit</a:t>
          </a:r>
          <a:endParaRPr lang="en-US" sz="1200" b="1">
            <a:solidFill>
              <a:srgbClr val="002060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endParaRPr lang="en-US" sz="1200">
            <a:effectLst/>
          </a:endParaRPr>
        </a:p>
        <a:p>
          <a:endParaRPr lang="en-US" sz="1200" b="1">
            <a:solidFill>
              <a:srgbClr val="00206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596900</xdr:colOff>
      <xdr:row>8</xdr:row>
      <xdr:rowOff>38100</xdr:rowOff>
    </xdr:from>
    <xdr:to>
      <xdr:col>2</xdr:col>
      <xdr:colOff>165100</xdr:colOff>
      <xdr:row>11</xdr:row>
      <xdr:rowOff>82550</xdr:rowOff>
    </xdr:to>
    <xdr:sp macro="" textlink="'DATA REPORTING'!I14">
      <xdr:nvSpPr>
        <xdr:cNvPr id="8" name="TextBox 7">
          <a:extLst>
            <a:ext uri="{FF2B5EF4-FFF2-40B4-BE49-F238E27FC236}">
              <a16:creationId xmlns:a16="http://schemas.microsoft.com/office/drawing/2014/main" id="{7DE3DDCA-C166-40B0-B2C6-9F801B61160B}"/>
            </a:ext>
          </a:extLst>
        </xdr:cNvPr>
        <xdr:cNvSpPr txBox="1"/>
      </xdr:nvSpPr>
      <xdr:spPr>
        <a:xfrm>
          <a:off x="596900" y="1612900"/>
          <a:ext cx="8890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D7FC7A9-D5E1-49CF-89A1-4D068643B823}" type="TxLink">
            <a:rPr lang="en-US" sz="1400" b="1" i="0" u="none" strike="noStrike">
              <a:solidFill>
                <a:srgbClr val="00206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 marL="0" indent="0"/>
            <a:t> $102,311 </a:t>
          </a:fld>
          <a:endParaRPr lang="en-US" sz="1400" b="1" i="0" u="none" strike="noStrike">
            <a:solidFill>
              <a:srgbClr val="002060"/>
            </a:solidFill>
            <a:latin typeface="Times New Roman" panose="02020603050405020304" pitchFamily="18" charset="0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615950</xdr:colOff>
      <xdr:row>13</xdr:row>
      <xdr:rowOff>50800</xdr:rowOff>
    </xdr:from>
    <xdr:to>
      <xdr:col>2</xdr:col>
      <xdr:colOff>546100</xdr:colOff>
      <xdr:row>16</xdr:row>
      <xdr:rowOff>114300</xdr:rowOff>
    </xdr:to>
    <xdr:sp macro="" textlink="'DATA REPORTING'!J14">
      <xdr:nvSpPr>
        <xdr:cNvPr id="9" name="TextBox 8">
          <a:extLst>
            <a:ext uri="{FF2B5EF4-FFF2-40B4-BE49-F238E27FC236}">
              <a16:creationId xmlns:a16="http://schemas.microsoft.com/office/drawing/2014/main" id="{2B664F5B-56CE-48B2-9484-1DA7C73D1307}"/>
            </a:ext>
          </a:extLst>
        </xdr:cNvPr>
        <xdr:cNvSpPr txBox="1"/>
      </xdr:nvSpPr>
      <xdr:spPr>
        <a:xfrm>
          <a:off x="615950" y="2609850"/>
          <a:ext cx="1250950" cy="654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E325F07-7A88-453E-B43B-A1BD7247275F}" type="TxLink">
            <a:rPr lang="en-US" sz="1400" b="1" i="0" u="none" strike="noStrike">
              <a:solidFill>
                <a:srgbClr val="00206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 marL="0" indent="0"/>
            <a:t> $28,845 </a:t>
          </a:fld>
          <a:endParaRPr lang="en-US" sz="1400" b="1" i="0" u="none" strike="noStrike">
            <a:solidFill>
              <a:srgbClr val="002060"/>
            </a:solidFill>
            <a:latin typeface="Times New Roman" panose="02020603050405020304" pitchFamily="18" charset="0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107950</xdr:colOff>
      <xdr:row>17</xdr:row>
      <xdr:rowOff>69850</xdr:rowOff>
    </xdr:from>
    <xdr:to>
      <xdr:col>3</xdr:col>
      <xdr:colOff>38100</xdr:colOff>
      <xdr:row>20</xdr:row>
      <xdr:rowOff>133350</xdr:rowOff>
    </xdr:to>
    <xdr:sp macro="" textlink="'DATA REPORTING'!K14">
      <xdr:nvSpPr>
        <xdr:cNvPr id="10" name="TextBox 9">
          <a:extLst>
            <a:ext uri="{FF2B5EF4-FFF2-40B4-BE49-F238E27FC236}">
              <a16:creationId xmlns:a16="http://schemas.microsoft.com/office/drawing/2014/main" id="{9AA58064-2B30-48FE-AA5F-565771FE3F02}"/>
            </a:ext>
          </a:extLst>
        </xdr:cNvPr>
        <xdr:cNvSpPr txBox="1"/>
      </xdr:nvSpPr>
      <xdr:spPr>
        <a:xfrm>
          <a:off x="768350" y="3416300"/>
          <a:ext cx="1250950" cy="654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F39D7F4-95C6-4B2C-A1AB-90BE580276CC}" type="TxLink">
            <a:rPr lang="en-US" sz="1400" b="1" i="0" u="none" strike="noStrike">
              <a:solidFill>
                <a:srgbClr val="00206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 marL="0" indent="0"/>
            <a:t>22%</a:t>
          </a:fld>
          <a:endParaRPr lang="en-US" sz="1400" b="1" i="0" u="none" strike="noStrike">
            <a:solidFill>
              <a:srgbClr val="002060"/>
            </a:solidFill>
            <a:latin typeface="Times New Roman" panose="02020603050405020304" pitchFamily="18" charset="0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165100</xdr:colOff>
      <xdr:row>21</xdr:row>
      <xdr:rowOff>82550</xdr:rowOff>
    </xdr:from>
    <xdr:to>
      <xdr:col>3</xdr:col>
      <xdr:colOff>95250</xdr:colOff>
      <xdr:row>24</xdr:row>
      <xdr:rowOff>146050</xdr:rowOff>
    </xdr:to>
    <xdr:sp macro="" textlink="'DATA REPORTING'!I2">
      <xdr:nvSpPr>
        <xdr:cNvPr id="11" name="TextBox 10">
          <a:extLst>
            <a:ext uri="{FF2B5EF4-FFF2-40B4-BE49-F238E27FC236}">
              <a16:creationId xmlns:a16="http://schemas.microsoft.com/office/drawing/2014/main" id="{D7A35F67-2C3A-4159-9C5D-DF7825CF4626}"/>
            </a:ext>
          </a:extLst>
        </xdr:cNvPr>
        <xdr:cNvSpPr txBox="1"/>
      </xdr:nvSpPr>
      <xdr:spPr>
        <a:xfrm>
          <a:off x="825500" y="4216400"/>
          <a:ext cx="1250950" cy="654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4A42097-A01E-4D67-8296-892E8382B4B7}" type="TxLink">
            <a:rPr lang="en-US" sz="1400" b="1" i="0" u="none" strike="noStrike">
              <a:solidFill>
                <a:srgbClr val="00206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 marL="0" indent="0"/>
            <a:t>28</a:t>
          </a:fld>
          <a:endParaRPr lang="en-US" sz="1400" b="1" i="0" u="none" strike="noStrike">
            <a:solidFill>
              <a:srgbClr val="002060"/>
            </a:solidFill>
            <a:latin typeface="Times New Roman" panose="02020603050405020304" pitchFamily="18" charset="0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384950</xdr:colOff>
      <xdr:row>10</xdr:row>
      <xdr:rowOff>73800</xdr:rowOff>
    </xdr:from>
    <xdr:to>
      <xdr:col>1</xdr:col>
      <xdr:colOff>12700</xdr:colOff>
      <xdr:row>11</xdr:row>
      <xdr:rowOff>165100</xdr:rowOff>
    </xdr:to>
    <xdr:pic>
      <xdr:nvPicPr>
        <xdr:cNvPr id="19" name="Graphic 18" descr="Upward trend with solid fill">
          <a:extLst>
            <a:ext uri="{FF2B5EF4-FFF2-40B4-BE49-F238E27FC236}">
              <a16:creationId xmlns:a16="http://schemas.microsoft.com/office/drawing/2014/main" id="{188961C8-8720-FBA7-009B-5FA7E919E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84950" y="2042300"/>
          <a:ext cx="288150" cy="288150"/>
        </a:xfrm>
        <a:prstGeom prst="rect">
          <a:avLst/>
        </a:prstGeom>
      </xdr:spPr>
    </xdr:pic>
    <xdr:clientData/>
  </xdr:twoCellAnchor>
  <xdr:twoCellAnchor editAs="oneCell">
    <xdr:from>
      <xdr:col>0</xdr:col>
      <xdr:colOff>374650</xdr:colOff>
      <xdr:row>6</xdr:row>
      <xdr:rowOff>57150</xdr:rowOff>
    </xdr:from>
    <xdr:to>
      <xdr:col>1</xdr:col>
      <xdr:colOff>31750</xdr:colOff>
      <xdr:row>7</xdr:row>
      <xdr:rowOff>177800</xdr:rowOff>
    </xdr:to>
    <xdr:pic>
      <xdr:nvPicPr>
        <xdr:cNvPr id="21" name="Graphic 20" descr="Arrow circle outline">
          <a:extLst>
            <a:ext uri="{FF2B5EF4-FFF2-40B4-BE49-F238E27FC236}">
              <a16:creationId xmlns:a16="http://schemas.microsoft.com/office/drawing/2014/main" id="{3175AF35-CA9A-8B9D-0DB8-B3EEE5E1B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74650" y="1238250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14</xdr:row>
      <xdr:rowOff>120650</xdr:rowOff>
    </xdr:from>
    <xdr:to>
      <xdr:col>1</xdr:col>
      <xdr:colOff>25400</xdr:colOff>
      <xdr:row>15</xdr:row>
      <xdr:rowOff>190500</xdr:rowOff>
    </xdr:to>
    <xdr:pic>
      <xdr:nvPicPr>
        <xdr:cNvPr id="23" name="Graphic 22" descr="Bar graph with upward trend with solid fill">
          <a:extLst>
            <a:ext uri="{FF2B5EF4-FFF2-40B4-BE49-F238E27FC236}">
              <a16:creationId xmlns:a16="http://schemas.microsoft.com/office/drawing/2014/main" id="{B107B086-7DA1-3CF2-CABC-6CE4F8C8A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19100" y="2876550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412750</xdr:colOff>
      <xdr:row>18</xdr:row>
      <xdr:rowOff>82550</xdr:rowOff>
    </xdr:from>
    <xdr:to>
      <xdr:col>1</xdr:col>
      <xdr:colOff>69850</xdr:colOff>
      <xdr:row>20</xdr:row>
      <xdr:rowOff>6350</xdr:rowOff>
    </xdr:to>
    <xdr:pic>
      <xdr:nvPicPr>
        <xdr:cNvPr id="25" name="Graphic 24" descr="Harvey Balls 30% with solid fill">
          <a:extLst>
            <a:ext uri="{FF2B5EF4-FFF2-40B4-BE49-F238E27FC236}">
              <a16:creationId xmlns:a16="http://schemas.microsoft.com/office/drawing/2014/main" id="{DE44E57C-499C-3501-32AC-B32B09F98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12750" y="3625850"/>
          <a:ext cx="317500" cy="317500"/>
        </a:xfrm>
        <a:prstGeom prst="rect">
          <a:avLst/>
        </a:prstGeom>
      </xdr:spPr>
    </xdr:pic>
    <xdr:clientData/>
  </xdr:twoCellAnchor>
  <xdr:twoCellAnchor>
    <xdr:from>
      <xdr:col>2</xdr:col>
      <xdr:colOff>450850</xdr:colOff>
      <xdr:row>4</xdr:row>
      <xdr:rowOff>88900</xdr:rowOff>
    </xdr:from>
    <xdr:to>
      <xdr:col>8</xdr:col>
      <xdr:colOff>38100</xdr:colOff>
      <xdr:row>13</xdr:row>
      <xdr:rowOff>120650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6A5D924-ECA4-4872-ADA7-05CF138C4DF8}"/>
            </a:ext>
          </a:extLst>
        </xdr:cNvPr>
        <xdr:cNvSpPr txBox="1"/>
      </xdr:nvSpPr>
      <xdr:spPr>
        <a:xfrm>
          <a:off x="1771650" y="876300"/>
          <a:ext cx="3549650" cy="1803400"/>
        </a:xfrm>
        <a:prstGeom prst="rect">
          <a:avLst/>
        </a:prstGeom>
        <a:solidFill>
          <a:schemeClr val="bg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rgbClr val="00206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Profit</a:t>
          </a:r>
          <a:r>
            <a:rPr lang="en-US" sz="1200" b="1" baseline="0">
              <a:solidFill>
                <a:srgbClr val="00206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by Departments</a:t>
          </a:r>
          <a:endParaRPr lang="en-US" sz="1200" b="1">
            <a:solidFill>
              <a:srgbClr val="002060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endParaRPr lang="en-US" sz="1200">
            <a:effectLst/>
          </a:endParaRPr>
        </a:p>
        <a:p>
          <a:endParaRPr lang="en-US" sz="1200" b="1">
            <a:solidFill>
              <a:srgbClr val="00206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609600</xdr:colOff>
      <xdr:row>4</xdr:row>
      <xdr:rowOff>76200</xdr:rowOff>
    </xdr:from>
    <xdr:to>
      <xdr:col>7</xdr:col>
      <xdr:colOff>412750</xdr:colOff>
      <xdr:row>13</xdr:row>
      <xdr:rowOff>177800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7470A91-3C20-4F39-A74E-C646F02BA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463550</xdr:colOff>
      <xdr:row>14</xdr:row>
      <xdr:rowOff>76200</xdr:rowOff>
    </xdr:from>
    <xdr:to>
      <xdr:col>8</xdr:col>
      <xdr:colOff>82550</xdr:colOff>
      <xdr:row>24</xdr:row>
      <xdr:rowOff>25400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C081D1E-9104-4FDD-B98D-4B73354F8421}"/>
            </a:ext>
          </a:extLst>
        </xdr:cNvPr>
        <xdr:cNvSpPr txBox="1"/>
      </xdr:nvSpPr>
      <xdr:spPr>
        <a:xfrm>
          <a:off x="1784350" y="2832100"/>
          <a:ext cx="3581400" cy="1917700"/>
        </a:xfrm>
        <a:prstGeom prst="rect">
          <a:avLst/>
        </a:prstGeom>
        <a:solidFill>
          <a:schemeClr val="bg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rgbClr val="00206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Sales by Contact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endParaRPr lang="en-US" sz="1200">
            <a:effectLst/>
          </a:endParaRPr>
        </a:p>
        <a:p>
          <a:endParaRPr lang="en-US" sz="1200" b="1">
            <a:solidFill>
              <a:srgbClr val="00206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457200</xdr:colOff>
      <xdr:row>14</xdr:row>
      <xdr:rowOff>190500</xdr:rowOff>
    </xdr:from>
    <xdr:to>
      <xdr:col>7</xdr:col>
      <xdr:colOff>431800</xdr:colOff>
      <xdr:row>24</xdr:row>
      <xdr:rowOff>44451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53E64EF-60F9-4A64-BD6F-74507A979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469900</xdr:colOff>
      <xdr:row>22</xdr:row>
      <xdr:rowOff>76200</xdr:rowOff>
    </xdr:from>
    <xdr:to>
      <xdr:col>1</xdr:col>
      <xdr:colOff>152400</xdr:colOff>
      <xdr:row>24</xdr:row>
      <xdr:rowOff>25400</xdr:rowOff>
    </xdr:to>
    <xdr:pic>
      <xdr:nvPicPr>
        <xdr:cNvPr id="31" name="Graphic 30" descr="Group of women with solid fill">
          <a:extLst>
            <a:ext uri="{FF2B5EF4-FFF2-40B4-BE49-F238E27FC236}">
              <a16:creationId xmlns:a16="http://schemas.microsoft.com/office/drawing/2014/main" id="{8838FF9A-5041-74B2-817D-739C5DCFC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469900" y="4406900"/>
          <a:ext cx="342900" cy="342900"/>
        </a:xfrm>
        <a:prstGeom prst="rect">
          <a:avLst/>
        </a:prstGeom>
      </xdr:spPr>
    </xdr:pic>
    <xdr:clientData/>
  </xdr:twoCellAnchor>
  <xdr:twoCellAnchor>
    <xdr:from>
      <xdr:col>8</xdr:col>
      <xdr:colOff>234950</xdr:colOff>
      <xdr:row>4</xdr:row>
      <xdr:rowOff>95250</xdr:rowOff>
    </xdr:from>
    <xdr:to>
      <xdr:col>15</xdr:col>
      <xdr:colOff>133350</xdr:colOff>
      <xdr:row>13</xdr:row>
      <xdr:rowOff>127000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7613914-6351-420B-8FF3-8DC00067979F}"/>
            </a:ext>
          </a:extLst>
        </xdr:cNvPr>
        <xdr:cNvSpPr txBox="1"/>
      </xdr:nvSpPr>
      <xdr:spPr>
        <a:xfrm>
          <a:off x="5518150" y="882650"/>
          <a:ext cx="4521200" cy="1803400"/>
        </a:xfrm>
        <a:prstGeom prst="rect">
          <a:avLst/>
        </a:prstGeom>
        <a:solidFill>
          <a:schemeClr val="bg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rgbClr val="00206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COGS/Profit</a:t>
          </a:r>
          <a:r>
            <a:rPr lang="en-US" sz="1200" b="1" baseline="0">
              <a:solidFill>
                <a:srgbClr val="00206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by Clients</a:t>
          </a:r>
          <a:endParaRPr lang="en-US" sz="1200" b="1">
            <a:solidFill>
              <a:srgbClr val="002060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endParaRPr lang="en-US" sz="1200">
            <a:effectLst/>
          </a:endParaRPr>
        </a:p>
        <a:p>
          <a:endParaRPr lang="en-US" sz="1200" b="1">
            <a:solidFill>
              <a:srgbClr val="00206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412750</xdr:colOff>
      <xdr:row>4</xdr:row>
      <xdr:rowOff>165100</xdr:rowOff>
    </xdr:from>
    <xdr:to>
      <xdr:col>14</xdr:col>
      <xdr:colOff>476250</xdr:colOff>
      <xdr:row>13</xdr:row>
      <xdr:rowOff>171450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B4CD185-0060-43A1-8E72-F0FF606F1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260350</xdr:colOff>
      <xdr:row>14</xdr:row>
      <xdr:rowOff>82550</xdr:rowOff>
    </xdr:from>
    <xdr:to>
      <xdr:col>15</xdr:col>
      <xdr:colOff>158750</xdr:colOff>
      <xdr:row>24</xdr:row>
      <xdr:rowOff>31750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FD75B89-310D-4777-BDB3-0C0451E8050E}"/>
            </a:ext>
          </a:extLst>
        </xdr:cNvPr>
        <xdr:cNvSpPr txBox="1"/>
      </xdr:nvSpPr>
      <xdr:spPr>
        <a:xfrm>
          <a:off x="5543550" y="2838450"/>
          <a:ext cx="4521200" cy="1917700"/>
        </a:xfrm>
        <a:prstGeom prst="rect">
          <a:avLst/>
        </a:prstGeom>
        <a:solidFill>
          <a:schemeClr val="bg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rgbClr val="00206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Profit</a:t>
          </a:r>
          <a:r>
            <a:rPr lang="en-US" sz="1200" b="1" baseline="0">
              <a:solidFill>
                <a:srgbClr val="00206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by Payment Method</a:t>
          </a:r>
          <a:endParaRPr lang="en-US" sz="1200" b="1">
            <a:solidFill>
              <a:srgbClr val="002060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endParaRPr lang="en-US" sz="1200">
            <a:effectLst/>
          </a:endParaRPr>
        </a:p>
        <a:p>
          <a:endParaRPr lang="en-US" sz="1200" b="1">
            <a:solidFill>
              <a:srgbClr val="00206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330200</xdr:colOff>
      <xdr:row>14</xdr:row>
      <xdr:rowOff>82550</xdr:rowOff>
    </xdr:from>
    <xdr:to>
      <xdr:col>13</xdr:col>
      <xdr:colOff>400050</xdr:colOff>
      <xdr:row>24</xdr:row>
      <xdr:rowOff>36512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E37E71F-9CE7-46A0-9A9D-3A914865E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-1" refreshedDate="45853.431723611109" createdVersion="8" refreshedVersion="8" minRefreshableVersion="3" recordCount="28" xr:uid="{52FCB7FF-2513-4C23-9526-2BFF49331628}">
  <cacheSource type="worksheet">
    <worksheetSource ref="A1:J29" sheet="clean sheet"/>
  </cacheSource>
  <cacheFields count="12">
    <cacheField name="Date" numFmtId="14">
      <sharedItems containsSemiMixedTypes="0" containsNonDate="0" containsDate="1" containsString="0" minDate="2023-05-30T00:00:00" maxDate="2023-06-03T00:00:00" count="4">
        <d v="2023-05-30T00:00:00"/>
        <d v="2023-05-31T00:00:00"/>
        <d v="2023-06-01T00:00:00"/>
        <d v="2023-06-02T00:00:00"/>
      </sharedItems>
      <fieldGroup par="11"/>
    </cacheField>
    <cacheField name="Client" numFmtId="0">
      <sharedItems count="28">
        <s v="amazon.com, inc. "/>
        <s v="tesla, inc. "/>
        <s v="netflix, inc. "/>
        <s v="the procter &amp; gamble company "/>
        <s v="the goldman sachs group, inc. "/>
        <s v="jpmorgan chase &amp; co. "/>
        <s v="morgan stanley "/>
        <s v="citigroup inc. "/>
        <s v="bank of america corporation "/>
        <s v="walmart inc. "/>
        <s v="target corporation "/>
        <s v="costco wholesale corporation "/>
        <s v="mcdonald's corporation "/>
        <s v="exxon mobil corporation "/>
        <s v="verizon communications inc. "/>
        <s v="the home depot, inc. "/>
        <s v="cisco systems, inc. "/>
        <s v="chevron corporation "/>
        <s v="at&amp;t inc. "/>
        <s v="intel corporation "/>
        <s v="general motors company "/>
        <s v="microsoft corporation "/>
        <s v="comcast corporation "/>
        <s v="dell technologies inc. "/>
        <s v="johnson &amp; johnson "/>
        <s v="fedex corporation "/>
        <s v="general electric company "/>
        <s v="lockheed martin corporation "/>
      </sharedItems>
    </cacheField>
    <cacheField name="Contact" numFmtId="0">
      <sharedItems count="28">
        <s v="Bill Smith"/>
        <s v="Ken Singh"/>
        <s v="Harley Fritz"/>
        <s v="Nyla Novak"/>
        <s v="David Rasmussen"/>
        <s v="Ivan Hiney"/>
        <s v="Jonha Ma"/>
        <s v="Jordan Boone"/>
        <s v="Kylee Townsend"/>
        <s v="Nora Rollins"/>
        <s v="Brendan Wallace"/>
        <s v="Conor Wise"/>
        <s v="Steven Michael"/>
        <s v="Lucia Mckay"/>
        <s v="Jose Roach"/>
        <s v="Franklin Wrigt"/>
        <s v="Alia Thornton"/>
        <s v="Denzel Flores"/>
        <s v="Bruno Cordova"/>
        <s v="Jaylynn Napp"/>
        <s v="Bruce Rich"/>
        <s v="Arturo Moore"/>
        <s v="Bryce Carpenter"/>
        <s v="Jaidyn Andersen"/>
        <s v="Mark Walm"/>
        <s v="Harry Lee"/>
        <s v="Josh Johnson"/>
        <s v="Mik Naam"/>
      </sharedItems>
    </cacheField>
    <cacheField name="Department" numFmtId="0">
      <sharedItems count="4">
        <s v="Cloud Tech"/>
        <s v="Strategy"/>
        <s v="Operations"/>
        <s v="Big Data"/>
      </sharedItems>
    </cacheField>
    <cacheField name="Region" numFmtId="0">
      <sharedItems count="4">
        <s v="Texas"/>
        <s v="New York"/>
        <s v="Florida"/>
        <s v="California"/>
      </sharedItems>
    </cacheField>
    <cacheField name="Payment" numFmtId="0">
      <sharedItems count="5">
        <s v="Transfer"/>
        <s v="PayPal"/>
        <s v="NA"/>
        <s v="Check"/>
        <s v="Card"/>
      </sharedItems>
    </cacheField>
    <cacheField name="Revenue" numFmtId="6">
      <sharedItems containsMixedTypes="1" containsNumber="1" minValue="3600" maxValue="7500"/>
    </cacheField>
    <cacheField name="Profit" numFmtId="6">
      <sharedItems containsSemiMixedTypes="0" containsString="0" containsNumber="1" containsInteger="1" minValue="540" maxValue="2045"/>
    </cacheField>
    <cacheField name="Profit Margin" numFmtId="164">
      <sharedItems containsMixedTypes="1" containsNumber="1" minValue="8.9180327868852466E-2" maxValue="0.53815789473684206"/>
    </cacheField>
    <cacheField name="COGS" numFmtId="168">
      <sharedItems containsMixedTypes="1" containsNumber="1" minValue="1755" maxValue="6387"/>
    </cacheField>
    <cacheField name="Days (Date)" numFmtId="0" databaseField="0">
      <fieldGroup base="0">
        <rangePr groupBy="days" startDate="2023-05-30T00:00:00" endDate="2023-06-03T00:00:00"/>
        <groupItems count="368">
          <s v="&lt;5/30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3/2023"/>
        </groupItems>
      </fieldGroup>
    </cacheField>
    <cacheField name="Months (Date)" numFmtId="0" databaseField="0">
      <fieldGroup base="0">
        <rangePr groupBy="months" startDate="2023-05-30T00:00:00" endDate="2023-06-03T00:00:00"/>
        <groupItems count="14">
          <s v="&lt;5/30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3/2023"/>
        </groupItems>
      </fieldGroup>
    </cacheField>
  </cacheFields>
  <extLst>
    <ext xmlns:x14="http://schemas.microsoft.com/office/spreadsheetml/2009/9/main" uri="{725AE2AE-9491-48be-B2B4-4EB974FC3084}">
      <x14:pivotCacheDefinition pivotCacheId="17331590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x v="0"/>
    <x v="0"/>
    <n v="4500"/>
    <n v="598"/>
    <n v="0.13288888888888889"/>
    <n v="3902"/>
  </r>
  <r>
    <x v="0"/>
    <x v="1"/>
    <x v="1"/>
    <x v="1"/>
    <x v="1"/>
    <x v="1"/>
    <n v="3800"/>
    <n v="1045"/>
    <n v="0.27500000000000002"/>
    <n v="2755"/>
  </r>
  <r>
    <x v="0"/>
    <x v="2"/>
    <x v="2"/>
    <x v="1"/>
    <x v="1"/>
    <x v="2"/>
    <n v="3712.5"/>
    <n v="1009"/>
    <n v="0.2717845117845118"/>
    <n v="2703.5"/>
  </r>
  <r>
    <x v="0"/>
    <x v="3"/>
    <x v="3"/>
    <x v="2"/>
    <x v="2"/>
    <x v="2"/>
    <s v="NA"/>
    <n v="779"/>
    <s v="NA"/>
    <s v="NA"/>
  </r>
  <r>
    <x v="0"/>
    <x v="4"/>
    <x v="4"/>
    <x v="2"/>
    <x v="2"/>
    <x v="3"/>
    <n v="5000"/>
    <n v="684"/>
    <n v="0.1368"/>
    <n v="4316"/>
  </r>
  <r>
    <x v="1"/>
    <x v="5"/>
    <x v="5"/>
    <x v="0"/>
    <x v="0"/>
    <x v="0"/>
    <n v="6100"/>
    <n v="544"/>
    <n v="8.9180327868852466E-2"/>
    <n v="5556"/>
  </r>
  <r>
    <x v="1"/>
    <x v="6"/>
    <x v="6"/>
    <x v="0"/>
    <x v="0"/>
    <x v="0"/>
    <n v="4625"/>
    <n v="670"/>
    <n v="0.14486486486486486"/>
    <n v="3955"/>
  </r>
  <r>
    <x v="1"/>
    <x v="7"/>
    <x v="7"/>
    <x v="0"/>
    <x v="0"/>
    <x v="0"/>
    <n v="3800"/>
    <n v="2045"/>
    <n v="0.53815789473684206"/>
    <n v="1755"/>
  </r>
  <r>
    <x v="1"/>
    <x v="8"/>
    <x v="8"/>
    <x v="0"/>
    <x v="0"/>
    <x v="4"/>
    <n v="3600"/>
    <n v="1564"/>
    <n v="0.43444444444444447"/>
    <n v="2036"/>
  </r>
  <r>
    <x v="1"/>
    <x v="9"/>
    <x v="9"/>
    <x v="0"/>
    <x v="0"/>
    <x v="3"/>
    <n v="5100"/>
    <n v="1220"/>
    <n v="0.23921568627450981"/>
    <n v="3880"/>
  </r>
  <r>
    <x v="1"/>
    <x v="10"/>
    <x v="10"/>
    <x v="0"/>
    <x v="0"/>
    <x v="3"/>
    <n v="4750"/>
    <n v="1435"/>
    <n v="0.30210526315789471"/>
    <n v="3315"/>
  </r>
  <r>
    <x v="1"/>
    <x v="11"/>
    <x v="11"/>
    <x v="2"/>
    <x v="2"/>
    <x v="0"/>
    <n v="6000"/>
    <n v="998"/>
    <n v="0.16633333333333333"/>
    <n v="5002"/>
  </r>
  <r>
    <x v="1"/>
    <x v="12"/>
    <x v="12"/>
    <x v="3"/>
    <x v="3"/>
    <x v="3"/>
    <n v="4500"/>
    <n v="780"/>
    <n v="0.17333333333333334"/>
    <n v="3720"/>
  </r>
  <r>
    <x v="2"/>
    <x v="13"/>
    <x v="13"/>
    <x v="3"/>
    <x v="3"/>
    <x v="4"/>
    <s v="NA"/>
    <n v="1044"/>
    <s v="NA"/>
    <s v="NA"/>
  </r>
  <r>
    <x v="2"/>
    <x v="14"/>
    <x v="14"/>
    <x v="3"/>
    <x v="3"/>
    <x v="0"/>
    <n v="3712.5"/>
    <n v="1222"/>
    <n v="0.32915824915824915"/>
    <n v="2490.5"/>
  </r>
  <r>
    <x v="2"/>
    <x v="15"/>
    <x v="15"/>
    <x v="3"/>
    <x v="3"/>
    <x v="0"/>
    <n v="4950"/>
    <n v="1065"/>
    <n v="0.21515151515151515"/>
    <n v="3885"/>
  </r>
  <r>
    <x v="2"/>
    <x v="16"/>
    <x v="16"/>
    <x v="2"/>
    <x v="2"/>
    <x v="0"/>
    <n v="4750"/>
    <n v="810"/>
    <n v="0.17052631578947369"/>
    <n v="3940"/>
  </r>
  <r>
    <x v="2"/>
    <x v="17"/>
    <x v="17"/>
    <x v="2"/>
    <x v="2"/>
    <x v="0"/>
    <n v="7320"/>
    <n v="933"/>
    <n v="0.12745901639344262"/>
    <n v="6387"/>
  </r>
  <r>
    <x v="2"/>
    <x v="18"/>
    <x v="18"/>
    <x v="3"/>
    <x v="3"/>
    <x v="0"/>
    <n v="5087.5"/>
    <n v="655"/>
    <n v="0.12874692874692875"/>
    <n v="4432.5"/>
  </r>
  <r>
    <x v="2"/>
    <x v="19"/>
    <x v="19"/>
    <x v="3"/>
    <x v="3"/>
    <x v="0"/>
    <n v="4500"/>
    <n v="722"/>
    <n v="0.16044444444444445"/>
    <n v="3778"/>
  </r>
  <r>
    <x v="2"/>
    <x v="20"/>
    <x v="20"/>
    <x v="3"/>
    <x v="3"/>
    <x v="4"/>
    <n v="4250"/>
    <n v="901"/>
    <n v="0.21199999999999999"/>
    <n v="3349"/>
  </r>
  <r>
    <x v="3"/>
    <x v="21"/>
    <x v="21"/>
    <x v="3"/>
    <x v="3"/>
    <x v="1"/>
    <n v="5250"/>
    <n v="1349"/>
    <n v="0.25695238095238093"/>
    <n v="3901"/>
  </r>
  <r>
    <x v="3"/>
    <x v="22"/>
    <x v="22"/>
    <x v="1"/>
    <x v="1"/>
    <x v="1"/>
    <n v="6500"/>
    <n v="1288"/>
    <n v="0.19815384615384615"/>
    <n v="5212"/>
  </r>
  <r>
    <x v="3"/>
    <x v="23"/>
    <x v="23"/>
    <x v="1"/>
    <x v="1"/>
    <x v="1"/>
    <n v="7500"/>
    <n v="1664"/>
    <n v="0.22186666666666666"/>
    <n v="5836"/>
  </r>
  <r>
    <x v="3"/>
    <x v="24"/>
    <x v="24"/>
    <x v="1"/>
    <x v="1"/>
    <x v="0"/>
    <n v="5500"/>
    <n v="1320"/>
    <n v="0.24"/>
    <n v="4180"/>
  </r>
  <r>
    <x v="3"/>
    <x v="25"/>
    <x v="25"/>
    <x v="1"/>
    <x v="1"/>
    <x v="0"/>
    <n v="4625"/>
    <n v="1001"/>
    <n v="0.21643243243243243"/>
    <n v="3624"/>
  </r>
  <r>
    <x v="3"/>
    <x v="26"/>
    <x v="26"/>
    <x v="1"/>
    <x v="1"/>
    <x v="0"/>
    <n v="4500"/>
    <n v="960"/>
    <n v="0.21333333333333335"/>
    <n v="3540"/>
  </r>
  <r>
    <x v="3"/>
    <x v="27"/>
    <x v="27"/>
    <x v="1"/>
    <x v="1"/>
    <x v="4"/>
    <n v="5400"/>
    <n v="540"/>
    <n v="0.1"/>
    <n v="48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A017CB-710B-464D-ADC5-D72E55065847}" name="PivotTable11" cacheId="7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6" rowHeaderCaption="Contact">
  <location ref="H17:I22" firstHeaderRow="1" firstDataRow="1" firstDataCol="1"/>
  <pivotFields count="12">
    <pivotField numFmtId="14" showAll="0">
      <items count="5">
        <item x="0"/>
        <item x="1"/>
        <item x="2"/>
        <item x="3"/>
        <item t="default"/>
      </items>
    </pivotField>
    <pivotField showAll="0"/>
    <pivotField axis="axisRow" showAll="0" sortType="ascending">
      <items count="29">
        <item h="1" x="16"/>
        <item h="1" x="21"/>
        <item h="1" x="0"/>
        <item h="1" x="10"/>
        <item h="1" x="20"/>
        <item h="1" x="18"/>
        <item x="22"/>
        <item x="11"/>
        <item h="1" x="4"/>
        <item x="17"/>
        <item h="1" x="15"/>
        <item h="1" x="2"/>
        <item h="1" x="25"/>
        <item x="5"/>
        <item x="23"/>
        <item h="1" x="19"/>
        <item h="1" x="6"/>
        <item h="1" x="7"/>
        <item h="1" x="14"/>
        <item h="1" x="26"/>
        <item h="1" x="1"/>
        <item h="1" x="8"/>
        <item h="1" x="13"/>
        <item h="1" x="24"/>
        <item h="1" x="27"/>
        <item h="1" x="9"/>
        <item h="1" x="3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3"/>
        <item x="0"/>
        <item x="2"/>
        <item x="1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6">
        <item x="4"/>
        <item x="3"/>
        <item x="2"/>
        <item x="1"/>
        <item x="0"/>
        <item t="default"/>
      </items>
    </pivotField>
    <pivotField dataField="1" showAll="0"/>
    <pivotField numFmtId="6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 v="7"/>
    </i>
    <i>
      <x v="13"/>
    </i>
    <i>
      <x v="6"/>
    </i>
    <i>
      <x v="9"/>
    </i>
    <i>
      <x v="14"/>
    </i>
  </rowItems>
  <colItems count="1">
    <i/>
  </colItems>
  <dataFields count="1">
    <dataField name="Sum of Revenue" fld="6" baseField="0" baseItem="0"/>
  </dataFields>
  <formats count="1">
    <format dxfId="27">
      <pivotArea outline="0" collapsedLevelsAreSubtotals="1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62760-9E27-4A66-8A42-81FE77671FBC}" name="PivotTable10" cacheId="7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Date">
  <location ref="G11:J13" firstHeaderRow="0" firstDataRow="1" firstDataCol="1"/>
  <pivotFields count="12">
    <pivotField numFmtId="14" showAll="0">
      <items count="5">
        <item x="0"/>
        <item x="1"/>
        <item x="2"/>
        <item x="3"/>
        <item t="default"/>
      </items>
    </pivotField>
    <pivotField showAll="0"/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6">
        <item x="4"/>
        <item x="3"/>
        <item x="2"/>
        <item x="1"/>
        <item x="0"/>
        <item t="default"/>
      </items>
    </pivotField>
    <pivotField dataField="1" showAll="0"/>
    <pivotField dataField="1" numFmtId="6"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2">
    <i>
      <x v="5"/>
    </i>
    <i>
      <x v="6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6" baseField="0" baseItem="0"/>
    <dataField name="Sum of COGS" fld="9" baseField="0" baseItem="0"/>
    <dataField name="Sum of Profit" fld="7" baseField="0" baseItem="0" numFmtId="6"/>
  </dataFields>
  <formats count="1"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16A40-4025-46C9-89CA-D399A31BF2F6}" name="PivotTable9" cacheId="7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 rowHeaderCaption="Department">
  <location ref="H4:I8" firstHeaderRow="1" firstDataRow="1" firstDataCol="1"/>
  <pivotFields count="12">
    <pivotField numFmtId="14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 sortType="ascending">
      <items count="5"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4"/>
        <item x="3"/>
        <item x="2"/>
        <item x="1"/>
        <item x="0"/>
        <item t="default"/>
      </items>
    </pivotField>
    <pivotField showAll="0"/>
    <pivotField dataField="1" numFmtId="6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4">
    <i>
      <x v="2"/>
    </i>
    <i>
      <x/>
    </i>
    <i>
      <x v="1"/>
    </i>
    <i>
      <x v="3"/>
    </i>
  </rowItems>
  <colItems count="1">
    <i/>
  </colItems>
  <dataFields count="1">
    <dataField name="Sum of Profit" fld="7" baseField="0" baseItem="0" numFmtId="6"/>
  </dataFields>
  <formats count="1">
    <format dxfId="29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105EF-BF2F-4310-B4D7-EA81600BCDE4}" name="PivotTable8" cacheId="7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5" rowHeaderCaption="Client">
  <location ref="D3:F8" firstHeaderRow="0" firstDataRow="1" firstDataCol="1"/>
  <pivotFields count="12">
    <pivotField numFmtId="14" showAll="0">
      <items count="5">
        <item x="0"/>
        <item x="1"/>
        <item x="2"/>
        <item x="3"/>
        <item t="default"/>
      </items>
    </pivotField>
    <pivotField axis="axisRow" showAll="0" sortType="descending">
      <items count="29">
        <item h="1" x="0"/>
        <item h="1" x="18"/>
        <item x="8"/>
        <item h="1" x="17"/>
        <item h="1" x="16"/>
        <item x="7"/>
        <item h="1" x="22"/>
        <item h="1" x="11"/>
        <item x="23"/>
        <item h="1" x="13"/>
        <item h="1" x="25"/>
        <item h="1" x="26"/>
        <item h="1" x="20"/>
        <item h="1" x="19"/>
        <item h="1" x="24"/>
        <item h="1" x="5"/>
        <item h="1" x="27"/>
        <item h="1" x="12"/>
        <item x="21"/>
        <item h="1" x="6"/>
        <item h="1" x="2"/>
        <item x="10"/>
        <item h="1" x="1"/>
        <item h="1" x="4"/>
        <item h="1" x="15"/>
        <item h="1" x="3"/>
        <item h="1" x="14"/>
        <item h="1" x="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showAll="0">
      <items count="6">
        <item x="4"/>
        <item x="3"/>
        <item x="2"/>
        <item x="1"/>
        <item x="0"/>
        <item t="default"/>
      </items>
    </pivotField>
    <pivotField showAll="0"/>
    <pivotField dataField="1" numFmtId="6"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5">
    <i>
      <x v="5"/>
    </i>
    <i>
      <x v="8"/>
    </i>
    <i>
      <x v="2"/>
    </i>
    <i>
      <x v="21"/>
    </i>
    <i>
      <x v="18"/>
    </i>
  </rowItems>
  <colFields count="1">
    <field x="-2"/>
  </colFields>
  <colItems count="2">
    <i>
      <x/>
    </i>
    <i i="1">
      <x v="1"/>
    </i>
  </colItems>
  <dataFields count="2">
    <dataField name="Sum of COGS" fld="9" baseField="1" baseItem="0"/>
    <dataField name="Sum of Profit" fld="7" baseField="0" baseItem="0" numFmtId="6"/>
  </dataFields>
  <formats count="1">
    <format dxfId="30">
      <pivotArea outline="0" collapsedLevelsAreSubtotals="1" fieldPosition="0"/>
    </format>
  </formats>
  <chartFormats count="2">
    <chartFormat chart="1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B6F06-2FB1-4757-BA46-422250CE9A81}" name="PivotTable7" cacheId="7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6" rowHeaderCaption="Payment Mode">
  <location ref="A9:B14" firstHeaderRow="1" firstDataRow="1" firstDataCol="1"/>
  <pivotFields count="12">
    <pivotField numFmtId="14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>
      <items count="5">
        <item h="1" x="3"/>
        <item h="1" x="2"/>
        <item h="1" x="1"/>
        <item x="0"/>
        <item t="default"/>
      </items>
    </pivotField>
    <pivotField axis="axisRow" showAll="0" sortType="descending">
      <items count="6"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6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5">
    <i>
      <x v="4"/>
    </i>
    <i>
      <x v="3"/>
    </i>
    <i>
      <x v="1"/>
    </i>
    <i>
      <x/>
    </i>
    <i>
      <x v="2"/>
    </i>
  </rowItems>
  <colItems count="1">
    <i/>
  </colItems>
  <dataFields count="1">
    <dataField name="Sum of Profit" fld="7" baseField="0" baseItem="0" numFmtId="6"/>
  </dataFields>
  <formats count="1">
    <format dxfId="31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2A9A1-FF2F-4D4F-B983-28CDB98E8D79}" name="PivotTable6" cacheId="7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Region">
  <location ref="A3:A4" firstHeaderRow="1" firstDataRow="1" firstDataCol="1"/>
  <pivotFields count="12">
    <pivotField numFmtId="14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showAll="0">
      <items count="5">
        <item h="1" x="3"/>
        <item h="1" x="2"/>
        <item h="1" x="1"/>
        <item x="0"/>
        <item t="default"/>
      </items>
    </pivotField>
    <pivotField showAll="0"/>
    <pivotField showAll="0"/>
    <pivotField numFmtId="6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">
    <i>
      <x v="3"/>
    </i>
  </rowItems>
  <colItems count="1">
    <i/>
  </colItems>
  <formats count="1"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AE75-721D-4E93-B157-4BD0BCF1D77E}">
  <dimension ref="A1:J41"/>
  <sheetViews>
    <sheetView showGridLines="0" topLeftCell="B1" zoomScale="80" zoomScaleNormal="80" workbookViewId="0">
      <selection activeCell="D41" sqref="C41:D50"/>
    </sheetView>
  </sheetViews>
  <sheetFormatPr defaultColWidth="11" defaultRowHeight="15.5" x14ac:dyDescent="0.35"/>
  <cols>
    <col min="1" max="1" width="15" customWidth="1"/>
    <col min="2" max="2" width="28.58203125" customWidth="1"/>
    <col min="3" max="3" width="17.33203125" customWidth="1"/>
    <col min="4" max="4" width="17.33203125" bestFit="1" customWidth="1"/>
    <col min="5" max="5" width="17.33203125" customWidth="1"/>
    <col min="6" max="7" width="8.25" bestFit="1" customWidth="1"/>
    <col min="8" max="8" width="10.33203125" customWidth="1"/>
    <col min="9" max="10" width="12" bestFit="1" customWidth="1"/>
  </cols>
  <sheetData>
    <row r="1" spans="1:10" x14ac:dyDescent="0.35">
      <c r="A1" s="5" t="s">
        <v>0</v>
      </c>
      <c r="B1" s="5" t="s">
        <v>5</v>
      </c>
      <c r="C1" s="5" t="s">
        <v>1</v>
      </c>
      <c r="D1" s="5" t="s">
        <v>6</v>
      </c>
      <c r="E1" s="5" t="s">
        <v>123</v>
      </c>
      <c r="F1" s="5" t="s">
        <v>47</v>
      </c>
      <c r="G1" s="5" t="s">
        <v>2</v>
      </c>
      <c r="H1" s="5" t="s">
        <v>3</v>
      </c>
      <c r="I1" s="5" t="s">
        <v>4</v>
      </c>
      <c r="J1" s="5" t="s">
        <v>136</v>
      </c>
    </row>
    <row r="2" spans="1:10" x14ac:dyDescent="0.35">
      <c r="A2" s="4">
        <v>45076</v>
      </c>
      <c r="B2" t="s">
        <v>72</v>
      </c>
      <c r="C2" t="s">
        <v>100</v>
      </c>
      <c r="D2" t="s">
        <v>124</v>
      </c>
      <c r="E2" t="s">
        <v>125</v>
      </c>
      <c r="F2" t="s">
        <v>51</v>
      </c>
      <c r="G2" s="1">
        <v>4500</v>
      </c>
      <c r="H2" s="1">
        <v>598</v>
      </c>
      <c r="I2" s="2">
        <f>IFERROR(H2/G2, "NA")</f>
        <v>0.13288888888888889</v>
      </c>
      <c r="J2" s="9">
        <f>IFERROR(G2-H2,"NA")</f>
        <v>3902</v>
      </c>
    </row>
    <row r="3" spans="1:10" x14ac:dyDescent="0.35">
      <c r="A3" s="4">
        <v>45076</v>
      </c>
      <c r="B3" t="s">
        <v>73</v>
      </c>
      <c r="C3" t="s">
        <v>101</v>
      </c>
      <c r="D3" t="s">
        <v>126</v>
      </c>
      <c r="E3" t="s">
        <v>127</v>
      </c>
      <c r="F3" t="s">
        <v>49</v>
      </c>
      <c r="G3" s="1">
        <v>3800</v>
      </c>
      <c r="H3" s="1">
        <v>1045</v>
      </c>
      <c r="I3" s="2">
        <f t="shared" ref="I3:J29" si="0">IFERROR(H3/G3, "NA")</f>
        <v>0.27500000000000002</v>
      </c>
      <c r="J3" s="9">
        <f t="shared" ref="J3:J29" si="1">IFERROR(G3-H3,"NA")</f>
        <v>2755</v>
      </c>
    </row>
    <row r="4" spans="1:10" x14ac:dyDescent="0.35">
      <c r="A4" s="4">
        <v>45076</v>
      </c>
      <c r="B4" t="s">
        <v>74</v>
      </c>
      <c r="C4" t="s">
        <v>102</v>
      </c>
      <c r="D4" t="s">
        <v>126</v>
      </c>
      <c r="E4" t="s">
        <v>127</v>
      </c>
      <c r="F4" t="s">
        <v>132</v>
      </c>
      <c r="G4" s="1">
        <v>3712.5</v>
      </c>
      <c r="H4" s="1">
        <v>1009</v>
      </c>
      <c r="I4" s="2">
        <f t="shared" si="0"/>
        <v>0.2717845117845118</v>
      </c>
      <c r="J4" s="9">
        <f t="shared" si="1"/>
        <v>2703.5</v>
      </c>
    </row>
    <row r="5" spans="1:10" x14ac:dyDescent="0.35">
      <c r="A5" s="4">
        <v>45076</v>
      </c>
      <c r="B5" t="s">
        <v>75</v>
      </c>
      <c r="C5" t="s">
        <v>35</v>
      </c>
      <c r="D5" t="s">
        <v>128</v>
      </c>
      <c r="E5" t="s">
        <v>129</v>
      </c>
      <c r="F5" t="s">
        <v>132</v>
      </c>
      <c r="G5" s="1" t="s">
        <v>132</v>
      </c>
      <c r="H5" s="1">
        <v>779</v>
      </c>
      <c r="I5" s="2" t="str">
        <f t="shared" si="0"/>
        <v>NA</v>
      </c>
      <c r="J5" s="9" t="str">
        <f t="shared" si="1"/>
        <v>NA</v>
      </c>
    </row>
    <row r="6" spans="1:10" x14ac:dyDescent="0.35">
      <c r="A6" s="4">
        <v>45076</v>
      </c>
      <c r="B6" t="s">
        <v>76</v>
      </c>
      <c r="C6" t="s">
        <v>103</v>
      </c>
      <c r="D6" t="s">
        <v>128</v>
      </c>
      <c r="E6" t="s">
        <v>129</v>
      </c>
      <c r="F6" t="s">
        <v>50</v>
      </c>
      <c r="G6" s="1">
        <v>5000</v>
      </c>
      <c r="H6" s="1">
        <v>684</v>
      </c>
      <c r="I6" s="2">
        <f t="shared" si="0"/>
        <v>0.1368</v>
      </c>
      <c r="J6" s="9">
        <f t="shared" si="1"/>
        <v>4316</v>
      </c>
    </row>
    <row r="7" spans="1:10" x14ac:dyDescent="0.35">
      <c r="A7" s="4">
        <v>45077</v>
      </c>
      <c r="B7" t="s">
        <v>77</v>
      </c>
      <c r="C7" t="s">
        <v>104</v>
      </c>
      <c r="D7" t="s">
        <v>124</v>
      </c>
      <c r="E7" t="s">
        <v>125</v>
      </c>
      <c r="F7" t="s">
        <v>51</v>
      </c>
      <c r="G7" s="1">
        <v>6100</v>
      </c>
      <c r="H7" s="1">
        <v>544</v>
      </c>
      <c r="I7" s="2">
        <f t="shared" si="0"/>
        <v>8.9180327868852466E-2</v>
      </c>
      <c r="J7" s="9">
        <f t="shared" si="1"/>
        <v>5556</v>
      </c>
    </row>
    <row r="8" spans="1:10" x14ac:dyDescent="0.35">
      <c r="A8" s="4">
        <v>45077</v>
      </c>
      <c r="B8" t="s">
        <v>78</v>
      </c>
      <c r="C8" t="s">
        <v>105</v>
      </c>
      <c r="D8" t="s">
        <v>124</v>
      </c>
      <c r="E8" t="s">
        <v>125</v>
      </c>
      <c r="F8" t="s">
        <v>51</v>
      </c>
      <c r="G8" s="1">
        <v>4625</v>
      </c>
      <c r="H8" s="1">
        <v>670</v>
      </c>
      <c r="I8" s="2">
        <f t="shared" si="0"/>
        <v>0.14486486486486486</v>
      </c>
      <c r="J8" s="9">
        <f t="shared" si="1"/>
        <v>3955</v>
      </c>
    </row>
    <row r="9" spans="1:10" x14ac:dyDescent="0.35">
      <c r="A9" s="4">
        <v>45077</v>
      </c>
      <c r="B9" t="s">
        <v>79</v>
      </c>
      <c r="C9" t="s">
        <v>106</v>
      </c>
      <c r="D9" t="s">
        <v>124</v>
      </c>
      <c r="E9" t="s">
        <v>125</v>
      </c>
      <c r="F9" t="s">
        <v>51</v>
      </c>
      <c r="G9" s="1">
        <v>3800</v>
      </c>
      <c r="H9" s="1">
        <v>2045</v>
      </c>
      <c r="I9" s="2">
        <f t="shared" si="0"/>
        <v>0.53815789473684206</v>
      </c>
      <c r="J9" s="9">
        <f t="shared" si="1"/>
        <v>1755</v>
      </c>
    </row>
    <row r="10" spans="1:10" x14ac:dyDescent="0.35">
      <c r="A10" s="4">
        <v>45077</v>
      </c>
      <c r="B10" t="s">
        <v>80</v>
      </c>
      <c r="C10" t="s">
        <v>36</v>
      </c>
      <c r="D10" t="s">
        <v>124</v>
      </c>
      <c r="E10" t="s">
        <v>125</v>
      </c>
      <c r="F10" t="s">
        <v>48</v>
      </c>
      <c r="G10" s="1">
        <v>3600</v>
      </c>
      <c r="H10" s="1">
        <v>1564</v>
      </c>
      <c r="I10" s="2">
        <f t="shared" si="0"/>
        <v>0.43444444444444447</v>
      </c>
      <c r="J10" s="9">
        <f t="shared" si="1"/>
        <v>2036</v>
      </c>
    </row>
    <row r="11" spans="1:10" x14ac:dyDescent="0.35">
      <c r="A11" s="4">
        <v>45077</v>
      </c>
      <c r="B11" t="s">
        <v>81</v>
      </c>
      <c r="C11" t="s">
        <v>37</v>
      </c>
      <c r="D11" t="s">
        <v>124</v>
      </c>
      <c r="E11" t="s">
        <v>125</v>
      </c>
      <c r="F11" t="s">
        <v>50</v>
      </c>
      <c r="G11" s="1">
        <v>5100</v>
      </c>
      <c r="H11" s="1">
        <v>1220</v>
      </c>
      <c r="I11" s="2">
        <f t="shared" si="0"/>
        <v>0.23921568627450981</v>
      </c>
      <c r="J11" s="9">
        <f t="shared" si="1"/>
        <v>3880</v>
      </c>
    </row>
    <row r="12" spans="1:10" x14ac:dyDescent="0.35">
      <c r="A12" s="4">
        <v>45077</v>
      </c>
      <c r="B12" t="s">
        <v>82</v>
      </c>
      <c r="C12" t="s">
        <v>107</v>
      </c>
      <c r="D12" t="s">
        <v>124</v>
      </c>
      <c r="E12" t="s">
        <v>125</v>
      </c>
      <c r="F12" t="s">
        <v>50</v>
      </c>
      <c r="G12" s="1">
        <v>4750</v>
      </c>
      <c r="H12" s="1">
        <v>1435</v>
      </c>
      <c r="I12" s="2">
        <f t="shared" si="0"/>
        <v>0.30210526315789471</v>
      </c>
      <c r="J12" s="9">
        <f t="shared" si="1"/>
        <v>3315</v>
      </c>
    </row>
    <row r="13" spans="1:10" x14ac:dyDescent="0.35">
      <c r="A13" s="4">
        <v>45077</v>
      </c>
      <c r="B13" t="s">
        <v>83</v>
      </c>
      <c r="C13" t="s">
        <v>108</v>
      </c>
      <c r="D13" t="s">
        <v>128</v>
      </c>
      <c r="E13" t="s">
        <v>129</v>
      </c>
      <c r="F13" t="s">
        <v>51</v>
      </c>
      <c r="G13" s="1">
        <v>6000</v>
      </c>
      <c r="H13" s="1">
        <v>998</v>
      </c>
      <c r="I13" s="2">
        <f t="shared" si="0"/>
        <v>0.16633333333333333</v>
      </c>
      <c r="J13" s="9">
        <f t="shared" si="1"/>
        <v>5002</v>
      </c>
    </row>
    <row r="14" spans="1:10" x14ac:dyDescent="0.35">
      <c r="A14" s="4">
        <v>45077</v>
      </c>
      <c r="B14" t="s">
        <v>84</v>
      </c>
      <c r="C14" t="s">
        <v>109</v>
      </c>
      <c r="D14" t="s">
        <v>130</v>
      </c>
      <c r="E14" t="s">
        <v>131</v>
      </c>
      <c r="F14" t="s">
        <v>50</v>
      </c>
      <c r="G14" s="1">
        <v>4500</v>
      </c>
      <c r="H14" s="1">
        <v>780</v>
      </c>
      <c r="I14" s="2">
        <f t="shared" si="0"/>
        <v>0.17333333333333334</v>
      </c>
      <c r="J14" s="9">
        <f t="shared" si="1"/>
        <v>3720</v>
      </c>
    </row>
    <row r="15" spans="1:10" x14ac:dyDescent="0.35">
      <c r="A15" s="4">
        <v>45078</v>
      </c>
      <c r="B15" t="s">
        <v>85</v>
      </c>
      <c r="C15" t="s">
        <v>38</v>
      </c>
      <c r="D15" t="s">
        <v>130</v>
      </c>
      <c r="E15" t="s">
        <v>131</v>
      </c>
      <c r="F15" t="s">
        <v>48</v>
      </c>
      <c r="G15" s="1" t="s">
        <v>132</v>
      </c>
      <c r="H15" s="1">
        <v>1044</v>
      </c>
      <c r="I15" s="2" t="str">
        <f t="shared" si="0"/>
        <v>NA</v>
      </c>
      <c r="J15" s="9" t="str">
        <f t="shared" si="1"/>
        <v>NA</v>
      </c>
    </row>
    <row r="16" spans="1:10" x14ac:dyDescent="0.35">
      <c r="A16" s="4">
        <v>45078</v>
      </c>
      <c r="B16" t="s">
        <v>86</v>
      </c>
      <c r="C16" t="s">
        <v>110</v>
      </c>
      <c r="D16" t="s">
        <v>130</v>
      </c>
      <c r="E16" t="s">
        <v>131</v>
      </c>
      <c r="F16" t="s">
        <v>51</v>
      </c>
      <c r="G16" s="1">
        <v>3712.5</v>
      </c>
      <c r="H16" s="1">
        <v>1222</v>
      </c>
      <c r="I16" s="2">
        <f t="shared" si="0"/>
        <v>0.32915824915824915</v>
      </c>
      <c r="J16" s="9">
        <f t="shared" si="1"/>
        <v>2490.5</v>
      </c>
    </row>
    <row r="17" spans="1:10" x14ac:dyDescent="0.35">
      <c r="A17" s="4">
        <v>45078</v>
      </c>
      <c r="B17" t="s">
        <v>87</v>
      </c>
      <c r="C17" t="s">
        <v>111</v>
      </c>
      <c r="D17" t="s">
        <v>130</v>
      </c>
      <c r="E17" t="s">
        <v>131</v>
      </c>
      <c r="F17" t="s">
        <v>51</v>
      </c>
      <c r="G17" s="1">
        <v>4950</v>
      </c>
      <c r="H17" s="1">
        <v>1065</v>
      </c>
      <c r="I17" s="2">
        <f t="shared" si="0"/>
        <v>0.21515151515151515</v>
      </c>
      <c r="J17" s="9">
        <f t="shared" si="1"/>
        <v>3885</v>
      </c>
    </row>
    <row r="18" spans="1:10" x14ac:dyDescent="0.35">
      <c r="A18" s="4">
        <v>45078</v>
      </c>
      <c r="B18" t="s">
        <v>88</v>
      </c>
      <c r="C18" t="s">
        <v>112</v>
      </c>
      <c r="D18" t="s">
        <v>128</v>
      </c>
      <c r="E18" t="s">
        <v>129</v>
      </c>
      <c r="F18" t="s">
        <v>51</v>
      </c>
      <c r="G18" s="1">
        <v>4750</v>
      </c>
      <c r="H18" s="1">
        <v>810</v>
      </c>
      <c r="I18" s="2">
        <f t="shared" si="0"/>
        <v>0.17052631578947369</v>
      </c>
      <c r="J18" s="9">
        <f t="shared" si="1"/>
        <v>3940</v>
      </c>
    </row>
    <row r="19" spans="1:10" x14ac:dyDescent="0.35">
      <c r="A19" s="4">
        <v>45078</v>
      </c>
      <c r="B19" t="s">
        <v>89</v>
      </c>
      <c r="C19" t="s">
        <v>113</v>
      </c>
      <c r="D19" t="s">
        <v>128</v>
      </c>
      <c r="E19" t="s">
        <v>129</v>
      </c>
      <c r="F19" t="s">
        <v>51</v>
      </c>
      <c r="G19" s="1">
        <v>7320</v>
      </c>
      <c r="H19" s="1">
        <v>933</v>
      </c>
      <c r="I19" s="2">
        <f t="shared" si="0"/>
        <v>0.12745901639344262</v>
      </c>
      <c r="J19" s="9">
        <f t="shared" si="1"/>
        <v>6387</v>
      </c>
    </row>
    <row r="20" spans="1:10" x14ac:dyDescent="0.35">
      <c r="A20" s="4">
        <v>45078</v>
      </c>
      <c r="B20" t="s">
        <v>90</v>
      </c>
      <c r="C20" t="s">
        <v>114</v>
      </c>
      <c r="D20" t="s">
        <v>130</v>
      </c>
      <c r="E20" t="s">
        <v>131</v>
      </c>
      <c r="F20" t="s">
        <v>51</v>
      </c>
      <c r="G20" s="1">
        <v>5087.5</v>
      </c>
      <c r="H20" s="1">
        <v>655</v>
      </c>
      <c r="I20" s="2">
        <f t="shared" si="0"/>
        <v>0.12874692874692875</v>
      </c>
      <c r="J20" s="9">
        <f t="shared" si="1"/>
        <v>4432.5</v>
      </c>
    </row>
    <row r="21" spans="1:10" x14ac:dyDescent="0.35">
      <c r="A21" s="4">
        <v>45078</v>
      </c>
      <c r="B21" t="s">
        <v>91</v>
      </c>
      <c r="C21" t="s">
        <v>115</v>
      </c>
      <c r="D21" t="s">
        <v>130</v>
      </c>
      <c r="E21" t="s">
        <v>131</v>
      </c>
      <c r="F21" t="s">
        <v>51</v>
      </c>
      <c r="G21" s="1">
        <v>4500</v>
      </c>
      <c r="H21" s="1">
        <v>722</v>
      </c>
      <c r="I21" s="2">
        <f t="shared" si="0"/>
        <v>0.16044444444444445</v>
      </c>
      <c r="J21" s="9">
        <f t="shared" si="1"/>
        <v>3778</v>
      </c>
    </row>
    <row r="22" spans="1:10" x14ac:dyDescent="0.35">
      <c r="A22" s="4">
        <v>45078</v>
      </c>
      <c r="B22" t="s">
        <v>92</v>
      </c>
      <c r="C22" t="s">
        <v>116</v>
      </c>
      <c r="D22" t="s">
        <v>130</v>
      </c>
      <c r="E22" t="s">
        <v>131</v>
      </c>
      <c r="F22" t="s">
        <v>48</v>
      </c>
      <c r="G22" s="1">
        <v>4250</v>
      </c>
      <c r="H22" s="1">
        <v>901</v>
      </c>
      <c r="I22" s="2">
        <f t="shared" si="0"/>
        <v>0.21199999999999999</v>
      </c>
      <c r="J22" s="9">
        <f t="shared" si="1"/>
        <v>3349</v>
      </c>
    </row>
    <row r="23" spans="1:10" x14ac:dyDescent="0.35">
      <c r="A23" s="4">
        <v>45079</v>
      </c>
      <c r="B23" t="s">
        <v>93</v>
      </c>
      <c r="C23" t="s">
        <v>117</v>
      </c>
      <c r="D23" t="s">
        <v>130</v>
      </c>
      <c r="E23" t="s">
        <v>131</v>
      </c>
      <c r="F23" t="s">
        <v>49</v>
      </c>
      <c r="G23" s="1">
        <v>5250</v>
      </c>
      <c r="H23" s="1">
        <v>1349</v>
      </c>
      <c r="I23" s="2">
        <f t="shared" si="0"/>
        <v>0.25695238095238093</v>
      </c>
      <c r="J23" s="9">
        <f t="shared" si="1"/>
        <v>3901</v>
      </c>
    </row>
    <row r="24" spans="1:10" x14ac:dyDescent="0.35">
      <c r="A24" s="4">
        <v>45079</v>
      </c>
      <c r="B24" t="s">
        <v>94</v>
      </c>
      <c r="C24" t="s">
        <v>118</v>
      </c>
      <c r="D24" t="s">
        <v>126</v>
      </c>
      <c r="E24" t="s">
        <v>127</v>
      </c>
      <c r="F24" t="s">
        <v>49</v>
      </c>
      <c r="G24" s="1">
        <v>6500</v>
      </c>
      <c r="H24" s="1">
        <v>1288</v>
      </c>
      <c r="I24" s="2">
        <f t="shared" si="0"/>
        <v>0.19815384615384615</v>
      </c>
      <c r="J24" s="9">
        <f t="shared" si="1"/>
        <v>5212</v>
      </c>
    </row>
    <row r="25" spans="1:10" x14ac:dyDescent="0.35">
      <c r="A25" s="4">
        <v>45079</v>
      </c>
      <c r="B25" t="s">
        <v>95</v>
      </c>
      <c r="C25" t="s">
        <v>119</v>
      </c>
      <c r="D25" t="s">
        <v>126</v>
      </c>
      <c r="E25" t="s">
        <v>127</v>
      </c>
      <c r="F25" t="s">
        <v>49</v>
      </c>
      <c r="G25" s="1">
        <v>7500</v>
      </c>
      <c r="H25" s="1">
        <v>1664</v>
      </c>
      <c r="I25" s="2">
        <f t="shared" si="0"/>
        <v>0.22186666666666666</v>
      </c>
      <c r="J25" s="9">
        <f t="shared" si="1"/>
        <v>5836</v>
      </c>
    </row>
    <row r="26" spans="1:10" x14ac:dyDescent="0.35">
      <c r="A26" s="4">
        <v>45079</v>
      </c>
      <c r="B26" t="s">
        <v>96</v>
      </c>
      <c r="C26" t="s">
        <v>120</v>
      </c>
      <c r="D26" t="s">
        <v>126</v>
      </c>
      <c r="E26" t="s">
        <v>127</v>
      </c>
      <c r="F26" t="s">
        <v>51</v>
      </c>
      <c r="G26" s="1">
        <v>5500</v>
      </c>
      <c r="H26" s="1">
        <v>1320</v>
      </c>
      <c r="I26" s="2">
        <f t="shared" si="0"/>
        <v>0.24</v>
      </c>
      <c r="J26" s="9">
        <f t="shared" si="1"/>
        <v>4180</v>
      </c>
    </row>
    <row r="27" spans="1:10" x14ac:dyDescent="0.35">
      <c r="A27" s="4">
        <v>45079</v>
      </c>
      <c r="B27" t="s">
        <v>97</v>
      </c>
      <c r="C27" t="s">
        <v>121</v>
      </c>
      <c r="D27" t="s">
        <v>126</v>
      </c>
      <c r="E27" t="s">
        <v>127</v>
      </c>
      <c r="F27" t="s">
        <v>51</v>
      </c>
      <c r="G27" s="1">
        <v>4625</v>
      </c>
      <c r="H27" s="1">
        <v>1001</v>
      </c>
      <c r="I27" s="2">
        <f t="shared" si="0"/>
        <v>0.21643243243243243</v>
      </c>
      <c r="J27" s="9">
        <f t="shared" si="1"/>
        <v>3624</v>
      </c>
    </row>
    <row r="28" spans="1:10" x14ac:dyDescent="0.35">
      <c r="A28" s="4">
        <v>45079</v>
      </c>
      <c r="B28" t="s">
        <v>98</v>
      </c>
      <c r="C28" t="s">
        <v>122</v>
      </c>
      <c r="D28" t="s">
        <v>126</v>
      </c>
      <c r="E28" t="s">
        <v>127</v>
      </c>
      <c r="F28" t="s">
        <v>51</v>
      </c>
      <c r="G28" s="1">
        <v>4500</v>
      </c>
      <c r="H28" s="1">
        <v>960</v>
      </c>
      <c r="I28" s="2">
        <f t="shared" si="0"/>
        <v>0.21333333333333335</v>
      </c>
      <c r="J28" s="9">
        <f t="shared" si="1"/>
        <v>3540</v>
      </c>
    </row>
    <row r="29" spans="1:10" x14ac:dyDescent="0.35">
      <c r="A29" s="4">
        <v>45079</v>
      </c>
      <c r="B29" t="s">
        <v>99</v>
      </c>
      <c r="C29" t="s">
        <v>39</v>
      </c>
      <c r="D29" t="s">
        <v>126</v>
      </c>
      <c r="E29" t="s">
        <v>127</v>
      </c>
      <c r="F29" t="s">
        <v>48</v>
      </c>
      <c r="G29" s="1">
        <v>5400</v>
      </c>
      <c r="H29" s="1">
        <v>540</v>
      </c>
      <c r="I29" s="2">
        <f t="shared" si="0"/>
        <v>0.1</v>
      </c>
      <c r="J29" s="9">
        <f t="shared" si="1"/>
        <v>4860</v>
      </c>
    </row>
    <row r="33" spans="7:7" x14ac:dyDescent="0.35">
      <c r="G33" s="1"/>
    </row>
    <row r="34" spans="7:7" x14ac:dyDescent="0.35">
      <c r="G34" s="1"/>
    </row>
    <row r="35" spans="7:7" x14ac:dyDescent="0.35">
      <c r="G35" s="1"/>
    </row>
    <row r="36" spans="7:7" x14ac:dyDescent="0.35">
      <c r="G36" s="1"/>
    </row>
    <row r="37" spans="7:7" x14ac:dyDescent="0.35">
      <c r="G37" s="1"/>
    </row>
    <row r="38" spans="7:7" x14ac:dyDescent="0.35">
      <c r="G38" s="1"/>
    </row>
    <row r="39" spans="7:7" x14ac:dyDescent="0.35">
      <c r="G39" s="1"/>
    </row>
    <row r="40" spans="7:7" x14ac:dyDescent="0.35">
      <c r="G40" s="1"/>
    </row>
    <row r="41" spans="7:7" x14ac:dyDescent="0.35">
      <c r="G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3192-6012-493A-8594-2D21883460F5}">
  <dimension ref="A2:K22"/>
  <sheetViews>
    <sheetView zoomScale="80" workbookViewId="0">
      <selection activeCell="B10" sqref="B10"/>
    </sheetView>
  </sheetViews>
  <sheetFormatPr defaultRowHeight="15.5" x14ac:dyDescent="0.35"/>
  <cols>
    <col min="1" max="1" width="16.25" bestFit="1" customWidth="1"/>
    <col min="2" max="2" width="11.75" bestFit="1" customWidth="1"/>
    <col min="3" max="3" width="14.08203125" bestFit="1" customWidth="1"/>
    <col min="4" max="4" width="24.75" bestFit="1" customWidth="1"/>
    <col min="5" max="5" width="11.58203125" bestFit="1" customWidth="1"/>
    <col min="6" max="6" width="11.75" bestFit="1" customWidth="1"/>
    <col min="7" max="7" width="13" bestFit="1" customWidth="1"/>
    <col min="8" max="8" width="13.6640625" bestFit="1" customWidth="1"/>
    <col min="9" max="9" width="11.75" bestFit="1" customWidth="1"/>
    <col min="10" max="10" width="15.6640625" bestFit="1" customWidth="1"/>
    <col min="11" max="11" width="12.75" customWidth="1"/>
  </cols>
  <sheetData>
    <row r="2" spans="1:11" x14ac:dyDescent="0.35">
      <c r="H2" t="s">
        <v>135</v>
      </c>
      <c r="I2">
        <f>COUNTA(_xlfn.UNIQUE('clean sheet'!B2:B29))</f>
        <v>28</v>
      </c>
    </row>
    <row r="3" spans="1:11" x14ac:dyDescent="0.35">
      <c r="A3" s="6" t="s">
        <v>123</v>
      </c>
      <c r="D3" s="6" t="s">
        <v>5</v>
      </c>
      <c r="E3" t="s">
        <v>137</v>
      </c>
      <c r="F3" t="s">
        <v>134</v>
      </c>
    </row>
    <row r="4" spans="1:11" x14ac:dyDescent="0.35">
      <c r="A4" s="7" t="s">
        <v>125</v>
      </c>
      <c r="D4" s="7" t="s">
        <v>79</v>
      </c>
      <c r="E4" s="10">
        <v>1755</v>
      </c>
      <c r="F4" s="10">
        <v>2045</v>
      </c>
      <c r="H4" s="6" t="s">
        <v>6</v>
      </c>
      <c r="I4" t="s">
        <v>134</v>
      </c>
    </row>
    <row r="5" spans="1:11" x14ac:dyDescent="0.35">
      <c r="D5" s="7" t="s">
        <v>95</v>
      </c>
      <c r="E5" s="10">
        <v>5836</v>
      </c>
      <c r="F5" s="10">
        <v>1664</v>
      </c>
      <c r="H5" s="7" t="s">
        <v>128</v>
      </c>
      <c r="I5" s="10">
        <v>4204</v>
      </c>
    </row>
    <row r="6" spans="1:11" x14ac:dyDescent="0.35">
      <c r="D6" s="7" t="s">
        <v>80</v>
      </c>
      <c r="E6" s="10">
        <v>2036</v>
      </c>
      <c r="F6" s="10">
        <v>1564</v>
      </c>
      <c r="H6" s="7" t="s">
        <v>130</v>
      </c>
      <c r="I6" s="10">
        <v>7738</v>
      </c>
    </row>
    <row r="7" spans="1:11" x14ac:dyDescent="0.35">
      <c r="D7" s="7" t="s">
        <v>82</v>
      </c>
      <c r="E7" s="10">
        <v>3315</v>
      </c>
      <c r="F7" s="10">
        <v>1435</v>
      </c>
      <c r="H7" s="7" t="s">
        <v>124</v>
      </c>
      <c r="I7" s="10">
        <v>8076</v>
      </c>
    </row>
    <row r="8" spans="1:11" x14ac:dyDescent="0.35">
      <c r="D8" s="7" t="s">
        <v>93</v>
      </c>
      <c r="E8" s="10">
        <v>3901</v>
      </c>
      <c r="F8" s="10">
        <v>1349</v>
      </c>
      <c r="H8" s="7" t="s">
        <v>126</v>
      </c>
      <c r="I8" s="10">
        <v>8827</v>
      </c>
    </row>
    <row r="9" spans="1:11" x14ac:dyDescent="0.35">
      <c r="A9" s="6" t="s">
        <v>138</v>
      </c>
      <c r="B9" t="s">
        <v>134</v>
      </c>
    </row>
    <row r="10" spans="1:11" x14ac:dyDescent="0.35">
      <c r="A10" s="7" t="s">
        <v>51</v>
      </c>
      <c r="B10" s="10">
        <v>13543</v>
      </c>
    </row>
    <row r="11" spans="1:11" x14ac:dyDescent="0.35">
      <c r="A11" s="7" t="s">
        <v>49</v>
      </c>
      <c r="B11" s="10">
        <v>5346</v>
      </c>
      <c r="G11" s="6" t="s">
        <v>0</v>
      </c>
      <c r="H11" t="s">
        <v>133</v>
      </c>
      <c r="I11" t="s">
        <v>137</v>
      </c>
      <c r="J11" t="s">
        <v>134</v>
      </c>
    </row>
    <row r="12" spans="1:11" x14ac:dyDescent="0.35">
      <c r="A12" s="7" t="s">
        <v>50</v>
      </c>
      <c r="B12" s="10">
        <v>4119</v>
      </c>
      <c r="G12" s="7" t="s">
        <v>139</v>
      </c>
      <c r="H12" s="10">
        <v>55487.5</v>
      </c>
      <c r="I12" s="10">
        <v>42895.5</v>
      </c>
      <c r="J12" s="10">
        <v>13371</v>
      </c>
    </row>
    <row r="13" spans="1:11" x14ac:dyDescent="0.35">
      <c r="A13" s="7" t="s">
        <v>48</v>
      </c>
      <c r="B13" s="10">
        <v>4049</v>
      </c>
      <c r="G13" s="7" t="s">
        <v>140</v>
      </c>
      <c r="H13" s="10">
        <v>73845</v>
      </c>
      <c r="I13" s="10">
        <v>59415</v>
      </c>
      <c r="J13" s="10">
        <v>15474</v>
      </c>
      <c r="K13" s="11" t="s">
        <v>4</v>
      </c>
    </row>
    <row r="14" spans="1:11" x14ac:dyDescent="0.35">
      <c r="A14" s="7" t="s">
        <v>132</v>
      </c>
      <c r="B14" s="10">
        <v>1788</v>
      </c>
      <c r="G14" s="11" t="s">
        <v>141</v>
      </c>
      <c r="H14" s="12">
        <f>SUM(H12:H13)</f>
        <v>129332.5</v>
      </c>
      <c r="I14" s="12">
        <f t="shared" ref="I14:J14" si="0">SUM(I12:I13)</f>
        <v>102310.5</v>
      </c>
      <c r="J14" s="12">
        <f t="shared" si="0"/>
        <v>28845</v>
      </c>
      <c r="K14" s="8">
        <f>J14/H14</f>
        <v>0.22302978756306419</v>
      </c>
    </row>
    <row r="17" spans="8:9" x14ac:dyDescent="0.35">
      <c r="H17" s="6" t="s">
        <v>1</v>
      </c>
      <c r="I17" t="s">
        <v>133</v>
      </c>
    </row>
    <row r="18" spans="8:9" x14ac:dyDescent="0.35">
      <c r="H18" s="7" t="s">
        <v>108</v>
      </c>
      <c r="I18" s="10">
        <v>6000</v>
      </c>
    </row>
    <row r="19" spans="8:9" x14ac:dyDescent="0.35">
      <c r="H19" s="7" t="s">
        <v>104</v>
      </c>
      <c r="I19" s="10">
        <v>6100</v>
      </c>
    </row>
    <row r="20" spans="8:9" x14ac:dyDescent="0.35">
      <c r="H20" s="7" t="s">
        <v>118</v>
      </c>
      <c r="I20" s="10">
        <v>6500</v>
      </c>
    </row>
    <row r="21" spans="8:9" x14ac:dyDescent="0.35">
      <c r="H21" s="7" t="s">
        <v>113</v>
      </c>
      <c r="I21" s="10">
        <v>7320</v>
      </c>
    </row>
    <row r="22" spans="8:9" x14ac:dyDescent="0.35">
      <c r="H22" s="7" t="s">
        <v>119</v>
      </c>
      <c r="I22" s="10">
        <v>7500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0611D-2E04-4D33-B627-2F00E612B23F}">
  <dimension ref="A1"/>
  <sheetViews>
    <sheetView showGridLines="0" tabSelected="1" workbookViewId="0">
      <selection activeCell="Q6" sqref="Q6"/>
    </sheetView>
  </sheetViews>
  <sheetFormatPr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Normal="100" workbookViewId="0">
      <selection activeCell="M13" sqref="M13"/>
    </sheetView>
  </sheetViews>
  <sheetFormatPr defaultColWidth="11" defaultRowHeight="15.5" x14ac:dyDescent="0.35"/>
  <cols>
    <col min="1" max="1" width="6.58203125" customWidth="1"/>
    <col min="2" max="2" width="7.08203125" customWidth="1"/>
    <col min="3" max="3" width="11" customWidth="1"/>
    <col min="6" max="6" width="15" customWidth="1"/>
    <col min="7" max="7" width="6.58203125" customWidth="1"/>
    <col min="9" max="9" width="5.5" customWidth="1"/>
  </cols>
  <sheetData>
    <row r="2" spans="2:9" x14ac:dyDescent="0.3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15" customHeight="1" x14ac:dyDescent="0.3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15" customHeight="1" x14ac:dyDescent="0.3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.15" customHeight="1" x14ac:dyDescent="0.3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5">
      <c r="G34" s="1"/>
    </row>
    <row r="35" spans="2:9" x14ac:dyDescent="0.35">
      <c r="G35" s="1"/>
    </row>
    <row r="36" spans="2:9" x14ac:dyDescent="0.35">
      <c r="G36" s="1"/>
    </row>
    <row r="37" spans="2:9" x14ac:dyDescent="0.35">
      <c r="G37" s="1"/>
    </row>
    <row r="38" spans="2:9" x14ac:dyDescent="0.35">
      <c r="G38" s="1"/>
    </row>
    <row r="39" spans="2:9" x14ac:dyDescent="0.35">
      <c r="G39" s="1"/>
    </row>
    <row r="40" spans="2:9" x14ac:dyDescent="0.35">
      <c r="G40" s="1"/>
    </row>
    <row r="41" spans="2:9" x14ac:dyDescent="0.35">
      <c r="G41" s="1"/>
    </row>
    <row r="42" spans="2:9" x14ac:dyDescent="0.35">
      <c r="G4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77A2D208A3F741A5C5CEEAAB51E339" ma:contentTypeVersion="18" ma:contentTypeDescription="Create a new document." ma:contentTypeScope="" ma:versionID="59bdf662db24c2d7d387e9c82d4f4968">
  <xsd:schema xmlns:xsd="http://www.w3.org/2001/XMLSchema" xmlns:xs="http://www.w3.org/2001/XMLSchema" xmlns:p="http://schemas.microsoft.com/office/2006/metadata/properties" xmlns:ns2="2372b559-faa7-49d9-b85d-467b8872b2b5" xmlns:ns3="6b84286c-8792-490e-9d09-d2916a95f37e" targetNamespace="http://schemas.microsoft.com/office/2006/metadata/properties" ma:root="true" ma:fieldsID="77239f57ea2bdc6cf622563a32c462c1" ns2:_="" ns3:_="">
    <xsd:import namespace="2372b559-faa7-49d9-b85d-467b8872b2b5"/>
    <xsd:import namespace="6b84286c-8792-490e-9d09-d2916a95f37e"/>
    <xsd:element name="properties">
      <xsd:complexType>
        <xsd:sequence>
          <xsd:element name="documentManagement">
            <xsd:complexType>
              <xsd:all>
                <xsd:element ref="ns2:_Flow_SignoffStatu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72b559-faa7-49d9-b85d-467b8872b2b5" elementFormDefault="qualified">
    <xsd:import namespace="http://schemas.microsoft.com/office/2006/documentManagement/types"/>
    <xsd:import namespace="http://schemas.microsoft.com/office/infopath/2007/PartnerControls"/>
    <xsd:element name="_Flow_SignoffStatus" ma:index="8" nillable="true" ma:displayName="Sign-off status" ma:internalName="Sign_x002d_off_x0020_status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78e5a7-c983-406a-ab66-c762e57742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84286c-8792-490e-9d09-d2916a95f37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a3f8bcaa-9799-4ccf-b634-cb8e53c7f73d}" ma:internalName="TaxCatchAll" ma:showField="CatchAllData" ma:web="6b84286c-8792-490e-9d09-d2916a95f3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72b559-faa7-49d9-b85d-467b8872b2b5">
      <Terms xmlns="http://schemas.microsoft.com/office/infopath/2007/PartnerControls"/>
    </lcf76f155ced4ddcb4097134ff3c332f>
    <TaxCatchAll xmlns="6b84286c-8792-490e-9d09-d2916a95f37e" xsi:nil="true"/>
    <_Flow_SignoffStatus xmlns="2372b559-faa7-49d9-b85d-467b8872b2b5" xsi:nil="true"/>
    <SharedWithUsers xmlns="6b84286c-8792-490e-9d09-d2916a95f37e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80CDAAA-8B50-4AE3-BD14-4B8315983A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72b559-faa7-49d9-b85d-467b8872b2b5"/>
    <ds:schemaRef ds:uri="6b84286c-8792-490e-9d09-d2916a95f3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E12E37-9DDD-40BE-8A39-139386C379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564DD-0C2C-45BB-A53E-DE45CAAF1BB8}">
  <ds:schemaRefs>
    <ds:schemaRef ds:uri="http://schemas.microsoft.com/office/2006/metadata/properties"/>
    <ds:schemaRef ds:uri="http://schemas.microsoft.com/office/infopath/2007/PartnerControls"/>
    <ds:schemaRef ds:uri="2372b559-faa7-49d9-b85d-467b8872b2b5"/>
    <ds:schemaRef ds:uri="6b84286c-8792-490e-9d09-d2916a95f3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 sheet</vt:lpstr>
      <vt:lpstr>DATA REPORTING</vt:lpstr>
      <vt:lpstr>VISUALIZATION</vt:lpstr>
      <vt:lpstr>rough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SalesOps Intern</cp:lastModifiedBy>
  <dcterms:created xsi:type="dcterms:W3CDTF">2023-05-29T07:26:35Z</dcterms:created>
  <dcterms:modified xsi:type="dcterms:W3CDTF">2025-07-15T10:58:24Z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0x0101001A77A2D208A3F741A5C5CEEAAB51E339</vt:lpwstr>
  </property>
  <property fmtid="{D5CDD505-2E9C-101B-9397-08002B2CF9AE}" pid="3" name="Order">
    <vt:r8>1090100</vt:r8>
  </property>
  <property fmtid="{D5CDD505-2E9C-101B-9397-08002B2CF9AE}" pid="4" name="TriggerFlowInfo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</Properties>
</file>