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gombaud\Documents\DEF MEMOIRE\ANNEXES\"/>
    </mc:Choice>
  </mc:AlternateContent>
  <xr:revisionPtr revIDLastSave="0" documentId="13_ncr:1_{A3F53A90-4F54-4266-B680-2615922D90F7}" xr6:coauthVersionLast="47" xr6:coauthVersionMax="47" xr10:uidLastSave="{00000000-0000-0000-0000-000000000000}"/>
  <bookViews>
    <workbookView xWindow="28680" yWindow="-120" windowWidth="29040" windowHeight="15720" xr2:uid="{E763F31E-31DD-4C0D-91DE-0AF7FFD6452D}"/>
  </bookViews>
  <sheets>
    <sheet name="📘 Notice" sheetId="7" r:id="rId1"/>
    <sheet name="📊 Données comptables" sheetId="1" r:id="rId2"/>
    <sheet name="💰 Coût total" sheetId="2" r:id="rId3"/>
    <sheet name="👤 Coût élève" sheetId="3" r:id="rId4"/>
    <sheet name="📌 Indicateurs de pilotage " sheetId="6" r:id="rId5"/>
  </sheets>
  <definedNames>
    <definedName name="_xlnm.Print_Area" localSheetId="3">'👤 Coût élève'!$A$1:$C$29</definedName>
    <definedName name="_xlnm.Print_Area" localSheetId="2">'💰 Coût total'!$A$1:$G$27</definedName>
    <definedName name="_xlnm.Print_Area" localSheetId="1">'📊 Données comptables'!$A$1:$G$82</definedName>
    <definedName name="_xlnm.Print_Area" localSheetId="4">'📌 Indicateurs de pilotage '!$A$1:$C$29</definedName>
    <definedName name="_xlnm.Print_Area" localSheetId="0">'📘 Notice'!$A$1:$A$115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6" l="1"/>
  <c r="C14" i="6"/>
  <c r="B15" i="6"/>
  <c r="B14" i="6"/>
  <c r="D15" i="6"/>
  <c r="D14" i="6" l="1"/>
  <c r="E14" i="6" l="1"/>
  <c r="E15" i="6"/>
  <c r="D69" i="1"/>
  <c r="H69" i="1" s="1"/>
  <c r="E69" i="1"/>
  <c r="F69" i="1"/>
  <c r="G69" i="1"/>
  <c r="C69" i="1"/>
  <c r="H3" i="1"/>
  <c r="I3" i="1"/>
  <c r="J3" i="1"/>
  <c r="H4" i="1"/>
  <c r="I4" i="1"/>
  <c r="J4" i="1" s="1"/>
  <c r="H5" i="1"/>
  <c r="I5" i="1" s="1"/>
  <c r="J5" i="1" s="1"/>
  <c r="H6" i="1"/>
  <c r="I6" i="1"/>
  <c r="J6" i="1"/>
  <c r="H7" i="1"/>
  <c r="I7" i="1"/>
  <c r="J7" i="1" s="1"/>
  <c r="C16" i="2"/>
  <c r="G16" i="2" s="1"/>
  <c r="D16" i="2"/>
  <c r="E16" i="2"/>
  <c r="F16" i="2"/>
  <c r="B16" i="2"/>
  <c r="C17" i="2" l="1"/>
  <c r="D17" i="2"/>
  <c r="E17" i="2"/>
  <c r="F17" i="2"/>
  <c r="B17" i="2"/>
  <c r="D12" i="2"/>
  <c r="E12" i="2"/>
  <c r="F12" i="2"/>
  <c r="C12" i="2"/>
  <c r="B12" i="2"/>
  <c r="C7" i="2"/>
  <c r="D7" i="2"/>
  <c r="E7" i="2"/>
  <c r="F7" i="2"/>
  <c r="B7" i="2"/>
  <c r="H49" i="1"/>
  <c r="I49" i="1" s="1"/>
  <c r="J49" i="1" s="1"/>
  <c r="H50" i="1"/>
  <c r="I50" i="1" s="1"/>
  <c r="J50" i="1" s="1"/>
  <c r="H51" i="1"/>
  <c r="I51" i="1" s="1"/>
  <c r="J51" i="1" s="1"/>
  <c r="G17" i="2" l="1"/>
  <c r="G12" i="2"/>
  <c r="B4" i="6"/>
  <c r="B5" i="6"/>
  <c r="B6" i="6"/>
  <c r="B7" i="6"/>
  <c r="B3" i="6"/>
  <c r="C18" i="2" l="1"/>
  <c r="D18" i="2"/>
  <c r="E18" i="2"/>
  <c r="F18" i="2"/>
  <c r="B18" i="2"/>
  <c r="H68" i="1"/>
  <c r="I68" i="1" s="1"/>
  <c r="J68" i="1" s="1"/>
  <c r="G18" i="2" l="1"/>
  <c r="I69" i="1"/>
  <c r="J69" i="1" s="1"/>
  <c r="C15" i="2"/>
  <c r="D15" i="2"/>
  <c r="E15" i="2"/>
  <c r="F15" i="2"/>
  <c r="C10" i="2"/>
  <c r="D10" i="2"/>
  <c r="E10" i="2"/>
  <c r="F10" i="2"/>
  <c r="C11" i="2"/>
  <c r="D11" i="2"/>
  <c r="E11" i="2"/>
  <c r="F11" i="2"/>
  <c r="C5" i="2"/>
  <c r="D5" i="2"/>
  <c r="E5" i="2"/>
  <c r="F5" i="2"/>
  <c r="C6" i="2"/>
  <c r="D6" i="2"/>
  <c r="E6" i="2"/>
  <c r="F6" i="2"/>
  <c r="H54" i="1"/>
  <c r="I54" i="1" s="1"/>
  <c r="J54" i="1" s="1"/>
  <c r="H55" i="1"/>
  <c r="I55" i="1" s="1"/>
  <c r="J55" i="1" s="1"/>
  <c r="H56" i="1"/>
  <c r="I56" i="1" s="1"/>
  <c r="J56" i="1" s="1"/>
  <c r="B15" i="2"/>
  <c r="B11" i="2"/>
  <c r="H53" i="1"/>
  <c r="I53" i="1" s="1"/>
  <c r="J53" i="1" s="1"/>
  <c r="B10" i="2"/>
  <c r="B6" i="2"/>
  <c r="B5" i="2"/>
  <c r="D82" i="1"/>
  <c r="E82" i="1"/>
  <c r="F82" i="1"/>
  <c r="G82" i="1"/>
  <c r="C82" i="1"/>
  <c r="B11" i="6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J73" i="1" s="1"/>
  <c r="H74" i="1"/>
  <c r="I74" i="1" s="1"/>
  <c r="J74" i="1" s="1"/>
  <c r="H75" i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 s="1"/>
  <c r="J79" i="1" s="1"/>
  <c r="H80" i="1"/>
  <c r="I80" i="1" s="1"/>
  <c r="J80" i="1" s="1"/>
  <c r="H81" i="1"/>
  <c r="I81" i="1" s="1"/>
  <c r="J81" i="1" s="1"/>
  <c r="H67" i="1"/>
  <c r="I67" i="1" s="1"/>
  <c r="J6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52" i="1"/>
  <c r="I52" i="1" s="1"/>
  <c r="J52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B23" i="6" l="1"/>
  <c r="B26" i="6"/>
  <c r="E8" i="2"/>
  <c r="D8" i="2"/>
  <c r="C13" i="2"/>
  <c r="B13" i="2"/>
  <c r="C8" i="2"/>
  <c r="B19" i="2"/>
  <c r="B8" i="2"/>
  <c r="G7" i="2"/>
  <c r="F8" i="2"/>
  <c r="E13" i="2"/>
  <c r="F19" i="2"/>
  <c r="F13" i="2"/>
  <c r="E19" i="2"/>
  <c r="D19" i="2"/>
  <c r="C19" i="2"/>
  <c r="D13" i="2"/>
  <c r="H82" i="1"/>
  <c r="I82" i="1" s="1"/>
  <c r="J82" i="1" s="1"/>
  <c r="C11" i="6"/>
  <c r="C23" i="6" l="1"/>
  <c r="D23" i="6" s="1"/>
  <c r="C26" i="6"/>
  <c r="E23" i="2"/>
  <c r="D23" i="2"/>
  <c r="D11" i="6"/>
  <c r="E11" i="6"/>
  <c r="B23" i="2"/>
  <c r="C17" i="6"/>
  <c r="B17" i="6"/>
  <c r="G8" i="2"/>
  <c r="F23" i="2"/>
  <c r="C23" i="2"/>
  <c r="B25" i="2"/>
  <c r="F25" i="2"/>
  <c r="E25" i="2"/>
  <c r="C25" i="2"/>
  <c r="D25" i="2"/>
  <c r="B13" i="6"/>
  <c r="B12" i="6"/>
  <c r="G15" i="2"/>
  <c r="G6" i="2"/>
  <c r="G11" i="2"/>
  <c r="G10" i="2"/>
  <c r="G5" i="2"/>
  <c r="B25" i="3" l="1"/>
  <c r="B14" i="3"/>
  <c r="B22" i="3"/>
  <c r="B11" i="3"/>
  <c r="B20" i="6"/>
  <c r="G13" i="2"/>
  <c r="D17" i="6"/>
  <c r="E17" i="6"/>
  <c r="C27" i="2"/>
  <c r="G19" i="2"/>
  <c r="G23" i="2" s="1"/>
  <c r="C29" i="6" s="1"/>
  <c r="D27" i="2"/>
  <c r="E27" i="2"/>
  <c r="F27" i="2"/>
  <c r="C12" i="6"/>
  <c r="E12" i="6" s="1"/>
  <c r="C13" i="6"/>
  <c r="B29" i="6"/>
  <c r="B32" i="6" s="1"/>
  <c r="D13" i="6" l="1"/>
  <c r="D26" i="6"/>
  <c r="C11" i="3"/>
  <c r="C22" i="3"/>
  <c r="D22" i="3" s="1"/>
  <c r="C20" i="6"/>
  <c r="D20" i="6" s="1"/>
  <c r="E13" i="6"/>
  <c r="G25" i="2"/>
  <c r="B27" i="2"/>
  <c r="D12" i="6"/>
  <c r="B28" i="3" l="1"/>
  <c r="B17" i="3"/>
  <c r="C14" i="3"/>
  <c r="C25" i="3"/>
  <c r="D25" i="3" s="1"/>
  <c r="G27" i="2"/>
  <c r="C28" i="3" l="1"/>
  <c r="D28" i="3" s="1"/>
  <c r="C17" i="3"/>
  <c r="D29" i="6"/>
  <c r="C32" i="6"/>
  <c r="D32" i="6" s="1"/>
</calcChain>
</file>

<file path=xl/sharedStrings.xml><?xml version="1.0" encoding="utf-8"?>
<sst xmlns="http://schemas.openxmlformats.org/spreadsheetml/2006/main" count="244" uniqueCount="235">
  <si>
    <t>NOTICE</t>
  </si>
  <si>
    <t>⚠️ PRÉREQUIS IMPORTANTS</t>
  </si>
  <si>
    <t>L'utilisation de cet outil est optimisé pour les écoles de production utilisant le plan comptable adapté proposé en Annexe 4.</t>
  </si>
  <si>
    <r>
      <t xml:space="preserve">Seuls certains </t>
    </r>
    <r>
      <rPr>
        <b/>
        <sz val="12"/>
        <color rgb="FF000000"/>
        <rFont val="Calibri"/>
        <family val="2"/>
      </rPr>
      <t>comptes de charges</t>
    </r>
    <r>
      <rPr>
        <sz val="12"/>
        <color rgb="FF000000"/>
        <rFont val="Calibri"/>
        <family val="2"/>
      </rPr>
      <t xml:space="preserve"> (classe 6) et de </t>
    </r>
    <r>
      <rPr>
        <b/>
        <sz val="12"/>
        <color rgb="FF000000"/>
        <rFont val="Calibri"/>
        <family val="2"/>
      </rPr>
      <t>produits</t>
    </r>
    <r>
      <rPr>
        <sz val="12"/>
        <color rgb="FF000000"/>
        <rFont val="Calibri"/>
        <family val="2"/>
      </rPr>
      <t xml:space="preserve"> (classe 7) doivent être utilisés dans ce fichier.
Les comptes d’actif et de passif (classes 1 à 5) ne sont pas intégrés.</t>
    </r>
  </si>
  <si>
    <r>
      <t xml:space="preserve">Les </t>
    </r>
    <r>
      <rPr>
        <b/>
        <sz val="12"/>
        <color rgb="FF000000"/>
        <rFont val="Calibri"/>
        <family val="2"/>
      </rPr>
      <t>comptes d’amortissements</t>
    </r>
    <r>
      <rPr>
        <sz val="12"/>
        <color rgb="FF000000"/>
        <rFont val="Calibri"/>
        <family val="2"/>
      </rPr>
      <t xml:space="preserve"> sont exclus, car financés à 100 % par subventions d’investissement et neutralisés avec les quotes-parts correspondantes (conformément aux exigences de la FNEP).</t>
    </r>
  </si>
  <si>
    <r>
      <t xml:space="preserve">Les comptes de produits intégrés sont uniquement ceux relatifs aux </t>
    </r>
    <r>
      <rPr>
        <b/>
        <sz val="12"/>
        <color rgb="FF000000"/>
        <rFont val="Calibri"/>
        <family val="2"/>
      </rPr>
      <t>ventes de l'activité de production.</t>
    </r>
  </si>
  <si>
    <t>Les comptes de cessions d’immobilisations ne sont pas intégrés.</t>
  </si>
  <si>
    <r>
      <t xml:space="preserve">Les cases de </t>
    </r>
    <r>
      <rPr>
        <b/>
        <sz val="12"/>
        <color theme="1"/>
        <rFont val="Calibri"/>
        <family val="2"/>
      </rPr>
      <t>couleurs jaune clair</t>
    </r>
    <r>
      <rPr>
        <sz val="12"/>
        <color theme="1"/>
        <rFont val="Calibri"/>
        <family val="2"/>
      </rPr>
      <t xml:space="preserve"> sont les seules à devoir être complétées, le reste du tableau est </t>
    </r>
    <r>
      <rPr>
        <b/>
        <sz val="12"/>
        <color theme="1"/>
        <rFont val="Calibri"/>
        <family val="2"/>
      </rPr>
      <t>automatisé</t>
    </r>
    <r>
      <rPr>
        <sz val="12"/>
        <color theme="1"/>
        <rFont val="Calibri"/>
        <family val="2"/>
      </rPr>
      <t>.</t>
    </r>
  </si>
  <si>
    <r>
      <t xml:space="preserve">Le fichier est </t>
    </r>
    <r>
      <rPr>
        <b/>
        <sz val="12"/>
        <color theme="1"/>
        <rFont val="Calibri"/>
        <family val="2"/>
      </rPr>
      <t>protégé sans mot de passe</t>
    </r>
    <r>
      <rPr>
        <sz val="12"/>
        <color theme="1"/>
        <rFont val="Calibri"/>
        <family val="2"/>
      </rPr>
      <t>. Il peut être adapté à d’autres projets en personnalisant les intitulés ou les hypothèses. Il est conseillé de dupliquer l’original avant toute modification</t>
    </r>
  </si>
  <si>
    <t>🎯 Objectif de l’annexe</t>
  </si>
  <si>
    <r>
      <t xml:space="preserve">L’Annexe 18 est un outil de </t>
    </r>
    <r>
      <rPr>
        <b/>
        <sz val="12"/>
        <color theme="1"/>
        <rFont val="Calibri"/>
        <family val="2"/>
      </rPr>
      <t>calcul automatisé</t>
    </r>
    <r>
      <rPr>
        <sz val="12"/>
        <color theme="1"/>
        <rFont val="Calibri"/>
        <family val="2"/>
      </rPr>
      <t xml:space="preserve"> conçu pour exploiter les données issues du </t>
    </r>
    <r>
      <rPr>
        <b/>
        <sz val="12"/>
        <color theme="1"/>
        <rFont val="Calibri"/>
        <family val="2"/>
      </rPr>
      <t>plan comptable adapté</t>
    </r>
    <r>
      <rPr>
        <sz val="12"/>
        <color theme="1"/>
        <rFont val="Calibri"/>
        <family val="2"/>
      </rPr>
      <t xml:space="preserve"> (cf. Annexe 4) et fournir une analyse détaillée des coûts de l’école de production.</t>
    </r>
  </si>
  <si>
    <t>Elle permet de :</t>
  </si>
  <si>
    <r>
      <t>• Importer et consolider</t>
    </r>
    <r>
      <rPr>
        <sz val="12"/>
        <color theme="1"/>
        <rFont val="Calibri"/>
        <family val="2"/>
      </rPr>
      <t xml:space="preserve"> les données comptables filtrées depuis le plan comptable adapté, en intégrant uniquement les comptes de charges (classe 6) et de produits (classe 7) pertinents.</t>
    </r>
  </si>
  <si>
    <r>
      <t>• Traiter automatiquement</t>
    </r>
    <r>
      <rPr>
        <sz val="12"/>
        <color theme="1"/>
        <rFont val="Calibri"/>
        <family val="2"/>
      </rPr>
      <t xml:space="preserve"> la ventilation des charges et produits </t>
    </r>
    <r>
      <rPr>
        <b/>
        <sz val="12"/>
        <color theme="1"/>
        <rFont val="Calibri"/>
        <family val="2"/>
      </rPr>
      <t>déjà sectorisés</t>
    </r>
    <r>
      <rPr>
        <sz val="12"/>
        <color theme="1"/>
        <rFont val="Calibri"/>
        <family val="2"/>
      </rPr>
      <t xml:space="preserve"> dans le plan comptable adapté entre :</t>
    </r>
  </si>
  <si>
    <r>
      <t xml:space="preserve">▫ secteur </t>
    </r>
    <r>
      <rPr>
        <b/>
        <sz val="12"/>
        <color theme="1"/>
        <rFont val="Calibri"/>
        <family val="2"/>
      </rPr>
      <t>Production (T)</t>
    </r>
    <r>
      <rPr>
        <sz val="12"/>
        <color theme="1"/>
        <rFont val="Calibri"/>
        <family val="2"/>
      </rPr>
      <t xml:space="preserve"> : activités génératrices de recettes soumises à TVA,</t>
    </r>
  </si>
  <si>
    <r>
      <t xml:space="preserve">▫ secteur </t>
    </r>
    <r>
      <rPr>
        <b/>
        <sz val="12"/>
        <color theme="1"/>
        <rFont val="Calibri"/>
        <family val="2"/>
      </rPr>
      <t>Pédagogie (NT)</t>
    </r>
    <r>
      <rPr>
        <sz val="12"/>
        <color theme="1"/>
        <rFont val="Calibri"/>
        <family val="2"/>
      </rPr>
      <t xml:space="preserve"> : activités de formation exonérées,</t>
    </r>
  </si>
  <si>
    <r>
      <t xml:space="preserve">▫ secteur </t>
    </r>
    <r>
      <rPr>
        <b/>
        <sz val="12"/>
        <color theme="1"/>
        <rFont val="Calibri"/>
        <family val="2"/>
      </rPr>
      <t>Mutualisé (M)</t>
    </r>
    <r>
      <rPr>
        <sz val="12"/>
        <color theme="1"/>
        <rFont val="Calibri"/>
        <family val="2"/>
      </rPr>
      <t xml:space="preserve"> : charges communes à répartir.</t>
    </r>
  </si>
  <si>
    <r>
      <t>• Calculer le coût total</t>
    </r>
    <r>
      <rPr>
        <sz val="12"/>
        <color theme="1"/>
        <rFont val="Calibri"/>
        <family val="2"/>
      </rPr>
      <t xml:space="preserve"> par secteur, avec distinction claire entre activité de production et activité pédagogique, en intégrant charges directes et clé de répartition appliquée aux charges mutualisées.</t>
    </r>
  </si>
  <si>
    <r>
      <t>• Établir le coût moyen par élève</t>
    </r>
    <r>
      <rPr>
        <sz val="12"/>
        <color rgb="FF000000"/>
        <rFont val="Calibri"/>
        <family val="2"/>
      </rPr>
      <t>, basé sur les effectifs et hypothèses saisies, pour disposer d’un indicateur de suivi et de comparaison.</t>
    </r>
  </si>
  <si>
    <r>
      <t>• Produire des indicateurs de pilotage synthétiques</t>
    </r>
    <r>
      <rPr>
        <sz val="12"/>
        <color theme="1"/>
        <rFont val="Calibri"/>
        <family val="2"/>
      </rPr>
      <t>, exploitables pour :</t>
    </r>
  </si>
  <si>
    <t>▫ analyser l’évolution des coûts,</t>
  </si>
  <si>
    <t>▫ justifier l’utilisation des ressources,</t>
  </si>
  <si>
    <t>▫ appuyer les échanges avec financeurs et partenaires.</t>
  </si>
  <si>
    <r>
      <t xml:space="preserve">💡 Cet outil assure une </t>
    </r>
    <r>
      <rPr>
        <b/>
        <sz val="12"/>
        <color theme="1"/>
        <rFont val="Calibri"/>
        <family val="2"/>
      </rPr>
      <t>exploitation fiable et standardisée</t>
    </r>
    <r>
      <rPr>
        <sz val="12"/>
        <color theme="1"/>
        <rFont val="Calibri"/>
        <family val="2"/>
      </rPr>
      <t xml:space="preserve"> des données comptables, garantissant la cohérence avec la structure définie dans l’Annexe 4 et facilitant la </t>
    </r>
    <r>
      <rPr>
        <b/>
        <sz val="12"/>
        <color theme="1"/>
        <rFont val="Calibri"/>
        <family val="2"/>
      </rPr>
      <t>prise de décision stratégique</t>
    </r>
    <r>
      <rPr>
        <sz val="12"/>
        <color theme="1"/>
        <rFont val="Calibri"/>
        <family val="2"/>
      </rPr>
      <t>.</t>
    </r>
  </si>
  <si>
    <t>🧱 Construction de l’outil</t>
  </si>
  <si>
    <r>
      <t xml:space="preserve">L’Annexe 18 est composée de </t>
    </r>
    <r>
      <rPr>
        <b/>
        <sz val="12"/>
        <color theme="1"/>
        <rFont val="Calibri"/>
        <family val="2"/>
      </rPr>
      <t>quatre onglets principaux</t>
    </r>
    <r>
      <rPr>
        <sz val="12"/>
        <color theme="1"/>
        <rFont val="Calibri"/>
        <family val="2"/>
      </rPr>
      <t xml:space="preserve"> :</t>
    </r>
  </si>
  <si>
    <r>
      <t xml:space="preserve">Permet de saisir ou d’importer les données issues de la comptabilité, selon la nomenclature du </t>
    </r>
    <r>
      <rPr>
        <b/>
        <sz val="12"/>
        <color theme="1"/>
        <rFont val="Calibri"/>
        <family val="2"/>
      </rPr>
      <t>plan comptable adapté</t>
    </r>
    <r>
      <rPr>
        <sz val="12"/>
        <color theme="1"/>
        <rFont val="Calibri"/>
        <family val="2"/>
      </rPr>
      <t xml:space="preserve"> (Annexe 4).</t>
    </r>
  </si>
  <si>
    <t>• Budget Année N : à compléter une seule fois en début d’exercice.</t>
  </si>
  <si>
    <t>• Saisie trimestrielle : chaque trimestre, reporter les montants de la balance comptable (exemple : Si l’exercice clôture au 31/08, le T1 correspond à la période du 01/09/N au 30/11/N).</t>
  </si>
  <si>
    <r>
      <t>Les comptes sont automatiquement classés par secteur d’activité (</t>
    </r>
    <r>
      <rPr>
        <b/>
        <sz val="12"/>
        <color theme="1"/>
        <rFont val="Calibri"/>
        <family val="2"/>
      </rPr>
      <t>T</t>
    </r>
    <r>
      <rPr>
        <sz val="12"/>
        <color theme="1"/>
        <rFont val="Calibri"/>
        <family val="2"/>
      </rPr>
      <t xml:space="preserve">, </t>
    </r>
    <r>
      <rPr>
        <b/>
        <sz val="12"/>
        <color theme="1"/>
        <rFont val="Calibri"/>
        <family val="2"/>
      </rPr>
      <t>NT</t>
    </r>
    <r>
      <rPr>
        <sz val="12"/>
        <color theme="1"/>
        <rFont val="Calibri"/>
        <family val="2"/>
      </rPr>
      <t xml:space="preserve">, </t>
    </r>
    <r>
      <rPr>
        <b/>
        <sz val="12"/>
        <color theme="1"/>
        <rFont val="Calibri"/>
        <family val="2"/>
      </rPr>
      <t>M</t>
    </r>
    <r>
      <rPr>
        <sz val="12"/>
        <color theme="1"/>
        <rFont val="Calibri"/>
        <family val="2"/>
      </rPr>
      <t>) selon leur codification.</t>
    </r>
  </si>
  <si>
    <t>Suivi et indicateurs :</t>
  </si>
  <si>
    <r>
      <t xml:space="preserve">• La colonne </t>
    </r>
    <r>
      <rPr>
        <b/>
        <sz val="12"/>
        <color rgb="FF000000"/>
        <rFont val="Calibri"/>
        <family val="2"/>
      </rPr>
      <t>Réel cumulé</t>
    </r>
    <r>
      <rPr>
        <sz val="12"/>
        <color rgb="FF000000"/>
        <rFont val="Calibri"/>
        <family val="2"/>
      </rPr>
      <t xml:space="preserve"> agrège automatiquement les montants saisis trimestre par trimestre.</t>
    </r>
  </si>
  <si>
    <r>
      <t xml:space="preserve">• Les colonnes </t>
    </r>
    <r>
      <rPr>
        <b/>
        <sz val="12"/>
        <color rgb="FF000000"/>
        <rFont val="Calibri"/>
        <family val="2"/>
      </rPr>
      <t>Écart (€)</t>
    </r>
    <r>
      <rPr>
        <sz val="12"/>
        <color rgb="FF000000"/>
        <rFont val="Calibri"/>
        <family val="2"/>
      </rPr>
      <t xml:space="preserve"> et </t>
    </r>
    <r>
      <rPr>
        <b/>
        <sz val="12"/>
        <color rgb="FF000000"/>
        <rFont val="Calibri"/>
        <family val="2"/>
      </rPr>
      <t>Écart (%)</t>
    </r>
    <r>
      <rPr>
        <sz val="12"/>
        <color rgb="FF000000"/>
        <rFont val="Calibri"/>
        <family val="2"/>
      </rPr>
      <t xml:space="preserve"> permettent de mesurer l’avancement de chaque ligne par rapport au budget annuel.</t>
    </r>
  </si>
  <si>
    <r>
      <t xml:space="preserve">• Un </t>
    </r>
    <r>
      <rPr>
        <b/>
        <sz val="12"/>
        <color rgb="FF000000"/>
        <rFont val="Calibri"/>
        <family val="2"/>
      </rPr>
      <t>code couleur automatique</t>
    </r>
    <r>
      <rPr>
        <sz val="12"/>
        <color rgb="FF000000"/>
        <rFont val="Calibri"/>
        <family val="2"/>
      </rPr>
      <t xml:space="preserve"> signale visuellement les écarts :</t>
    </r>
  </si>
  <si>
    <r>
      <t xml:space="preserve">▫ </t>
    </r>
    <r>
      <rPr>
        <sz val="12"/>
        <color rgb="FF00B050"/>
        <rFont val="Calibri"/>
        <family val="2"/>
      </rPr>
      <t>Vert</t>
    </r>
    <r>
      <rPr>
        <sz val="12"/>
        <color rgb="FF000000"/>
        <rFont val="Calibri"/>
        <family val="2"/>
      </rPr>
      <t xml:space="preserve"> pour un dépassement de prévisions de produits.</t>
    </r>
  </si>
  <si>
    <r>
      <t xml:space="preserve">▫ </t>
    </r>
    <r>
      <rPr>
        <sz val="12"/>
        <color rgb="FFFF0000"/>
        <rFont val="Calibri"/>
        <family val="2"/>
      </rPr>
      <t>Rouge</t>
    </r>
    <r>
      <rPr>
        <sz val="12"/>
        <color rgb="FF000000"/>
        <rFont val="Calibri"/>
        <family val="2"/>
      </rPr>
      <t xml:space="preserve"> pour un dépassement de budget sur les charges.</t>
    </r>
  </si>
  <si>
    <r>
      <t xml:space="preserve">Cet onglet agrège l’ensemble des données par secteur — </t>
    </r>
    <r>
      <rPr>
        <b/>
        <sz val="12"/>
        <color rgb="FF000000"/>
        <rFont val="Calibri"/>
        <family val="2"/>
      </rPr>
      <t>Production, Pédagogie et Mutualisé</t>
    </r>
    <r>
      <rPr>
        <sz val="12"/>
        <color rgb="FF000000"/>
        <rFont val="Calibri"/>
        <family val="2"/>
      </rPr>
      <t xml:space="preserve"> — afin de calculer automatiquement les </t>
    </r>
    <r>
      <rPr>
        <b/>
        <sz val="12"/>
        <color rgb="FF000000"/>
        <rFont val="Calibri"/>
        <family val="2"/>
      </rPr>
      <t>charges directes de production</t>
    </r>
    <r>
      <rPr>
        <sz val="12"/>
        <color rgb="FF000000"/>
        <rFont val="Calibri"/>
        <family val="2"/>
      </rPr>
      <t xml:space="preserve">, les </t>
    </r>
    <r>
      <rPr>
        <b/>
        <sz val="12"/>
        <color rgb="FF000000"/>
        <rFont val="Calibri"/>
        <family val="2"/>
      </rPr>
      <t>charges directes pédagogiques</t>
    </r>
    <r>
      <rPr>
        <sz val="12"/>
        <color rgb="FF000000"/>
        <rFont val="Calibri"/>
        <family val="2"/>
      </rPr>
      <t xml:space="preserve"> et les </t>
    </r>
    <r>
      <rPr>
        <b/>
        <sz val="12"/>
        <color rgb="FF000000"/>
        <rFont val="Calibri"/>
        <family val="2"/>
      </rPr>
      <t>charges mutualisées</t>
    </r>
    <r>
      <rPr>
        <sz val="12"/>
        <color rgb="FF000000"/>
        <rFont val="Calibri"/>
        <family val="2"/>
      </rPr>
      <t>.</t>
    </r>
  </si>
  <si>
    <r>
      <t xml:space="preserve">Ces dernières sont ventilées de façon automatique selon une </t>
    </r>
    <r>
      <rPr>
        <b/>
        <sz val="12"/>
        <color rgb="FF000000"/>
        <rFont val="Calibri"/>
        <family val="2"/>
      </rPr>
      <t>clé de répartition prédéfinie</t>
    </r>
    <r>
      <rPr>
        <sz val="12"/>
        <color rgb="FF000000"/>
        <rFont val="Calibri"/>
        <family val="2"/>
      </rPr>
      <t xml:space="preserve"> : </t>
    </r>
    <r>
      <rPr>
        <b/>
        <sz val="12"/>
        <color rgb="FF000000"/>
        <rFont val="Calibri"/>
        <family val="2"/>
      </rPr>
      <t>2/3 pour l’activité de production et 1/3 pour l’activité pédagogique</t>
    </r>
    <r>
      <rPr>
        <sz val="12"/>
        <color rgb="FF000000"/>
        <rFont val="Calibri"/>
        <family val="2"/>
      </rPr>
      <t>, cette proportion étant fondée sur le temps passé et l’utilisation effective des ressources dans chaque secteur.</t>
    </r>
  </si>
  <si>
    <r>
      <t xml:space="preserve">Le tableau fournit également une </t>
    </r>
    <r>
      <rPr>
        <b/>
        <sz val="12"/>
        <color rgb="FF000000"/>
        <rFont val="Calibri"/>
        <family val="2"/>
      </rPr>
      <t>synthèse claire</t>
    </r>
    <r>
      <rPr>
        <sz val="12"/>
        <color rgb="FF000000"/>
        <rFont val="Calibri"/>
        <family val="2"/>
      </rPr>
      <t xml:space="preserve"> permettant d’identifier le poids relatif de chaque secteur dans le </t>
    </r>
    <r>
      <rPr>
        <b/>
        <sz val="12"/>
        <color rgb="FF000000"/>
        <rFont val="Calibri"/>
        <family val="2"/>
      </rPr>
      <t>budget global</t>
    </r>
    <r>
      <rPr>
        <sz val="12"/>
        <color rgb="FF000000"/>
        <rFont val="Calibri"/>
        <family val="2"/>
      </rPr>
      <t xml:space="preserve"> et de visualiser leur évolution dans le temps.</t>
    </r>
  </si>
  <si>
    <r>
      <t xml:space="preserve">L’onglet « Coût élève » présente un récapitulatif automatique des </t>
    </r>
    <r>
      <rPr>
        <b/>
        <sz val="12"/>
        <color theme="1"/>
        <rFont val="Calibri"/>
        <family val="2"/>
      </rPr>
      <t>coûts d'un élève par secteur d’activité</t>
    </r>
    <r>
      <rPr>
        <sz val="12"/>
        <color theme="1"/>
        <rFont val="Calibri"/>
        <family val="2"/>
      </rPr>
      <t>.</t>
    </r>
  </si>
  <si>
    <r>
      <t xml:space="preserve">Il convient au préalable de compléter les </t>
    </r>
    <r>
      <rPr>
        <b/>
        <sz val="12"/>
        <color rgb="FF000000"/>
        <rFont val="Calibri"/>
        <family val="2"/>
      </rPr>
      <t>hypothèses clés retenues</t>
    </r>
    <r>
      <rPr>
        <sz val="12"/>
        <color rgb="FF000000"/>
        <rFont val="Calibri"/>
        <family val="2"/>
      </rPr>
      <t>.</t>
    </r>
  </si>
  <si>
    <t>Les données sont déclinées en :</t>
  </si>
  <si>
    <r>
      <t xml:space="preserve">• </t>
    </r>
    <r>
      <rPr>
        <b/>
        <sz val="12"/>
        <color rgb="FF000000"/>
        <rFont val="Calibri"/>
        <family val="2"/>
      </rPr>
      <t>Coût total par élève</t>
    </r>
    <r>
      <rPr>
        <sz val="12"/>
        <color theme="1"/>
        <rFont val="Calibri"/>
        <family val="2"/>
      </rPr>
      <t xml:space="preserve"> pour la production, la pédagogie et l’ensemble de l’école.</t>
    </r>
  </si>
  <si>
    <r>
      <rPr>
        <sz val="12"/>
        <color theme="1"/>
        <rFont val="Calibri"/>
        <family val="2"/>
      </rPr>
      <t xml:space="preserve">• </t>
    </r>
    <r>
      <rPr>
        <b/>
        <sz val="12"/>
        <color theme="1"/>
        <rFont val="Calibri"/>
        <family val="2"/>
      </rPr>
      <t>Coût horaire par élève</t>
    </r>
    <r>
      <rPr>
        <sz val="12"/>
        <color theme="1"/>
        <rFont val="Calibri"/>
        <family val="2"/>
      </rPr>
      <t>, calculé selon le volume horaire consacré à chaque secteur.</t>
    </r>
  </si>
  <si>
    <r>
      <rPr>
        <sz val="12"/>
        <color theme="1"/>
        <rFont val="Calibri"/>
        <family val="2"/>
      </rPr>
      <t>Ces indicateurs sont affichés en</t>
    </r>
    <r>
      <rPr>
        <b/>
        <sz val="12"/>
        <color theme="1"/>
        <rFont val="Calibri"/>
        <family val="2"/>
      </rPr>
      <t xml:space="preserve"> Budget Annuel</t>
    </r>
    <r>
      <rPr>
        <sz val="12"/>
        <color theme="1"/>
        <rFont val="Calibri"/>
        <family val="2"/>
      </rPr>
      <t xml:space="preserve"> et en </t>
    </r>
    <r>
      <rPr>
        <b/>
        <sz val="12"/>
        <color theme="1"/>
        <rFont val="Calibri"/>
        <family val="2"/>
      </rPr>
      <t>Réel Cumulé</t>
    </r>
    <r>
      <rPr>
        <sz val="12"/>
        <color theme="1"/>
        <rFont val="Calibri"/>
        <family val="2"/>
      </rPr>
      <t>, avec un suivi des écarts entre ces deux données pour le coût horaire (Seule donnée comparable si les 4 trimestres ne sont pas complétées)</t>
    </r>
  </si>
  <si>
    <r>
      <t xml:space="preserve">Cet onglet regroupe automatiquement les </t>
    </r>
    <r>
      <rPr>
        <b/>
        <sz val="12"/>
        <color theme="1"/>
        <rFont val="Calibri"/>
        <family val="2"/>
      </rPr>
      <t>indicateurs clés de performance</t>
    </r>
    <r>
      <rPr>
        <sz val="12"/>
        <color theme="1"/>
        <rFont val="Calibri"/>
        <family val="2"/>
      </rPr>
      <t xml:space="preserve"> de l’école, calculés à partir des données saisies dans les onglets précédents.</t>
    </r>
  </si>
  <si>
    <t>Il présente notamment :</t>
  </si>
  <si>
    <r>
      <t xml:space="preserve">• Le </t>
    </r>
    <r>
      <rPr>
        <b/>
        <sz val="12"/>
        <color theme="1"/>
        <rFont val="Calibri"/>
        <family val="2"/>
      </rPr>
      <t>chiffre d’affaires total</t>
    </r>
    <r>
      <rPr>
        <sz val="12"/>
        <color theme="1"/>
        <rFont val="Calibri"/>
        <family val="2"/>
      </rPr>
      <t xml:space="preserve"> et le </t>
    </r>
    <r>
      <rPr>
        <b/>
        <sz val="12"/>
        <color theme="1"/>
        <rFont val="Calibri"/>
        <family val="2"/>
      </rPr>
      <t>chiffre d’affaires par élève</t>
    </r>
    <r>
      <rPr>
        <sz val="12"/>
        <color theme="1"/>
        <rFont val="Calibri"/>
        <family val="2"/>
      </rPr>
      <t>.</t>
    </r>
  </si>
  <si>
    <r>
      <t xml:space="preserve">• Les </t>
    </r>
    <r>
      <rPr>
        <b/>
        <sz val="12"/>
        <color theme="1"/>
        <rFont val="Calibri"/>
        <family val="2"/>
      </rPr>
      <t>charges externes</t>
    </r>
    <r>
      <rPr>
        <sz val="12"/>
        <color theme="1"/>
        <rFont val="Calibri"/>
        <family val="2"/>
      </rPr>
      <t xml:space="preserve"> et </t>
    </r>
    <r>
      <rPr>
        <b/>
        <sz val="12"/>
        <color theme="1"/>
        <rFont val="Calibri"/>
        <family val="2"/>
      </rPr>
      <t>charges de personnel</t>
    </r>
    <r>
      <rPr>
        <sz val="12"/>
        <color theme="1"/>
        <rFont val="Calibri"/>
        <family val="2"/>
      </rPr>
      <t xml:space="preserve"> totales.</t>
    </r>
  </si>
  <si>
    <r>
      <t xml:space="preserve">• Le </t>
    </r>
    <r>
      <rPr>
        <b/>
        <sz val="12"/>
        <color theme="1"/>
        <rFont val="Calibri"/>
        <family val="2"/>
      </rPr>
      <t>seuil de rentabilité de l’activité de production</t>
    </r>
    <r>
      <rPr>
        <sz val="12"/>
        <color theme="1"/>
        <rFont val="Calibri"/>
        <family val="2"/>
      </rPr>
      <t>, exprimé en euros de chiffre d’affaires à atteindre.</t>
    </r>
  </si>
  <si>
    <r>
      <t xml:space="preserve">• La </t>
    </r>
    <r>
      <rPr>
        <b/>
        <sz val="12"/>
        <color theme="1"/>
        <rFont val="Calibri"/>
        <family val="2"/>
      </rPr>
      <t>marge brute</t>
    </r>
    <r>
      <rPr>
        <sz val="12"/>
        <color theme="1"/>
        <rFont val="Calibri"/>
        <family val="2"/>
      </rPr>
      <t xml:space="preserve"> et la </t>
    </r>
    <r>
      <rPr>
        <b/>
        <sz val="12"/>
        <color theme="1"/>
        <rFont val="Calibri"/>
        <family val="2"/>
      </rPr>
      <t>marge nette</t>
    </r>
    <r>
      <rPr>
        <sz val="12"/>
        <color theme="1"/>
        <rFont val="Calibri"/>
        <family val="2"/>
      </rPr>
      <t xml:space="preserve"> sur l’activité de production, ainsi que leur pourcentage.</t>
    </r>
  </si>
  <si>
    <r>
      <t xml:space="preserve">Les données sont affichées en </t>
    </r>
    <r>
      <rPr>
        <b/>
        <sz val="12"/>
        <color theme="1"/>
        <rFont val="Calibri"/>
        <family val="2"/>
      </rPr>
      <t>Budget Annuel</t>
    </r>
    <r>
      <rPr>
        <sz val="12"/>
        <color theme="1"/>
        <rFont val="Calibri"/>
        <family val="2"/>
      </rPr>
      <t xml:space="preserve"> et en </t>
    </r>
    <r>
      <rPr>
        <b/>
        <sz val="12"/>
        <color theme="1"/>
        <rFont val="Calibri"/>
        <family val="2"/>
      </rPr>
      <t>Réel Cumulé</t>
    </r>
    <r>
      <rPr>
        <sz val="12"/>
        <color theme="1"/>
        <rFont val="Calibri"/>
        <family val="2"/>
      </rPr>
      <t>, avec calcul automatique des écarts en valeur et en pourcentage d’avancement.</t>
    </r>
  </si>
  <si>
    <r>
      <t xml:space="preserve">Un </t>
    </r>
    <r>
      <rPr>
        <b/>
        <sz val="12"/>
        <color theme="1"/>
        <rFont val="Calibri"/>
        <family val="2"/>
      </rPr>
      <t>code couleur</t>
    </r>
    <r>
      <rPr>
        <sz val="12"/>
        <color theme="1"/>
        <rFont val="Calibri"/>
        <family val="2"/>
      </rPr>
      <t xml:space="preserve"> facilite la lecture :</t>
    </r>
  </si>
  <si>
    <r>
      <t xml:space="preserve">• </t>
    </r>
    <r>
      <rPr>
        <sz val="12"/>
        <color rgb="FF00B050"/>
        <rFont val="Calibri"/>
        <family val="2"/>
      </rPr>
      <t>Vert</t>
    </r>
    <r>
      <rPr>
        <sz val="12"/>
        <color theme="1"/>
        <rFont val="Calibri"/>
        <family val="2"/>
      </rPr>
      <t xml:space="preserve"> : performance ou économie favorable.</t>
    </r>
  </si>
  <si>
    <r>
      <t xml:space="preserve">• </t>
    </r>
    <r>
      <rPr>
        <sz val="12"/>
        <color rgb="FFFF0000"/>
        <rFont val="Calibri"/>
        <family val="2"/>
      </rPr>
      <t>Rouge</t>
    </r>
    <r>
      <rPr>
        <sz val="12"/>
        <color theme="1"/>
        <rFont val="Calibri"/>
        <family val="2"/>
      </rPr>
      <t xml:space="preserve"> : écart négatif ou dépassement.</t>
    </r>
  </si>
  <si>
    <r>
      <t xml:space="preserve">Cet onglet permet ainsi de </t>
    </r>
    <r>
      <rPr>
        <b/>
        <sz val="12"/>
        <color theme="1"/>
        <rFont val="Calibri"/>
        <family val="2"/>
      </rPr>
      <t>suivre la situation financière en temps réel</t>
    </r>
    <r>
      <rPr>
        <sz val="12"/>
        <color theme="1"/>
        <rFont val="Calibri"/>
        <family val="2"/>
      </rPr>
      <t xml:space="preserve"> et de détecter rapidement les écarts significatifs par rapport aux objectifs fixés initialement.</t>
    </r>
  </si>
  <si>
    <t>DONNEES COMPTABLES</t>
  </si>
  <si>
    <t>Compte</t>
  </si>
  <si>
    <t>Libellé</t>
  </si>
  <si>
    <t>Budget Année N</t>
  </si>
  <si>
    <t>Réel T1</t>
  </si>
  <si>
    <t>Réel T2</t>
  </si>
  <si>
    <t>Réel T3</t>
  </si>
  <si>
    <t>Réel T4</t>
  </si>
  <si>
    <t>Réel cumulé</t>
  </si>
  <si>
    <t>Écart (€)</t>
  </si>
  <si>
    <t>Écart (%)</t>
  </si>
  <si>
    <t>T - Achats matières premières - Production</t>
  </si>
  <si>
    <t>T - Variation stock matière première - Production</t>
  </si>
  <si>
    <t>M - Variation stock fourniture de bureau et d'entretien - Mutualisé</t>
  </si>
  <si>
    <t>T - Sous-traitance technique - Production</t>
  </si>
  <si>
    <t>M - Électricité</t>
  </si>
  <si>
    <t>M - Carburant véhicules</t>
  </si>
  <si>
    <t>M - Achats de fournitures et petits équipements - Mutualisé</t>
  </si>
  <si>
    <t>NT - Fournitures - Pédagogique</t>
  </si>
  <si>
    <t>T - Petits équipements et consommables - Production</t>
  </si>
  <si>
    <t>M - Fournitures administratives - Mutualisé</t>
  </si>
  <si>
    <t>T - Gaz - Production</t>
  </si>
  <si>
    <t>T - Combustible industriel - Production</t>
  </si>
  <si>
    <t>T - Vêtements de travail et EPI - Production</t>
  </si>
  <si>
    <t>M - Loyers immobiliers</t>
  </si>
  <si>
    <t>M - Location de véhicule</t>
  </si>
  <si>
    <t>M - Locations diverses (matériel, mobilier, etc)</t>
  </si>
  <si>
    <t>T - Location de matériel - Production</t>
  </si>
  <si>
    <t>M - Charges locatives copropriétés</t>
  </si>
  <si>
    <t>M - Entretien et réparation - biens immobiliers - Mutualisé</t>
  </si>
  <si>
    <t>NT - Entretien - Pédagogique</t>
  </si>
  <si>
    <t>T - Entretien - Production</t>
  </si>
  <si>
    <t>M - Assurances</t>
  </si>
  <si>
    <t>M - Documentation générale</t>
  </si>
  <si>
    <t>M - Personnel intérimaire - Administratif</t>
  </si>
  <si>
    <t>NT - Vacataires pédagogiques - Intervenants extérieurs</t>
  </si>
  <si>
    <t>T - Personnel intérimaire - Maître professionnel</t>
  </si>
  <si>
    <t>M - Honoraires comptables</t>
  </si>
  <si>
    <t>M - Autres honoraires</t>
  </si>
  <si>
    <t>M - Frais d'actes et de contentieux</t>
  </si>
  <si>
    <t>NT - Publicité et communication à vocation éducative</t>
  </si>
  <si>
    <t>M - Catalogues et imprimés</t>
  </si>
  <si>
    <t>M - Cadeaux usagers</t>
  </si>
  <si>
    <t>M - Transports sur achats</t>
  </si>
  <si>
    <t>M - Frais de déplacement et missions</t>
  </si>
  <si>
    <t>M - Voyages et déplacements</t>
  </si>
  <si>
    <t>NT - Sorties scolaires</t>
  </si>
  <si>
    <t>M - Missions et réceptions</t>
  </si>
  <si>
    <t>M - Téléphonie et Internet</t>
  </si>
  <si>
    <t>M - Abonnement télésurveillance</t>
  </si>
  <si>
    <t>M - Affranchissement</t>
  </si>
  <si>
    <t>M - Hébergement web</t>
  </si>
  <si>
    <t>M - Services bancaires</t>
  </si>
  <si>
    <t>NT - Formations pédagogiques</t>
  </si>
  <si>
    <t>NT - Abonnement informatique</t>
  </si>
  <si>
    <t>NT - Abonnement Pronote</t>
  </si>
  <si>
    <t>M - Cotisations syndicales et autres</t>
  </si>
  <si>
    <t>M - Taxe sur les salaires - Mutualisé</t>
  </si>
  <si>
    <t>NT - Taxe sur les salaires - Pédagogique</t>
  </si>
  <si>
    <t>T - Taxe sur les salaires - Production</t>
  </si>
  <si>
    <t>M - Taxe d’apprentissage - Mutualisé</t>
  </si>
  <si>
    <t>T - Taxe d’apprentissage - Production</t>
  </si>
  <si>
    <t>M - Formation continue - Mutualisé</t>
  </si>
  <si>
    <t>NT - Formation continue - Pédagogique</t>
  </si>
  <si>
    <t>T - Formation continue - Production</t>
  </si>
  <si>
    <t>NT - Tva non récupérable</t>
  </si>
  <si>
    <t>M - Salaires - Personnel administratif</t>
  </si>
  <si>
    <t>NT - Salaires - Personnel éducatif</t>
  </si>
  <si>
    <t>T - Salaires - Maître professionnel</t>
  </si>
  <si>
    <t>M - Provision congés payés - Personnel administratif</t>
  </si>
  <si>
    <t>NT - Provision congés payés - Personnel éducatif</t>
  </si>
  <si>
    <t>T - Provision congés payés - Maître professionnel</t>
  </si>
  <si>
    <t>M - Charges sociales - Personnel administratif</t>
  </si>
  <si>
    <t>NT - Charges sociales - Personnel éducatif</t>
  </si>
  <si>
    <t>T - Charges sociales - Maître professionnel</t>
  </si>
  <si>
    <t>M - Intérêts sur emprunts bancaires</t>
  </si>
  <si>
    <t>M - Charges exceptionnelles diverses</t>
  </si>
  <si>
    <t xml:space="preserve">Charges cumulées </t>
  </si>
  <si>
    <t>T - Prestations de services 5,5%</t>
  </si>
  <si>
    <t>T - Prestations de services 10%</t>
  </si>
  <si>
    <t>T - Prestations de services 20%</t>
  </si>
  <si>
    <t>T - Prestations de services exonérées</t>
  </si>
  <si>
    <t>T - Ventes de marchandises 5,5%</t>
  </si>
  <si>
    <t>T - Ventes de marchandises 10%</t>
  </si>
  <si>
    <t>T - Ventes de marchandises 20%</t>
  </si>
  <si>
    <t>T - Ventes de marchandises exonérées</t>
  </si>
  <si>
    <t>T - Variation des produits en cours</t>
  </si>
  <si>
    <t>T - Variation des travaux en cours</t>
  </si>
  <si>
    <t>NT - Production immobilisée école</t>
  </si>
  <si>
    <t>T - Production immobilisée atelier</t>
  </si>
  <si>
    <t>Produits d'exploitation cumulés</t>
  </si>
  <si>
    <t>CALCUL DU COUT TOTAL</t>
  </si>
  <si>
    <t>Catégorie de charge de fonctionnement</t>
  </si>
  <si>
    <t>Budget Annuel (€)</t>
  </si>
  <si>
    <t>Réel T1 (€)</t>
  </si>
  <si>
    <t>Réel T2 (€)</t>
  </si>
  <si>
    <t>Réel T3 (€)</t>
  </si>
  <si>
    <t>Réel T4 (€)</t>
  </si>
  <si>
    <t>Cumul Réel (€)</t>
  </si>
  <si>
    <t>Notes</t>
  </si>
  <si>
    <t>A. Charges de production</t>
  </si>
  <si>
    <t>Charges de personnel de production</t>
  </si>
  <si>
    <t>Inclut les comptes 64 relatifs aux maîtres professionnels ainsi que le compte 621 lorsque ceux-ci sont recrutés en intérim</t>
  </si>
  <si>
    <t>Charges externes de production</t>
  </si>
  <si>
    <t>Comprend l’ensemble des charges externes (hors compte 621) dont la clé de répartition retenue est « T »</t>
  </si>
  <si>
    <t>Impôts et taxes</t>
  </si>
  <si>
    <t>Intègre la taxe d’apprentissage et la contribution à la formation continue applicable aux maîtres professionnels</t>
  </si>
  <si>
    <t>Total A.</t>
  </si>
  <si>
    <t>B. Charges pédagogiques</t>
  </si>
  <si>
    <t>Charges de personnel pédagogique+Vacataires</t>
  </si>
  <si>
    <t>Inclut les comptes 64 relatifs aux enseignants et le compte 621 en cas de recours à des vacataires</t>
  </si>
  <si>
    <t>Charges externes pédagogiques</t>
  </si>
  <si>
    <t>Comprend l’ensemble des charges externes (hors compte 621) dont la clé de répartition est « NT »</t>
  </si>
  <si>
    <t>Intègre la formation continue due sur les salaires des enseignants et la TVA non déductible liée aux activités pédagogiques</t>
  </si>
  <si>
    <t>Total B.</t>
  </si>
  <si>
    <t>C. Charges mutualisées</t>
  </si>
  <si>
    <t>Charges de personnel</t>
  </si>
  <si>
    <t>Inclut les comptes 64 relatifs aux personnels administratifs ainsi que le compte 621 pour les contrats d’intérim</t>
  </si>
  <si>
    <t>Charges externes</t>
  </si>
  <si>
    <t>Comprend toutes les charges externes (hors compte 621) dont la clé de répartition est « M »</t>
  </si>
  <si>
    <t>Intègre la taxe d’apprentissage et la formation continue due sur les salaires du personnel administratif</t>
  </si>
  <si>
    <t>Autres charges</t>
  </si>
  <si>
    <t>Comprend les intérêts liés aux emprunts et les charges exceptionnelles</t>
  </si>
  <si>
    <t>Total C.</t>
  </si>
  <si>
    <t>Indicateur de coût</t>
  </si>
  <si>
    <t>Coût total de l'activité de production</t>
  </si>
  <si>
    <t>Calcul : Total charges de production + (2/3 de Total charges mutualisées)</t>
  </si>
  <si>
    <t>Coût total de l'activité pédagogique</t>
  </si>
  <si>
    <t>Calcul : Total charges pédagogiques + (1/3 de Total charges mutualisées)</t>
  </si>
  <si>
    <t>Coût total</t>
  </si>
  <si>
    <t>Calcul : Coût total production + Coût total pédagogie</t>
  </si>
  <si>
    <t>CALCUL DU COUT ELEVE</t>
  </si>
  <si>
    <t>Hypothèses clés retenues</t>
  </si>
  <si>
    <t>Nombre d'élèves total (Ex : 28)</t>
  </si>
  <si>
    <t>Nombre de semaines d'enseignement/production par an (Ex : 42)</t>
  </si>
  <si>
    <t>Nombre d'heures élève/semaine en atelier (Ex : 24)</t>
  </si>
  <si>
    <t>Nombre d'heures élève/semaine en matières générales (Ex : 11)</t>
  </si>
  <si>
    <t>Taux de marge brute théorique sur production (Ex : 60%)</t>
  </si>
  <si>
    <t>Coût global élève</t>
  </si>
  <si>
    <t>Réel Cumulé (€)</t>
  </si>
  <si>
    <t>Coût de production par élève</t>
  </si>
  <si>
    <t>Calcul : Coût Total Production / Nombre d'élèves</t>
  </si>
  <si>
    <t>Coût pédagogique par élève</t>
  </si>
  <si>
    <t>Calcul : Coût Total Pédagogie / Nombre d'élèves</t>
  </si>
  <si>
    <t>Coût total par élève</t>
  </si>
  <si>
    <t>Calcul : Coût Total École / Nombre d'élèves</t>
  </si>
  <si>
    <t>Taux horaire élève calculé</t>
  </si>
  <si>
    <t>Budget Horaire (€)</t>
  </si>
  <si>
    <t>Réel Horaire 
Cumulé (€)</t>
  </si>
  <si>
    <t>Coût horaire de production élève</t>
  </si>
  <si>
    <t>Calcul : Coût Total Production / (Nombre d'élèves * Nb semaines * Nb heures atelier)</t>
  </si>
  <si>
    <t>Coût horaire pédagogique élève</t>
  </si>
  <si>
    <t>Calcul : Coût Total Pédagogie / (Nombre d'élèves * Nb semaines * Nb heures matières générales)</t>
  </si>
  <si>
    <t>Coût horaire total élève</t>
  </si>
  <si>
    <t>Calcul : Coût Total École/(Nombre d'élèves*Nb semaines*(Nb heures atelier+Nb heures matières générales))</t>
  </si>
  <si>
    <t>INDICATEURS DE PILOTAGE</t>
  </si>
  <si>
    <t>Nombre d'élèves total</t>
  </si>
  <si>
    <t>Nombre de semaines d'enseignement/production par an</t>
  </si>
  <si>
    <t>Nombre d'heures élève/semaine en atelier</t>
  </si>
  <si>
    <t>Nombre d'heures élève/semaine en matières générales</t>
  </si>
  <si>
    <t>Taux de marge brute théorique sur production</t>
  </si>
  <si>
    <t>Indicateurs</t>
  </si>
  <si>
    <r>
      <t xml:space="preserve">Écart (€)
</t>
    </r>
    <r>
      <rPr>
        <b/>
        <sz val="11"/>
        <color theme="1"/>
        <rFont val="Calibri"/>
        <family val="2"/>
      </rPr>
      <t>(Réel - Budget)</t>
    </r>
  </si>
  <si>
    <t>% d'avancement</t>
  </si>
  <si>
    <t>Chiffre d'affaires</t>
  </si>
  <si>
    <t>Charges externes totales</t>
  </si>
  <si>
    <t>Charges de personnels totales</t>
  </si>
  <si>
    <t>Chiffre d'affaires par élève</t>
  </si>
  <si>
    <t>Chiffre d’affaires / Nombre d’élèves</t>
  </si>
  <si>
    <t>Seuil de rentabilité de l'activité production</t>
  </si>
  <si>
    <t>Marge brute sur activité de production</t>
  </si>
  <si>
    <t>Chiffre d’affaires - (achats matières premières + variation de stock matières + sous traitance production)</t>
  </si>
  <si>
    <t>% de marge brute sur activité de production</t>
  </si>
  <si>
    <t>Marge brute sur activité de production / Chiffre d'affaires</t>
  </si>
  <si>
    <t>Marge nette sur activité de production</t>
  </si>
  <si>
    <t>Marge brute sur production - Coût Total de l'Atelier de Production</t>
  </si>
  <si>
    <t>% de marge nette sur activité de production</t>
  </si>
  <si>
    <t>Marge nette sur activité de production / Chiffre d'affaires</t>
  </si>
  <si>
    <t>Coût total de l'activité de production / Taux de marge de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</si>
</sst>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  <numFmt numFmtId="165" formatCode="_-* #,##0.00\ _€_-;\-* #,##0.00\ _€_-;_-* &quot;-&quot;??\ _€_-;_-@_-"/>
    <numFmt numFmtId="166" formatCode="#,##0.00_ ;\-#,##0.00\ "/>
  </numFmts>
  <fonts count="18" x14ac:knownFonts="1"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8"/>
      <color rgb="FF333333"/>
      <name val="Calibri"/>
      <family val="2"/>
    </font>
    <font>
      <b/>
      <sz val="14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0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rgb="FF555555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B050"/>
      <name val="Calibri"/>
      <family val="2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7F2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DDE3EA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0" fontId="5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0" fontId="2" fillId="0" borderId="1" xfId="0" applyFont="1" applyBorder="1"/>
    <xf numFmtId="43" fontId="2" fillId="0" borderId="1" xfId="1" applyFont="1" applyBorder="1"/>
    <xf numFmtId="43" fontId="2" fillId="0" borderId="0" xfId="1" applyFont="1"/>
    <xf numFmtId="0" fontId="6" fillId="0" borderId="0" xfId="0" applyFont="1"/>
    <xf numFmtId="2" fontId="2" fillId="0" borderId="0" xfId="1" applyNumberFormat="1" applyFont="1"/>
    <xf numFmtId="9" fontId="2" fillId="0" borderId="1" xfId="2" applyFont="1" applyBorder="1"/>
    <xf numFmtId="165" fontId="2" fillId="0" borderId="0" xfId="0" applyNumberFormat="1" applyFont="1"/>
    <xf numFmtId="9" fontId="2" fillId="0" borderId="0" xfId="0" applyNumberFormat="1" applyFont="1"/>
    <xf numFmtId="166" fontId="2" fillId="0" borderId="1" xfId="1" applyNumberFormat="1" applyFont="1" applyBorder="1"/>
    <xf numFmtId="166" fontId="2" fillId="0" borderId="0" xfId="1" applyNumberFormat="1" applyFont="1"/>
    <xf numFmtId="10" fontId="2" fillId="0" borderId="1" xfId="2" applyNumberFormat="1" applyFont="1" applyBorder="1"/>
    <xf numFmtId="0" fontId="9" fillId="0" borderId="0" xfId="0" applyFont="1"/>
    <xf numFmtId="4" fontId="2" fillId="2" borderId="1" xfId="1" applyNumberFormat="1" applyFont="1" applyFill="1" applyBorder="1" applyProtection="1">
      <protection locked="0"/>
    </xf>
    <xf numFmtId="4" fontId="2" fillId="0" borderId="1" xfId="1" applyNumberFormat="1" applyFont="1" applyFill="1" applyBorder="1" applyProtection="1"/>
    <xf numFmtId="9" fontId="2" fillId="0" borderId="1" xfId="2" applyFont="1" applyBorder="1" applyProtection="1"/>
    <xf numFmtId="4" fontId="1" fillId="0" borderId="1" xfId="1" applyNumberFormat="1" applyFont="1" applyFill="1" applyBorder="1" applyProtection="1"/>
    <xf numFmtId="9" fontId="1" fillId="0" borderId="1" xfId="2" applyFont="1" applyBorder="1" applyProtection="1"/>
    <xf numFmtId="4" fontId="10" fillId="0" borderId="1" xfId="1" applyNumberFormat="1" applyFont="1" applyBorder="1" applyProtection="1"/>
    <xf numFmtId="0" fontId="2" fillId="2" borderId="1" xfId="0" applyFont="1" applyFill="1" applyBorder="1" applyProtection="1">
      <protection locked="0"/>
    </xf>
    <xf numFmtId="0" fontId="7" fillId="0" borderId="0" xfId="0" applyFont="1"/>
    <xf numFmtId="0" fontId="2" fillId="0" borderId="4" xfId="0" applyFont="1" applyBorder="1"/>
    <xf numFmtId="0" fontId="10" fillId="0" borderId="1" xfId="0" applyFont="1" applyBorder="1" applyAlignment="1">
      <alignment horizontal="right"/>
    </xf>
    <xf numFmtId="0" fontId="5" fillId="6" borderId="0" xfId="0" applyFont="1" applyFill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4"/>
    </xf>
    <xf numFmtId="0" fontId="2" fillId="0" borderId="0" xfId="0" applyFont="1" applyAlignment="1">
      <alignment horizontal="left" vertical="center" wrapText="1" indent="4"/>
    </xf>
    <xf numFmtId="0" fontId="2" fillId="0" borderId="0" xfId="0" applyFont="1" applyAlignment="1">
      <alignment horizontal="left" vertical="center" wrapText="1" indent="6"/>
    </xf>
    <xf numFmtId="0" fontId="15" fillId="0" borderId="0" xfId="0" applyFont="1" applyAlignment="1">
      <alignment horizontal="left" vertical="center" wrapText="1" indent="4"/>
    </xf>
    <xf numFmtId="0" fontId="14" fillId="0" borderId="0" xfId="0" applyFont="1" applyAlignment="1">
      <alignment horizontal="left" vertical="center" wrapText="1" indent="4"/>
    </xf>
    <xf numFmtId="0" fontId="2" fillId="0" borderId="0" xfId="0" applyFont="1" applyAlignment="1">
      <alignment horizontal="left" wrapText="1" indent="4"/>
    </xf>
    <xf numFmtId="0" fontId="15" fillId="0" borderId="0" xfId="0" applyFont="1" applyAlignment="1">
      <alignment horizontal="left" wrapText="1" indent="4"/>
    </xf>
    <xf numFmtId="0" fontId="15" fillId="0" borderId="0" xfId="0" applyFont="1" applyAlignment="1">
      <alignment horizontal="left" wrapText="1" indent="6"/>
    </xf>
    <xf numFmtId="0" fontId="2" fillId="0" borderId="0" xfId="0" applyFont="1" applyAlignment="1">
      <alignment horizontal="justify" wrapText="1"/>
    </xf>
    <xf numFmtId="0" fontId="13" fillId="0" borderId="0" xfId="0" applyFont="1" applyAlignment="1">
      <alignment horizontal="justify" wrapText="1"/>
    </xf>
    <xf numFmtId="0" fontId="2" fillId="0" borderId="0" xfId="0" applyFont="1" applyAlignment="1">
      <alignment horizontal="justify" vertical="center" wrapText="1"/>
    </xf>
    <xf numFmtId="0" fontId="15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2" fillId="2" borderId="0" xfId="0" applyFont="1" applyFill="1" applyAlignment="1" applyProtection="1">
      <alignment horizontal="justify" vertical="center" wrapText="1"/>
      <protection locked="0"/>
    </xf>
    <xf numFmtId="0" fontId="11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43" fontId="1" fillId="0" borderId="1" xfId="1" applyFont="1" applyBorder="1"/>
    <xf numFmtId="0" fontId="1" fillId="0" borderId="1" xfId="0" applyFont="1" applyBorder="1"/>
    <xf numFmtId="0" fontId="1" fillId="0" borderId="0" xfId="0" applyFont="1"/>
    <xf numFmtId="43" fontId="1" fillId="0" borderId="0" xfId="1" applyFont="1"/>
    <xf numFmtId="2" fontId="1" fillId="0" borderId="1" xfId="1" applyNumberFormat="1" applyFont="1" applyBorder="1"/>
    <xf numFmtId="10" fontId="2" fillId="2" borderId="1" xfId="2" applyNumberFormat="1" applyFont="1" applyFill="1" applyBorder="1" applyProtection="1">
      <protection locked="0"/>
    </xf>
    <xf numFmtId="2" fontId="2" fillId="2" borderId="1" xfId="0" applyNumberFormat="1" applyFont="1" applyFill="1" applyBorder="1" applyProtection="1">
      <protection locked="0"/>
    </xf>
    <xf numFmtId="44" fontId="2" fillId="0" borderId="1" xfId="1" applyNumberFormat="1" applyFont="1" applyBorder="1"/>
    <xf numFmtId="2" fontId="2" fillId="0" borderId="1" xfId="0" applyNumberFormat="1" applyFont="1" applyBorder="1"/>
    <xf numFmtId="0" fontId="4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23"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theme="6" tint="0.59996337778862885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17673"/>
      <color rgb="FF83E28E"/>
      <color rgb="FFFFF2CC"/>
      <color rgb="FFC9D7F2"/>
      <color rgb="FFFCE5CD"/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52</xdr:row>
      <xdr:rowOff>171450</xdr:rowOff>
    </xdr:from>
    <xdr:to>
      <xdr:col>0</xdr:col>
      <xdr:colOff>1981427</xdr:colOff>
      <xdr:row>54</xdr:row>
      <xdr:rowOff>9558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1FCDF6-8045-D486-8D01-812211011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1639550"/>
          <a:ext cx="1629002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73</xdr:row>
      <xdr:rowOff>161925</xdr:rowOff>
    </xdr:from>
    <xdr:to>
      <xdr:col>0</xdr:col>
      <xdr:colOff>1286005</xdr:colOff>
      <xdr:row>74</xdr:row>
      <xdr:rowOff>190532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26B9A0F-1DD6-8F82-DE8C-CFBD70CC7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12430125"/>
          <a:ext cx="933580" cy="228632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80</xdr:row>
      <xdr:rowOff>161925</xdr:rowOff>
    </xdr:from>
    <xdr:to>
      <xdr:col>0</xdr:col>
      <xdr:colOff>1305058</xdr:colOff>
      <xdr:row>81</xdr:row>
      <xdr:rowOff>181006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77904FB-C02C-3B85-EDDA-5F401368F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" y="14230350"/>
          <a:ext cx="952633" cy="219106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93</xdr:row>
      <xdr:rowOff>171450</xdr:rowOff>
    </xdr:from>
    <xdr:to>
      <xdr:col>0</xdr:col>
      <xdr:colOff>2076689</xdr:colOff>
      <xdr:row>94</xdr:row>
      <xdr:rowOff>190531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E4A50EF8-AC64-6834-D879-E0221950D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" y="15039975"/>
          <a:ext cx="1714739" cy="219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CD8B-A1C2-4B05-9FD6-F10926363913}">
  <sheetPr codeName="Feuil1">
    <tabColor rgb="FFC9D7F2"/>
    <pageSetUpPr fitToPage="1"/>
  </sheetPr>
  <dimension ref="A1:A115"/>
  <sheetViews>
    <sheetView showGridLines="0" tabSelected="1" zoomScaleNormal="100" workbookViewId="0"/>
  </sheetViews>
  <sheetFormatPr baseColWidth="10" defaultColWidth="255.5703125" defaultRowHeight="15.75" x14ac:dyDescent="0.25"/>
  <cols>
    <col min="1" max="1" width="131.85546875" style="34" bestFit="1" customWidth="1"/>
    <col min="2" max="16384" width="255.5703125" style="1"/>
  </cols>
  <sheetData>
    <row r="1" spans="1:1" customFormat="1" ht="57" customHeight="1" thickBot="1" x14ac:dyDescent="0.3">
      <c r="A1" s="30" t="s">
        <v>0</v>
      </c>
    </row>
    <row r="2" spans="1:1" customFormat="1" ht="20.25" customHeight="1" x14ac:dyDescent="0.25">
      <c r="A2" s="31"/>
    </row>
    <row r="3" spans="1:1" customFormat="1" ht="36.950000000000003" customHeight="1" x14ac:dyDescent="0.25">
      <c r="A3" s="4" t="s">
        <v>1</v>
      </c>
    </row>
    <row r="4" spans="1:1" x14ac:dyDescent="0.25">
      <c r="A4" s="32"/>
    </row>
    <row r="5" spans="1:1" x14ac:dyDescent="0.25">
      <c r="A5" s="45" t="s">
        <v>2</v>
      </c>
    </row>
    <row r="6" spans="1:1" x14ac:dyDescent="0.25">
      <c r="A6" s="46"/>
    </row>
    <row r="7" spans="1:1" ht="31.5" x14ac:dyDescent="0.25">
      <c r="A7" s="47" t="s">
        <v>3</v>
      </c>
    </row>
    <row r="8" spans="1:1" x14ac:dyDescent="0.25">
      <c r="A8" s="46"/>
    </row>
    <row r="9" spans="1:1" ht="31.5" x14ac:dyDescent="0.25">
      <c r="A9" s="47" t="s">
        <v>4</v>
      </c>
    </row>
    <row r="10" spans="1:1" x14ac:dyDescent="0.25">
      <c r="A10" s="46"/>
    </row>
    <row r="11" spans="1:1" x14ac:dyDescent="0.25">
      <c r="A11" s="47" t="s">
        <v>5</v>
      </c>
    </row>
    <row r="12" spans="1:1" x14ac:dyDescent="0.25">
      <c r="A12" s="47"/>
    </row>
    <row r="13" spans="1:1" x14ac:dyDescent="0.25">
      <c r="A13" s="47" t="s">
        <v>6</v>
      </c>
    </row>
    <row r="14" spans="1:1" x14ac:dyDescent="0.25">
      <c r="A14" s="48"/>
    </row>
    <row r="15" spans="1:1" x14ac:dyDescent="0.25">
      <c r="A15" s="49" t="s">
        <v>7</v>
      </c>
    </row>
    <row r="16" spans="1:1" x14ac:dyDescent="0.25">
      <c r="A16" s="48"/>
    </row>
    <row r="17" spans="1:1" ht="31.5" x14ac:dyDescent="0.25">
      <c r="A17" s="46" t="s">
        <v>8</v>
      </c>
    </row>
    <row r="18" spans="1:1" x14ac:dyDescent="0.25">
      <c r="A18" s="33"/>
    </row>
    <row r="19" spans="1:1" ht="36.950000000000003" customHeight="1" x14ac:dyDescent="0.25">
      <c r="A19" s="4" t="s">
        <v>9</v>
      </c>
    </row>
    <row r="20" spans="1:1" x14ac:dyDescent="0.25">
      <c r="A20" s="33"/>
    </row>
    <row r="21" spans="1:1" ht="31.5" x14ac:dyDescent="0.25">
      <c r="A21" s="44" t="s">
        <v>10</v>
      </c>
    </row>
    <row r="23" spans="1:1" x14ac:dyDescent="0.25">
      <c r="A23" s="34" t="s">
        <v>11</v>
      </c>
    </row>
    <row r="24" spans="1:1" x14ac:dyDescent="0.25">
      <c r="A24" s="35"/>
    </row>
    <row r="25" spans="1:1" ht="31.5" x14ac:dyDescent="0.25">
      <c r="A25" s="36" t="s">
        <v>12</v>
      </c>
    </row>
    <row r="26" spans="1:1" x14ac:dyDescent="0.25">
      <c r="A26" s="37"/>
    </row>
    <row r="27" spans="1:1" x14ac:dyDescent="0.25">
      <c r="A27" s="36" t="s">
        <v>13</v>
      </c>
    </row>
    <row r="28" spans="1:1" x14ac:dyDescent="0.25">
      <c r="A28" s="35"/>
    </row>
    <row r="29" spans="1:1" x14ac:dyDescent="0.25">
      <c r="A29" s="38" t="s">
        <v>14</v>
      </c>
    </row>
    <row r="30" spans="1:1" x14ac:dyDescent="0.25">
      <c r="A30" s="38"/>
    </row>
    <row r="31" spans="1:1" x14ac:dyDescent="0.25">
      <c r="A31" s="38" t="s">
        <v>15</v>
      </c>
    </row>
    <row r="32" spans="1:1" x14ac:dyDescent="0.25">
      <c r="A32" s="38"/>
    </row>
    <row r="33" spans="1:1" x14ac:dyDescent="0.25">
      <c r="A33" s="38" t="s">
        <v>16</v>
      </c>
    </row>
    <row r="34" spans="1:1" x14ac:dyDescent="0.25">
      <c r="A34" s="35"/>
    </row>
    <row r="35" spans="1:1" ht="31.5" x14ac:dyDescent="0.25">
      <c r="A35" s="36" t="s">
        <v>17</v>
      </c>
    </row>
    <row r="36" spans="1:1" x14ac:dyDescent="0.25">
      <c r="A36" s="37"/>
    </row>
    <row r="37" spans="1:1" ht="31.5" x14ac:dyDescent="0.25">
      <c r="A37" s="40" t="s">
        <v>18</v>
      </c>
    </row>
    <row r="38" spans="1:1" x14ac:dyDescent="0.25">
      <c r="A38" s="40"/>
    </row>
    <row r="39" spans="1:1" x14ac:dyDescent="0.25">
      <c r="A39" s="36" t="s">
        <v>19</v>
      </c>
    </row>
    <row r="40" spans="1:1" x14ac:dyDescent="0.25">
      <c r="A40" s="35"/>
    </row>
    <row r="41" spans="1:1" x14ac:dyDescent="0.25">
      <c r="A41" s="38" t="s">
        <v>20</v>
      </c>
    </row>
    <row r="42" spans="1:1" x14ac:dyDescent="0.25">
      <c r="A42" s="38"/>
    </row>
    <row r="43" spans="1:1" x14ac:dyDescent="0.25">
      <c r="A43" s="38" t="s">
        <v>21</v>
      </c>
    </row>
    <row r="44" spans="1:1" x14ac:dyDescent="0.25">
      <c r="A44" s="38"/>
    </row>
    <row r="45" spans="1:1" x14ac:dyDescent="0.25">
      <c r="A45" s="38" t="s">
        <v>22</v>
      </c>
    </row>
    <row r="47" spans="1:1" ht="31.5" x14ac:dyDescent="0.25">
      <c r="A47" s="44" t="s">
        <v>23</v>
      </c>
    </row>
    <row r="48" spans="1:1" x14ac:dyDescent="0.25">
      <c r="A48" s="32"/>
    </row>
    <row r="49" spans="1:1" ht="36.950000000000003" customHeight="1" x14ac:dyDescent="0.25">
      <c r="A49" s="4" t="s">
        <v>24</v>
      </c>
    </row>
    <row r="50" spans="1:1" s="34" customFormat="1" x14ac:dyDescent="0.25">
      <c r="A50" s="33"/>
    </row>
    <row r="51" spans="1:1" s="34" customFormat="1" x14ac:dyDescent="0.25">
      <c r="A51" s="34" t="s">
        <v>25</v>
      </c>
    </row>
    <row r="52" spans="1:1" s="34" customFormat="1" x14ac:dyDescent="0.25"/>
    <row r="54" spans="1:1" x14ac:dyDescent="0.25">
      <c r="A54" s="37"/>
    </row>
    <row r="55" spans="1:1" x14ac:dyDescent="0.25">
      <c r="A55" s="41" t="s">
        <v>26</v>
      </c>
    </row>
    <row r="56" spans="1:1" x14ac:dyDescent="0.25">
      <c r="A56" s="41"/>
    </row>
    <row r="57" spans="1:1" x14ac:dyDescent="0.25">
      <c r="A57" s="42" t="s">
        <v>27</v>
      </c>
    </row>
    <row r="58" spans="1:1" x14ac:dyDescent="0.25">
      <c r="A58" s="42"/>
    </row>
    <row r="59" spans="1:1" ht="31.5" x14ac:dyDescent="0.25">
      <c r="A59" s="42" t="s">
        <v>28</v>
      </c>
    </row>
    <row r="60" spans="1:1" x14ac:dyDescent="0.25">
      <c r="A60" s="42"/>
    </row>
    <row r="61" spans="1:1" x14ac:dyDescent="0.25">
      <c r="A61" s="41" t="s">
        <v>29</v>
      </c>
    </row>
    <row r="62" spans="1:1" x14ac:dyDescent="0.25">
      <c r="A62" s="41"/>
    </row>
    <row r="63" spans="1:1" x14ac:dyDescent="0.25">
      <c r="A63" s="41" t="s">
        <v>30</v>
      </c>
    </row>
    <row r="64" spans="1:1" x14ac:dyDescent="0.25">
      <c r="A64" s="41"/>
    </row>
    <row r="65" spans="1:1" x14ac:dyDescent="0.25">
      <c r="A65" s="42" t="s">
        <v>31</v>
      </c>
    </row>
    <row r="66" spans="1:1" x14ac:dyDescent="0.25">
      <c r="A66" s="42"/>
    </row>
    <row r="67" spans="1:1" x14ac:dyDescent="0.25">
      <c r="A67" s="42" t="s">
        <v>32</v>
      </c>
    </row>
    <row r="68" spans="1:1" x14ac:dyDescent="0.25">
      <c r="A68" s="42"/>
    </row>
    <row r="69" spans="1:1" x14ac:dyDescent="0.25">
      <c r="A69" s="42" t="s">
        <v>33</v>
      </c>
    </row>
    <row r="70" spans="1:1" x14ac:dyDescent="0.25">
      <c r="A70" s="42"/>
    </row>
    <row r="71" spans="1:1" x14ac:dyDescent="0.25">
      <c r="A71" s="43" t="s">
        <v>34</v>
      </c>
    </row>
    <row r="72" spans="1:1" ht="12" customHeight="1" x14ac:dyDescent="0.25">
      <c r="A72" s="42"/>
    </row>
    <row r="73" spans="1:1" x14ac:dyDescent="0.25">
      <c r="A73" s="43" t="s">
        <v>35</v>
      </c>
    </row>
    <row r="74" spans="1:1" s="34" customFormat="1" x14ac:dyDescent="0.25"/>
    <row r="75" spans="1:1" x14ac:dyDescent="0.25">
      <c r="A75" s="37"/>
    </row>
    <row r="76" spans="1:1" s="34" customFormat="1" ht="31.5" x14ac:dyDescent="0.25">
      <c r="A76" s="39" t="s">
        <v>36</v>
      </c>
    </row>
    <row r="77" spans="1:1" s="34" customFormat="1" x14ac:dyDescent="0.25">
      <c r="A77" s="36"/>
    </row>
    <row r="78" spans="1:1" s="34" customFormat="1" ht="47.25" x14ac:dyDescent="0.25">
      <c r="A78" s="39" t="s">
        <v>37</v>
      </c>
    </row>
    <row r="79" spans="1:1" s="34" customFormat="1" x14ac:dyDescent="0.25">
      <c r="A79" s="36"/>
    </row>
    <row r="80" spans="1:1" s="34" customFormat="1" ht="31.5" x14ac:dyDescent="0.25">
      <c r="A80" s="39" t="s">
        <v>38</v>
      </c>
    </row>
    <row r="81" spans="1:1" s="34" customFormat="1" x14ac:dyDescent="0.25"/>
    <row r="82" spans="1:1" s="34" customFormat="1" x14ac:dyDescent="0.25">
      <c r="A82" s="37"/>
    </row>
    <row r="83" spans="1:1" s="34" customFormat="1" x14ac:dyDescent="0.25">
      <c r="A83" s="39" t="s">
        <v>39</v>
      </c>
    </row>
    <row r="84" spans="1:1" s="34" customFormat="1" x14ac:dyDescent="0.25">
      <c r="A84" s="36"/>
    </row>
    <row r="85" spans="1:1" s="34" customFormat="1" x14ac:dyDescent="0.25">
      <c r="A85" s="39" t="s">
        <v>40</v>
      </c>
    </row>
    <row r="86" spans="1:1" s="34" customFormat="1" x14ac:dyDescent="0.25">
      <c r="A86" s="36"/>
    </row>
    <row r="87" spans="1:1" s="34" customFormat="1" x14ac:dyDescent="0.25">
      <c r="A87" s="39" t="s">
        <v>41</v>
      </c>
    </row>
    <row r="88" spans="1:1" s="34" customFormat="1" x14ac:dyDescent="0.25">
      <c r="A88" s="36"/>
    </row>
    <row r="89" spans="1:1" s="34" customFormat="1" x14ac:dyDescent="0.25">
      <c r="A89" s="39" t="s">
        <v>42</v>
      </c>
    </row>
    <row r="90" spans="1:1" s="34" customFormat="1" x14ac:dyDescent="0.25">
      <c r="A90" s="39"/>
    </row>
    <row r="91" spans="1:1" s="34" customFormat="1" x14ac:dyDescent="0.25">
      <c r="A91" s="36" t="s">
        <v>43</v>
      </c>
    </row>
    <row r="92" spans="1:1" s="34" customFormat="1" x14ac:dyDescent="0.25">
      <c r="A92" s="39"/>
    </row>
    <row r="93" spans="1:1" s="34" customFormat="1" ht="31.5" x14ac:dyDescent="0.25">
      <c r="A93" s="36" t="s">
        <v>44</v>
      </c>
    </row>
    <row r="94" spans="1:1" s="34" customFormat="1" x14ac:dyDescent="0.25"/>
    <row r="95" spans="1:1" s="34" customFormat="1" x14ac:dyDescent="0.25">
      <c r="A95" s="37"/>
    </row>
    <row r="96" spans="1:1" s="34" customFormat="1" ht="31.5" x14ac:dyDescent="0.25">
      <c r="A96" s="37" t="s">
        <v>45</v>
      </c>
    </row>
    <row r="97" spans="1:1" s="34" customFormat="1" x14ac:dyDescent="0.25">
      <c r="A97" s="37"/>
    </row>
    <row r="98" spans="1:1" x14ac:dyDescent="0.25">
      <c r="A98" s="37" t="s">
        <v>46</v>
      </c>
    </row>
    <row r="99" spans="1:1" x14ac:dyDescent="0.25">
      <c r="A99" s="37"/>
    </row>
    <row r="100" spans="1:1" x14ac:dyDescent="0.25">
      <c r="A100" s="37" t="s">
        <v>47</v>
      </c>
    </row>
    <row r="101" spans="1:1" x14ac:dyDescent="0.25">
      <c r="A101" s="37"/>
    </row>
    <row r="102" spans="1:1" x14ac:dyDescent="0.25">
      <c r="A102" s="37" t="s">
        <v>48</v>
      </c>
    </row>
    <row r="103" spans="1:1" x14ac:dyDescent="0.25">
      <c r="A103" s="37"/>
    </row>
    <row r="104" spans="1:1" x14ac:dyDescent="0.25">
      <c r="A104" s="37" t="s">
        <v>49</v>
      </c>
    </row>
    <row r="105" spans="1:1" x14ac:dyDescent="0.25">
      <c r="A105" s="37"/>
    </row>
    <row r="106" spans="1:1" x14ac:dyDescent="0.25">
      <c r="A106" s="37" t="s">
        <v>50</v>
      </c>
    </row>
    <row r="107" spans="1:1" x14ac:dyDescent="0.25">
      <c r="A107" s="37"/>
    </row>
    <row r="108" spans="1:1" ht="31.5" x14ac:dyDescent="0.25">
      <c r="A108" s="37" t="s">
        <v>51</v>
      </c>
    </row>
    <row r="109" spans="1:1" x14ac:dyDescent="0.25">
      <c r="A109" s="37" t="s">
        <v>52</v>
      </c>
    </row>
    <row r="110" spans="1:1" x14ac:dyDescent="0.25">
      <c r="A110" s="37"/>
    </row>
    <row r="111" spans="1:1" x14ac:dyDescent="0.25">
      <c r="A111" s="37" t="s">
        <v>53</v>
      </c>
    </row>
    <row r="112" spans="1:1" ht="12" customHeight="1" x14ac:dyDescent="0.25">
      <c r="A112" s="37"/>
    </row>
    <row r="113" spans="1:1" x14ac:dyDescent="0.25">
      <c r="A113" s="37" t="s">
        <v>54</v>
      </c>
    </row>
    <row r="114" spans="1:1" x14ac:dyDescent="0.25">
      <c r="A114" s="37"/>
    </row>
    <row r="115" spans="1:1" ht="31.5" x14ac:dyDescent="0.25">
      <c r="A115" s="37" t="s">
        <v>55</v>
      </c>
    </row>
  </sheetData>
  <sheetProtection sheet="1" objects="1" scenarios="1" selectLockedCells="1" selectUnlockedCells="1"/>
  <conditionalFormatting sqref="A15">
    <cfRule type="expression" dxfId="22" priority="33">
      <formula>ISNA(#REF!)</formula>
    </cfRule>
    <cfRule type="expression" priority="34">
      <formula>#REF!</formula>
    </cfRule>
  </conditionalFormatting>
  <pageMargins left="0.70866141732283472" right="0.70866141732283472" top="0.19685039370078741" bottom="0.19685039370078741" header="0.31496062992125984" footer="0.31496062992125984"/>
  <pageSetup paperSize="9" scale="66" fitToHeight="0" orientation="portrait" r:id="rId1"/>
  <rowBreaks count="1" manualBreakCount="1">
    <brk id="4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B313-E2E5-4274-93D0-09599C51A8B0}">
  <sheetPr codeName="Feuil2">
    <tabColor rgb="FFFCE5CD"/>
    <pageSetUpPr fitToPage="1"/>
  </sheetPr>
  <dimension ref="A1:J145"/>
  <sheetViews>
    <sheetView showGridLines="0" workbookViewId="0">
      <pane ySplit="2" topLeftCell="A3" activePane="bottomLeft" state="frozen"/>
      <selection pane="bottomLeft" activeCell="C3" sqref="C3"/>
    </sheetView>
  </sheetViews>
  <sheetFormatPr baseColWidth="10" defaultColWidth="11.42578125" defaultRowHeight="15" x14ac:dyDescent="0.25"/>
  <cols>
    <col min="1" max="1" width="10.140625" style="25" bestFit="1" customWidth="1"/>
    <col min="2" max="2" width="63.85546875" style="25" bestFit="1" customWidth="1"/>
    <col min="3" max="3" width="20" style="25" bestFit="1" customWidth="1"/>
    <col min="4" max="7" width="12.7109375" style="25" customWidth="1"/>
    <col min="8" max="8" width="15.7109375" style="25" customWidth="1"/>
    <col min="9" max="9" width="14.5703125" style="25" customWidth="1"/>
    <col min="10" max="10" width="11.28515625" style="25" bestFit="1" customWidth="1"/>
    <col min="11" max="16384" width="11.42578125" style="25"/>
  </cols>
  <sheetData>
    <row r="1" spans="1:10" ht="57" customHeight="1" thickBot="1" x14ac:dyDescent="0.3">
      <c r="A1" s="61" t="s">
        <v>56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36.950000000000003" customHeight="1" x14ac:dyDescent="0.25">
      <c r="A2" s="4" t="s">
        <v>57</v>
      </c>
      <c r="B2" s="4" t="s">
        <v>58</v>
      </c>
      <c r="C2" s="4" t="s">
        <v>59</v>
      </c>
      <c r="D2" s="4" t="s">
        <v>60</v>
      </c>
      <c r="E2" s="4" t="s">
        <v>61</v>
      </c>
      <c r="F2" s="4" t="s">
        <v>62</v>
      </c>
      <c r="G2" s="4" t="s">
        <v>63</v>
      </c>
      <c r="H2" s="4" t="s">
        <v>64</v>
      </c>
      <c r="I2" s="4" t="s">
        <v>65</v>
      </c>
      <c r="J2" s="4" t="s">
        <v>66</v>
      </c>
    </row>
    <row r="3" spans="1:10" ht="16.5" customHeight="1" x14ac:dyDescent="0.25">
      <c r="A3" s="26">
        <v>60100</v>
      </c>
      <c r="B3" s="26" t="s">
        <v>67</v>
      </c>
      <c r="C3" s="18"/>
      <c r="D3" s="18"/>
      <c r="E3" s="18"/>
      <c r="F3" s="18"/>
      <c r="G3" s="18"/>
      <c r="H3" s="19">
        <f t="shared" ref="H3:H7" si="0">D3+E3+F3+G3</f>
        <v>0</v>
      </c>
      <c r="I3" s="19">
        <f t="shared" ref="I3:I7" si="1">H3-C3</f>
        <v>0</v>
      </c>
      <c r="J3" s="20" t="str">
        <f t="shared" ref="J3:J7" si="2">IF(I3=0,"",IF(C3=0,"",I3/C3))</f>
        <v/>
      </c>
    </row>
    <row r="4" spans="1:10" ht="16.5" customHeight="1" x14ac:dyDescent="0.25">
      <c r="A4" s="26">
        <v>60310</v>
      </c>
      <c r="B4" s="26" t="s">
        <v>68</v>
      </c>
      <c r="C4" s="18"/>
      <c r="D4" s="18"/>
      <c r="E4" s="18"/>
      <c r="F4" s="18"/>
      <c r="G4" s="18"/>
      <c r="H4" s="19">
        <f t="shared" si="0"/>
        <v>0</v>
      </c>
      <c r="I4" s="19">
        <f t="shared" si="1"/>
        <v>0</v>
      </c>
      <c r="J4" s="20" t="str">
        <f t="shared" si="2"/>
        <v/>
      </c>
    </row>
    <row r="5" spans="1:10" ht="16.5" customHeight="1" x14ac:dyDescent="0.25">
      <c r="A5" s="26">
        <v>60320</v>
      </c>
      <c r="B5" s="26" t="s">
        <v>69</v>
      </c>
      <c r="C5" s="18"/>
      <c r="D5" s="18"/>
      <c r="E5" s="18"/>
      <c r="F5" s="18"/>
      <c r="G5" s="18"/>
      <c r="H5" s="19">
        <f t="shared" si="0"/>
        <v>0</v>
      </c>
      <c r="I5" s="19">
        <f t="shared" si="1"/>
        <v>0</v>
      </c>
      <c r="J5" s="20" t="str">
        <f t="shared" si="2"/>
        <v/>
      </c>
    </row>
    <row r="6" spans="1:10" ht="16.5" customHeight="1" x14ac:dyDescent="0.25">
      <c r="A6" s="26">
        <v>60410</v>
      </c>
      <c r="B6" s="26" t="s">
        <v>70</v>
      </c>
      <c r="C6" s="18"/>
      <c r="D6" s="18"/>
      <c r="E6" s="18"/>
      <c r="F6" s="18"/>
      <c r="G6" s="18"/>
      <c r="H6" s="19">
        <f t="shared" si="0"/>
        <v>0</v>
      </c>
      <c r="I6" s="19">
        <f t="shared" si="1"/>
        <v>0</v>
      </c>
      <c r="J6" s="20" t="str">
        <f t="shared" si="2"/>
        <v/>
      </c>
    </row>
    <row r="7" spans="1:10" ht="16.5" customHeight="1" x14ac:dyDescent="0.25">
      <c r="A7" s="26">
        <v>60611</v>
      </c>
      <c r="B7" s="26" t="s">
        <v>71</v>
      </c>
      <c r="C7" s="18"/>
      <c r="D7" s="18"/>
      <c r="E7" s="18"/>
      <c r="F7" s="18"/>
      <c r="G7" s="18"/>
      <c r="H7" s="19">
        <f t="shared" si="0"/>
        <v>0</v>
      </c>
      <c r="I7" s="19">
        <f t="shared" si="1"/>
        <v>0</v>
      </c>
      <c r="J7" s="20" t="str">
        <f t="shared" si="2"/>
        <v/>
      </c>
    </row>
    <row r="8" spans="1:10" ht="16.5" customHeight="1" x14ac:dyDescent="0.25">
      <c r="A8" s="26">
        <v>60626</v>
      </c>
      <c r="B8" s="26" t="s">
        <v>72</v>
      </c>
      <c r="C8" s="18"/>
      <c r="D8" s="18"/>
      <c r="E8" s="18"/>
      <c r="F8" s="18"/>
      <c r="G8" s="18"/>
      <c r="H8" s="19">
        <f t="shared" ref="H8:H66" si="3">D8+E8+F8+G8</f>
        <v>0</v>
      </c>
      <c r="I8" s="19">
        <f t="shared" ref="I8:I81" si="4">H8-C8</f>
        <v>0</v>
      </c>
      <c r="J8" s="20" t="str">
        <f t="shared" ref="J8:J78" si="5">IF(I8=0,"",IF(C8=0,"",I8/C8))</f>
        <v/>
      </c>
    </row>
    <row r="9" spans="1:10" ht="16.5" customHeight="1" x14ac:dyDescent="0.25">
      <c r="A9" s="26">
        <v>60630</v>
      </c>
      <c r="B9" s="26" t="s">
        <v>73</v>
      </c>
      <c r="C9" s="18"/>
      <c r="D9" s="18"/>
      <c r="E9" s="18"/>
      <c r="F9" s="18"/>
      <c r="G9" s="18"/>
      <c r="H9" s="19">
        <f t="shared" si="3"/>
        <v>0</v>
      </c>
      <c r="I9" s="19">
        <f t="shared" si="4"/>
        <v>0</v>
      </c>
      <c r="J9" s="20" t="str">
        <f t="shared" si="5"/>
        <v/>
      </c>
    </row>
    <row r="10" spans="1:10" ht="16.5" customHeight="1" x14ac:dyDescent="0.25">
      <c r="A10" s="26">
        <v>60632</v>
      </c>
      <c r="B10" s="26" t="s">
        <v>74</v>
      </c>
      <c r="C10" s="18"/>
      <c r="D10" s="18"/>
      <c r="E10" s="18"/>
      <c r="F10" s="18"/>
      <c r="G10" s="18"/>
      <c r="H10" s="19">
        <f t="shared" si="3"/>
        <v>0</v>
      </c>
      <c r="I10" s="19">
        <f t="shared" si="4"/>
        <v>0</v>
      </c>
      <c r="J10" s="20" t="str">
        <f t="shared" si="5"/>
        <v/>
      </c>
    </row>
    <row r="11" spans="1:10" ht="16.5" customHeight="1" x14ac:dyDescent="0.25">
      <c r="A11" s="26">
        <v>60631</v>
      </c>
      <c r="B11" s="26" t="s">
        <v>75</v>
      </c>
      <c r="C11" s="18"/>
      <c r="D11" s="18"/>
      <c r="E11" s="18"/>
      <c r="F11" s="18"/>
      <c r="G11" s="18"/>
      <c r="H11" s="19">
        <f t="shared" si="3"/>
        <v>0</v>
      </c>
      <c r="I11" s="19">
        <f t="shared" si="4"/>
        <v>0</v>
      </c>
      <c r="J11" s="20" t="str">
        <f t="shared" si="5"/>
        <v/>
      </c>
    </row>
    <row r="12" spans="1:10" ht="16.5" customHeight="1" x14ac:dyDescent="0.25">
      <c r="A12" s="26">
        <v>60640</v>
      </c>
      <c r="B12" s="26" t="s">
        <v>76</v>
      </c>
      <c r="C12" s="18"/>
      <c r="D12" s="18"/>
      <c r="E12" s="18"/>
      <c r="F12" s="18"/>
      <c r="G12" s="18"/>
      <c r="H12" s="19">
        <f t="shared" si="3"/>
        <v>0</v>
      </c>
      <c r="I12" s="19">
        <f t="shared" si="4"/>
        <v>0</v>
      </c>
      <c r="J12" s="20" t="str">
        <f t="shared" si="5"/>
        <v/>
      </c>
    </row>
    <row r="13" spans="1:10" ht="16.5" customHeight="1" x14ac:dyDescent="0.25">
      <c r="A13" s="26">
        <v>60650</v>
      </c>
      <c r="B13" s="26" t="s">
        <v>77</v>
      </c>
      <c r="C13" s="18"/>
      <c r="D13" s="18"/>
      <c r="E13" s="18"/>
      <c r="F13" s="18"/>
      <c r="G13" s="18"/>
      <c r="H13" s="19">
        <f t="shared" si="3"/>
        <v>0</v>
      </c>
      <c r="I13" s="19">
        <f t="shared" si="4"/>
        <v>0</v>
      </c>
      <c r="J13" s="20" t="str">
        <f t="shared" si="5"/>
        <v/>
      </c>
    </row>
    <row r="14" spans="1:10" ht="16.5" customHeight="1" x14ac:dyDescent="0.25">
      <c r="A14" s="26">
        <v>60660</v>
      </c>
      <c r="B14" s="26" t="s">
        <v>78</v>
      </c>
      <c r="C14" s="18"/>
      <c r="D14" s="18"/>
      <c r="E14" s="18"/>
      <c r="F14" s="18"/>
      <c r="G14" s="18"/>
      <c r="H14" s="19">
        <f t="shared" si="3"/>
        <v>0</v>
      </c>
      <c r="I14" s="19">
        <f t="shared" si="4"/>
        <v>0</v>
      </c>
      <c r="J14" s="20" t="str">
        <f t="shared" si="5"/>
        <v/>
      </c>
    </row>
    <row r="15" spans="1:10" ht="16.5" customHeight="1" x14ac:dyDescent="0.25">
      <c r="A15" s="26">
        <v>60690</v>
      </c>
      <c r="B15" s="26" t="s">
        <v>79</v>
      </c>
      <c r="C15" s="18"/>
      <c r="D15" s="18"/>
      <c r="E15" s="18"/>
      <c r="F15" s="18"/>
      <c r="G15" s="18"/>
      <c r="H15" s="19">
        <f t="shared" si="3"/>
        <v>0</v>
      </c>
      <c r="I15" s="19">
        <f t="shared" si="4"/>
        <v>0</v>
      </c>
      <c r="J15" s="20" t="str">
        <f t="shared" si="5"/>
        <v/>
      </c>
    </row>
    <row r="16" spans="1:10" ht="16.5" customHeight="1" x14ac:dyDescent="0.25">
      <c r="A16" s="26">
        <v>61320</v>
      </c>
      <c r="B16" s="26" t="s">
        <v>80</v>
      </c>
      <c r="C16" s="18"/>
      <c r="D16" s="18"/>
      <c r="E16" s="18"/>
      <c r="F16" s="18"/>
      <c r="G16" s="18"/>
      <c r="H16" s="19">
        <f t="shared" si="3"/>
        <v>0</v>
      </c>
      <c r="I16" s="19">
        <f t="shared" si="4"/>
        <v>0</v>
      </c>
      <c r="J16" s="20" t="str">
        <f t="shared" si="5"/>
        <v/>
      </c>
    </row>
    <row r="17" spans="1:10" ht="16.5" customHeight="1" x14ac:dyDescent="0.25">
      <c r="A17" s="26">
        <v>61340</v>
      </c>
      <c r="B17" s="26" t="s">
        <v>81</v>
      </c>
      <c r="C17" s="18"/>
      <c r="D17" s="18"/>
      <c r="E17" s="18"/>
      <c r="F17" s="18"/>
      <c r="G17" s="18"/>
      <c r="H17" s="19">
        <f t="shared" si="3"/>
        <v>0</v>
      </c>
      <c r="I17" s="19">
        <f t="shared" si="4"/>
        <v>0</v>
      </c>
      <c r="J17" s="20" t="str">
        <f t="shared" si="5"/>
        <v/>
      </c>
    </row>
    <row r="18" spans="1:10" ht="16.5" customHeight="1" x14ac:dyDescent="0.25">
      <c r="A18" s="26">
        <v>61350</v>
      </c>
      <c r="B18" s="26" t="s">
        <v>82</v>
      </c>
      <c r="C18" s="18"/>
      <c r="D18" s="18"/>
      <c r="E18" s="18"/>
      <c r="F18" s="18"/>
      <c r="G18" s="18"/>
      <c r="H18" s="19">
        <f t="shared" si="3"/>
        <v>0</v>
      </c>
      <c r="I18" s="19">
        <f t="shared" si="4"/>
        <v>0</v>
      </c>
      <c r="J18" s="20" t="str">
        <f t="shared" si="5"/>
        <v/>
      </c>
    </row>
    <row r="19" spans="1:10" ht="16.5" customHeight="1" x14ac:dyDescent="0.25">
      <c r="A19" s="26">
        <v>61360</v>
      </c>
      <c r="B19" s="26" t="s">
        <v>83</v>
      </c>
      <c r="C19" s="18"/>
      <c r="D19" s="18"/>
      <c r="E19" s="18"/>
      <c r="F19" s="18"/>
      <c r="G19" s="18"/>
      <c r="H19" s="19">
        <f t="shared" si="3"/>
        <v>0</v>
      </c>
      <c r="I19" s="19">
        <f t="shared" si="4"/>
        <v>0</v>
      </c>
      <c r="J19" s="20" t="str">
        <f t="shared" si="5"/>
        <v/>
      </c>
    </row>
    <row r="20" spans="1:10" ht="16.5" customHeight="1" x14ac:dyDescent="0.25">
      <c r="A20" s="26">
        <v>61400</v>
      </c>
      <c r="B20" s="26" t="s">
        <v>84</v>
      </c>
      <c r="C20" s="18"/>
      <c r="D20" s="18"/>
      <c r="E20" s="18"/>
      <c r="F20" s="18"/>
      <c r="G20" s="18"/>
      <c r="H20" s="19">
        <f t="shared" si="3"/>
        <v>0</v>
      </c>
      <c r="I20" s="19">
        <f t="shared" si="4"/>
        <v>0</v>
      </c>
      <c r="J20" s="20" t="str">
        <f t="shared" si="5"/>
        <v/>
      </c>
    </row>
    <row r="21" spans="1:10" ht="16.5" customHeight="1" x14ac:dyDescent="0.25">
      <c r="A21" s="26">
        <v>61520</v>
      </c>
      <c r="B21" s="26" t="s">
        <v>85</v>
      </c>
      <c r="C21" s="18"/>
      <c r="D21" s="18"/>
      <c r="E21" s="18"/>
      <c r="F21" s="18"/>
      <c r="G21" s="18"/>
      <c r="H21" s="19">
        <f t="shared" si="3"/>
        <v>0</v>
      </c>
      <c r="I21" s="19">
        <f t="shared" si="4"/>
        <v>0</v>
      </c>
      <c r="J21" s="20" t="str">
        <f t="shared" si="5"/>
        <v/>
      </c>
    </row>
    <row r="22" spans="1:10" ht="16.5" customHeight="1" x14ac:dyDescent="0.25">
      <c r="A22" s="26">
        <v>61521</v>
      </c>
      <c r="B22" s="26" t="s">
        <v>86</v>
      </c>
      <c r="C22" s="18"/>
      <c r="D22" s="18"/>
      <c r="E22" s="18"/>
      <c r="F22" s="18"/>
      <c r="G22" s="18"/>
      <c r="H22" s="19">
        <f t="shared" si="3"/>
        <v>0</v>
      </c>
      <c r="I22" s="19">
        <f t="shared" si="4"/>
        <v>0</v>
      </c>
      <c r="J22" s="20" t="str">
        <f t="shared" si="5"/>
        <v/>
      </c>
    </row>
    <row r="23" spans="1:10" ht="16.5" customHeight="1" x14ac:dyDescent="0.25">
      <c r="A23" s="26">
        <v>61522</v>
      </c>
      <c r="B23" s="26" t="s">
        <v>87</v>
      </c>
      <c r="C23" s="18"/>
      <c r="D23" s="18"/>
      <c r="E23" s="18"/>
      <c r="F23" s="18"/>
      <c r="G23" s="18"/>
      <c r="H23" s="19">
        <f t="shared" si="3"/>
        <v>0</v>
      </c>
      <c r="I23" s="19">
        <f t="shared" si="4"/>
        <v>0</v>
      </c>
      <c r="J23" s="20" t="str">
        <f t="shared" si="5"/>
        <v/>
      </c>
    </row>
    <row r="24" spans="1:10" ht="16.5" customHeight="1" x14ac:dyDescent="0.25">
      <c r="A24" s="26">
        <v>61600</v>
      </c>
      <c r="B24" s="26" t="s">
        <v>88</v>
      </c>
      <c r="C24" s="18"/>
      <c r="D24" s="18"/>
      <c r="E24" s="18"/>
      <c r="F24" s="18"/>
      <c r="G24" s="18"/>
      <c r="H24" s="19">
        <f t="shared" si="3"/>
        <v>0</v>
      </c>
      <c r="I24" s="19">
        <f t="shared" si="4"/>
        <v>0</v>
      </c>
      <c r="J24" s="20" t="str">
        <f t="shared" si="5"/>
        <v/>
      </c>
    </row>
    <row r="25" spans="1:10" ht="16.5" customHeight="1" x14ac:dyDescent="0.25">
      <c r="A25" s="26">
        <v>61830</v>
      </c>
      <c r="B25" s="26" t="s">
        <v>89</v>
      </c>
      <c r="C25" s="18"/>
      <c r="D25" s="18"/>
      <c r="E25" s="18"/>
      <c r="F25" s="18"/>
      <c r="G25" s="18"/>
      <c r="H25" s="19">
        <f t="shared" si="3"/>
        <v>0</v>
      </c>
      <c r="I25" s="19">
        <f t="shared" si="4"/>
        <v>0</v>
      </c>
      <c r="J25" s="20" t="str">
        <f t="shared" si="5"/>
        <v/>
      </c>
    </row>
    <row r="26" spans="1:10" ht="16.5" customHeight="1" x14ac:dyDescent="0.25">
      <c r="A26" s="26">
        <v>62110</v>
      </c>
      <c r="B26" s="26" t="s">
        <v>90</v>
      </c>
      <c r="C26" s="18"/>
      <c r="D26" s="18"/>
      <c r="E26" s="18"/>
      <c r="F26" s="18"/>
      <c r="G26" s="18"/>
      <c r="H26" s="19">
        <f t="shared" si="3"/>
        <v>0</v>
      </c>
      <c r="I26" s="19">
        <f t="shared" si="4"/>
        <v>0</v>
      </c>
      <c r="J26" s="20" t="str">
        <f t="shared" si="5"/>
        <v/>
      </c>
    </row>
    <row r="27" spans="1:10" ht="16.5" customHeight="1" x14ac:dyDescent="0.25">
      <c r="A27" s="26">
        <v>62111</v>
      </c>
      <c r="B27" s="26" t="s">
        <v>91</v>
      </c>
      <c r="C27" s="18"/>
      <c r="D27" s="18"/>
      <c r="E27" s="18"/>
      <c r="F27" s="18"/>
      <c r="G27" s="18"/>
      <c r="H27" s="19">
        <f t="shared" si="3"/>
        <v>0</v>
      </c>
      <c r="I27" s="19">
        <f t="shared" si="4"/>
        <v>0</v>
      </c>
      <c r="J27" s="20" t="str">
        <f t="shared" si="5"/>
        <v/>
      </c>
    </row>
    <row r="28" spans="1:10" ht="16.5" customHeight="1" x14ac:dyDescent="0.25">
      <c r="A28" s="26">
        <v>62112</v>
      </c>
      <c r="B28" s="26" t="s">
        <v>92</v>
      </c>
      <c r="C28" s="18"/>
      <c r="D28" s="18"/>
      <c r="E28" s="18"/>
      <c r="F28" s="18"/>
      <c r="G28" s="18"/>
      <c r="H28" s="19">
        <f t="shared" si="3"/>
        <v>0</v>
      </c>
      <c r="I28" s="19">
        <f t="shared" si="4"/>
        <v>0</v>
      </c>
      <c r="J28" s="20" t="str">
        <f t="shared" si="5"/>
        <v/>
      </c>
    </row>
    <row r="29" spans="1:10" ht="16.5" customHeight="1" x14ac:dyDescent="0.25">
      <c r="A29" s="26">
        <v>62260</v>
      </c>
      <c r="B29" s="26" t="s">
        <v>93</v>
      </c>
      <c r="C29" s="18"/>
      <c r="D29" s="18"/>
      <c r="E29" s="18"/>
      <c r="F29" s="18"/>
      <c r="G29" s="18"/>
      <c r="H29" s="19">
        <f t="shared" si="3"/>
        <v>0</v>
      </c>
      <c r="I29" s="19">
        <f t="shared" si="4"/>
        <v>0</v>
      </c>
      <c r="J29" s="20" t="str">
        <f t="shared" si="5"/>
        <v/>
      </c>
    </row>
    <row r="30" spans="1:10" ht="16.5" customHeight="1" x14ac:dyDescent="0.25">
      <c r="A30" s="26">
        <v>62261</v>
      </c>
      <c r="B30" s="26" t="s">
        <v>94</v>
      </c>
      <c r="C30" s="18"/>
      <c r="D30" s="18"/>
      <c r="E30" s="18"/>
      <c r="F30" s="18"/>
      <c r="G30" s="18"/>
      <c r="H30" s="19">
        <f t="shared" si="3"/>
        <v>0</v>
      </c>
      <c r="I30" s="19">
        <f t="shared" si="4"/>
        <v>0</v>
      </c>
      <c r="J30" s="20" t="str">
        <f t="shared" si="5"/>
        <v/>
      </c>
    </row>
    <row r="31" spans="1:10" ht="16.5" customHeight="1" x14ac:dyDescent="0.25">
      <c r="A31" s="26">
        <v>62270</v>
      </c>
      <c r="B31" s="26" t="s">
        <v>95</v>
      </c>
      <c r="C31" s="18"/>
      <c r="D31" s="18"/>
      <c r="E31" s="18"/>
      <c r="F31" s="18"/>
      <c r="G31" s="18"/>
      <c r="H31" s="19">
        <f t="shared" si="3"/>
        <v>0</v>
      </c>
      <c r="I31" s="19">
        <f t="shared" si="4"/>
        <v>0</v>
      </c>
      <c r="J31" s="20" t="str">
        <f t="shared" si="5"/>
        <v/>
      </c>
    </row>
    <row r="32" spans="1:10" ht="16.5" customHeight="1" x14ac:dyDescent="0.25">
      <c r="A32" s="26">
        <v>62310</v>
      </c>
      <c r="B32" s="26" t="s">
        <v>96</v>
      </c>
      <c r="C32" s="18"/>
      <c r="D32" s="18"/>
      <c r="E32" s="18"/>
      <c r="F32" s="18"/>
      <c r="G32" s="18"/>
      <c r="H32" s="19">
        <f t="shared" si="3"/>
        <v>0</v>
      </c>
      <c r="I32" s="19">
        <f t="shared" si="4"/>
        <v>0</v>
      </c>
      <c r="J32" s="20" t="str">
        <f t="shared" si="5"/>
        <v/>
      </c>
    </row>
    <row r="33" spans="1:10" ht="16.5" customHeight="1" x14ac:dyDescent="0.25">
      <c r="A33" s="26">
        <v>62320</v>
      </c>
      <c r="B33" s="26" t="s">
        <v>97</v>
      </c>
      <c r="C33" s="18"/>
      <c r="D33" s="18"/>
      <c r="E33" s="18"/>
      <c r="F33" s="18"/>
      <c r="G33" s="18"/>
      <c r="H33" s="19">
        <f t="shared" si="3"/>
        <v>0</v>
      </c>
      <c r="I33" s="19">
        <f t="shared" si="4"/>
        <v>0</v>
      </c>
      <c r="J33" s="20" t="str">
        <f t="shared" si="5"/>
        <v/>
      </c>
    </row>
    <row r="34" spans="1:10" ht="16.5" customHeight="1" x14ac:dyDescent="0.25">
      <c r="A34" s="26">
        <v>62340</v>
      </c>
      <c r="B34" s="26" t="s">
        <v>98</v>
      </c>
      <c r="C34" s="18"/>
      <c r="D34" s="18"/>
      <c r="E34" s="18"/>
      <c r="F34" s="18"/>
      <c r="G34" s="18"/>
      <c r="H34" s="19">
        <f t="shared" si="3"/>
        <v>0</v>
      </c>
      <c r="I34" s="19">
        <f t="shared" si="4"/>
        <v>0</v>
      </c>
      <c r="J34" s="20" t="str">
        <f t="shared" si="5"/>
        <v/>
      </c>
    </row>
    <row r="35" spans="1:10" ht="16.5" customHeight="1" x14ac:dyDescent="0.25">
      <c r="A35" s="26">
        <v>62410</v>
      </c>
      <c r="B35" s="26" t="s">
        <v>99</v>
      </c>
      <c r="C35" s="18"/>
      <c r="D35" s="18"/>
      <c r="E35" s="18"/>
      <c r="F35" s="18"/>
      <c r="G35" s="18"/>
      <c r="H35" s="19">
        <f t="shared" si="3"/>
        <v>0</v>
      </c>
      <c r="I35" s="19">
        <f t="shared" si="4"/>
        <v>0</v>
      </c>
      <c r="J35" s="20" t="str">
        <f t="shared" si="5"/>
        <v/>
      </c>
    </row>
    <row r="36" spans="1:10" ht="16.5" customHeight="1" x14ac:dyDescent="0.25">
      <c r="A36" s="26">
        <v>62510</v>
      </c>
      <c r="B36" s="26" t="s">
        <v>100</v>
      </c>
      <c r="C36" s="18"/>
      <c r="D36" s="18"/>
      <c r="E36" s="18"/>
      <c r="F36" s="18"/>
      <c r="G36" s="18"/>
      <c r="H36" s="19">
        <f t="shared" si="3"/>
        <v>0</v>
      </c>
      <c r="I36" s="19">
        <f t="shared" si="4"/>
        <v>0</v>
      </c>
      <c r="J36" s="20" t="str">
        <f t="shared" si="5"/>
        <v/>
      </c>
    </row>
    <row r="37" spans="1:10" ht="16.5" customHeight="1" x14ac:dyDescent="0.25">
      <c r="A37" s="26">
        <v>62520</v>
      </c>
      <c r="B37" s="26" t="s">
        <v>101</v>
      </c>
      <c r="C37" s="18"/>
      <c r="D37" s="18"/>
      <c r="E37" s="18"/>
      <c r="F37" s="18"/>
      <c r="G37" s="18"/>
      <c r="H37" s="19">
        <f t="shared" si="3"/>
        <v>0</v>
      </c>
      <c r="I37" s="19">
        <f t="shared" si="4"/>
        <v>0</v>
      </c>
      <c r="J37" s="20" t="str">
        <f t="shared" si="5"/>
        <v/>
      </c>
    </row>
    <row r="38" spans="1:10" ht="16.5" customHeight="1" x14ac:dyDescent="0.25">
      <c r="A38" s="26">
        <v>62550</v>
      </c>
      <c r="B38" s="26" t="s">
        <v>102</v>
      </c>
      <c r="C38" s="18"/>
      <c r="D38" s="18"/>
      <c r="E38" s="18"/>
      <c r="F38" s="18"/>
      <c r="G38" s="18"/>
      <c r="H38" s="19">
        <f t="shared" si="3"/>
        <v>0</v>
      </c>
      <c r="I38" s="19">
        <f t="shared" si="4"/>
        <v>0</v>
      </c>
      <c r="J38" s="20" t="str">
        <f t="shared" si="5"/>
        <v/>
      </c>
    </row>
    <row r="39" spans="1:10" ht="16.5" customHeight="1" x14ac:dyDescent="0.25">
      <c r="A39" s="26">
        <v>62560</v>
      </c>
      <c r="B39" s="26" t="s">
        <v>103</v>
      </c>
      <c r="C39" s="18"/>
      <c r="D39" s="18"/>
      <c r="E39" s="18"/>
      <c r="F39" s="18"/>
      <c r="G39" s="18"/>
      <c r="H39" s="19">
        <f t="shared" si="3"/>
        <v>0</v>
      </c>
      <c r="I39" s="19">
        <f t="shared" si="4"/>
        <v>0</v>
      </c>
      <c r="J39" s="20" t="str">
        <f t="shared" si="5"/>
        <v/>
      </c>
    </row>
    <row r="40" spans="1:10" ht="16.5" customHeight="1" x14ac:dyDescent="0.25">
      <c r="A40" s="26">
        <v>62610</v>
      </c>
      <c r="B40" s="26" t="s">
        <v>104</v>
      </c>
      <c r="C40" s="18"/>
      <c r="D40" s="18"/>
      <c r="E40" s="18"/>
      <c r="F40" s="18"/>
      <c r="G40" s="18"/>
      <c r="H40" s="19">
        <f t="shared" si="3"/>
        <v>0</v>
      </c>
      <c r="I40" s="19">
        <f t="shared" si="4"/>
        <v>0</v>
      </c>
      <c r="J40" s="20" t="str">
        <f t="shared" si="5"/>
        <v/>
      </c>
    </row>
    <row r="41" spans="1:10" ht="16.5" customHeight="1" x14ac:dyDescent="0.25">
      <c r="A41" s="26">
        <v>62620</v>
      </c>
      <c r="B41" s="26" t="s">
        <v>105</v>
      </c>
      <c r="C41" s="18"/>
      <c r="D41" s="18"/>
      <c r="E41" s="18"/>
      <c r="F41" s="18"/>
      <c r="G41" s="18"/>
      <c r="H41" s="19">
        <f t="shared" si="3"/>
        <v>0</v>
      </c>
      <c r="I41" s="19">
        <f t="shared" si="4"/>
        <v>0</v>
      </c>
      <c r="J41" s="20" t="str">
        <f t="shared" si="5"/>
        <v/>
      </c>
    </row>
    <row r="42" spans="1:10" ht="16.5" customHeight="1" x14ac:dyDescent="0.25">
      <c r="A42" s="26">
        <v>62640</v>
      </c>
      <c r="B42" s="26" t="s">
        <v>106</v>
      </c>
      <c r="C42" s="18"/>
      <c r="D42" s="18"/>
      <c r="E42" s="18"/>
      <c r="F42" s="18"/>
      <c r="G42" s="18"/>
      <c r="H42" s="19">
        <f t="shared" si="3"/>
        <v>0</v>
      </c>
      <c r="I42" s="19">
        <f t="shared" si="4"/>
        <v>0</v>
      </c>
      <c r="J42" s="20" t="str">
        <f t="shared" si="5"/>
        <v/>
      </c>
    </row>
    <row r="43" spans="1:10" ht="16.5" customHeight="1" x14ac:dyDescent="0.25">
      <c r="A43" s="26">
        <v>62680</v>
      </c>
      <c r="B43" s="26" t="s">
        <v>107</v>
      </c>
      <c r="C43" s="18"/>
      <c r="D43" s="18"/>
      <c r="E43" s="18"/>
      <c r="F43" s="18"/>
      <c r="G43" s="18"/>
      <c r="H43" s="19">
        <f t="shared" si="3"/>
        <v>0</v>
      </c>
      <c r="I43" s="19">
        <f t="shared" si="4"/>
        <v>0</v>
      </c>
      <c r="J43" s="20" t="str">
        <f t="shared" si="5"/>
        <v/>
      </c>
    </row>
    <row r="44" spans="1:10" ht="16.5" customHeight="1" x14ac:dyDescent="0.25">
      <c r="A44" s="26">
        <v>62710</v>
      </c>
      <c r="B44" s="26" t="s">
        <v>108</v>
      </c>
      <c r="C44" s="18"/>
      <c r="D44" s="18"/>
      <c r="E44" s="18"/>
      <c r="F44" s="18"/>
      <c r="G44" s="18"/>
      <c r="H44" s="19">
        <f t="shared" si="3"/>
        <v>0</v>
      </c>
      <c r="I44" s="19">
        <f t="shared" si="4"/>
        <v>0</v>
      </c>
      <c r="J44" s="20" t="str">
        <f t="shared" si="5"/>
        <v/>
      </c>
    </row>
    <row r="45" spans="1:10" ht="16.5" customHeight="1" x14ac:dyDescent="0.25">
      <c r="A45" s="26">
        <v>62810</v>
      </c>
      <c r="B45" s="26" t="s">
        <v>109</v>
      </c>
      <c r="C45" s="18"/>
      <c r="D45" s="18"/>
      <c r="E45" s="18"/>
      <c r="F45" s="18"/>
      <c r="G45" s="18"/>
      <c r="H45" s="19">
        <f t="shared" si="3"/>
        <v>0</v>
      </c>
      <c r="I45" s="19">
        <f t="shared" si="4"/>
        <v>0</v>
      </c>
      <c r="J45" s="20" t="str">
        <f t="shared" si="5"/>
        <v/>
      </c>
    </row>
    <row r="46" spans="1:10" ht="16.5" customHeight="1" x14ac:dyDescent="0.25">
      <c r="A46" s="26">
        <v>62830</v>
      </c>
      <c r="B46" s="26" t="s">
        <v>110</v>
      </c>
      <c r="C46" s="18"/>
      <c r="D46" s="18"/>
      <c r="E46" s="18"/>
      <c r="F46" s="18"/>
      <c r="G46" s="18"/>
      <c r="H46" s="19">
        <f t="shared" si="3"/>
        <v>0</v>
      </c>
      <c r="I46" s="19">
        <f t="shared" si="4"/>
        <v>0</v>
      </c>
      <c r="J46" s="20" t="str">
        <f t="shared" si="5"/>
        <v/>
      </c>
    </row>
    <row r="47" spans="1:10" ht="16.5" customHeight="1" x14ac:dyDescent="0.25">
      <c r="A47" s="26">
        <v>62840</v>
      </c>
      <c r="B47" s="26" t="s">
        <v>111</v>
      </c>
      <c r="C47" s="18"/>
      <c r="D47" s="18"/>
      <c r="E47" s="18"/>
      <c r="F47" s="18"/>
      <c r="G47" s="18"/>
      <c r="H47" s="19">
        <f t="shared" si="3"/>
        <v>0</v>
      </c>
      <c r="I47" s="19">
        <f t="shared" si="4"/>
        <v>0</v>
      </c>
      <c r="J47" s="20" t="str">
        <f t="shared" si="5"/>
        <v/>
      </c>
    </row>
    <row r="48" spans="1:10" ht="16.5" customHeight="1" x14ac:dyDescent="0.25">
      <c r="A48" s="26">
        <v>62850</v>
      </c>
      <c r="B48" s="26" t="s">
        <v>112</v>
      </c>
      <c r="C48" s="18"/>
      <c r="D48" s="18"/>
      <c r="E48" s="18"/>
      <c r="F48" s="18"/>
      <c r="G48" s="18"/>
      <c r="H48" s="19">
        <f t="shared" si="3"/>
        <v>0</v>
      </c>
      <c r="I48" s="19">
        <f t="shared" si="4"/>
        <v>0</v>
      </c>
      <c r="J48" s="20" t="str">
        <f t="shared" si="5"/>
        <v/>
      </c>
    </row>
    <row r="49" spans="1:10" ht="16.5" customHeight="1" x14ac:dyDescent="0.25">
      <c r="A49" s="26">
        <v>63110</v>
      </c>
      <c r="B49" s="26" t="s">
        <v>113</v>
      </c>
      <c r="C49" s="18"/>
      <c r="D49" s="18"/>
      <c r="E49" s="18"/>
      <c r="F49" s="18"/>
      <c r="G49" s="18"/>
      <c r="H49" s="19">
        <f t="shared" ref="H49:H51" si="6">D49+E49+F49+G49</f>
        <v>0</v>
      </c>
      <c r="I49" s="19">
        <f t="shared" ref="I49:I51" si="7">H49-C49</f>
        <v>0</v>
      </c>
      <c r="J49" s="20" t="str">
        <f t="shared" ref="J49:J51" si="8">IF(I49=0,"",IF(C49=0,"",I49/C49))</f>
        <v/>
      </c>
    </row>
    <row r="50" spans="1:10" ht="16.5" customHeight="1" x14ac:dyDescent="0.25">
      <c r="A50" s="26">
        <v>63111</v>
      </c>
      <c r="B50" s="26" t="s">
        <v>114</v>
      </c>
      <c r="C50" s="18"/>
      <c r="D50" s="18"/>
      <c r="E50" s="18"/>
      <c r="F50" s="18"/>
      <c r="G50" s="18"/>
      <c r="H50" s="19">
        <f t="shared" si="6"/>
        <v>0</v>
      </c>
      <c r="I50" s="19">
        <f t="shared" si="7"/>
        <v>0</v>
      </c>
      <c r="J50" s="20" t="str">
        <f t="shared" si="8"/>
        <v/>
      </c>
    </row>
    <row r="51" spans="1:10" ht="16.5" customHeight="1" x14ac:dyDescent="0.25">
      <c r="A51" s="26">
        <v>63112</v>
      </c>
      <c r="B51" s="26" t="s">
        <v>115</v>
      </c>
      <c r="C51" s="18"/>
      <c r="D51" s="18"/>
      <c r="E51" s="18"/>
      <c r="F51" s="18"/>
      <c r="G51" s="18"/>
      <c r="H51" s="19">
        <f t="shared" si="6"/>
        <v>0</v>
      </c>
      <c r="I51" s="19">
        <f t="shared" si="7"/>
        <v>0</v>
      </c>
      <c r="J51" s="20" t="str">
        <f t="shared" si="8"/>
        <v/>
      </c>
    </row>
    <row r="52" spans="1:10" ht="16.5" customHeight="1" x14ac:dyDescent="0.25">
      <c r="A52" s="26">
        <v>63120</v>
      </c>
      <c r="B52" s="26" t="s">
        <v>116</v>
      </c>
      <c r="C52" s="18"/>
      <c r="D52" s="18"/>
      <c r="E52" s="18"/>
      <c r="F52" s="18"/>
      <c r="G52" s="18"/>
      <c r="H52" s="19">
        <f t="shared" si="3"/>
        <v>0</v>
      </c>
      <c r="I52" s="19">
        <f t="shared" si="4"/>
        <v>0</v>
      </c>
      <c r="J52" s="20" t="str">
        <f t="shared" si="5"/>
        <v/>
      </c>
    </row>
    <row r="53" spans="1:10" ht="16.5" customHeight="1" x14ac:dyDescent="0.25">
      <c r="A53" s="26">
        <v>63121</v>
      </c>
      <c r="B53" s="26" t="s">
        <v>117</v>
      </c>
      <c r="C53" s="18"/>
      <c r="D53" s="18"/>
      <c r="E53" s="18"/>
      <c r="F53" s="18"/>
      <c r="G53" s="18"/>
      <c r="H53" s="19">
        <f t="shared" ref="H53" si="9">D53+E53+F53+G53</f>
        <v>0</v>
      </c>
      <c r="I53" s="19">
        <f t="shared" ref="I53" si="10">H53-C53</f>
        <v>0</v>
      </c>
      <c r="J53" s="20" t="str">
        <f t="shared" ref="J53" si="11">IF(I53=0,"",IF(C53=0,"",I53/C53))</f>
        <v/>
      </c>
    </row>
    <row r="54" spans="1:10" ht="16.5" customHeight="1" x14ac:dyDescent="0.25">
      <c r="A54" s="26">
        <v>63330</v>
      </c>
      <c r="B54" s="26" t="s">
        <v>118</v>
      </c>
      <c r="C54" s="18"/>
      <c r="D54" s="18"/>
      <c r="E54" s="18"/>
      <c r="F54" s="18"/>
      <c r="G54" s="18"/>
      <c r="H54" s="19">
        <f t="shared" ref="H54:H56" si="12">D54+E54+F54+G54</f>
        <v>0</v>
      </c>
      <c r="I54" s="19">
        <f t="shared" ref="I54:I56" si="13">H54-C54</f>
        <v>0</v>
      </c>
      <c r="J54" s="20" t="str">
        <f t="shared" ref="J54:J56" si="14">IF(I54=0,"",IF(C54=0,"",I54/C54))</f>
        <v/>
      </c>
    </row>
    <row r="55" spans="1:10" ht="16.5" customHeight="1" x14ac:dyDescent="0.25">
      <c r="A55" s="26">
        <v>63331</v>
      </c>
      <c r="B55" s="26" t="s">
        <v>119</v>
      </c>
      <c r="C55" s="18"/>
      <c r="D55" s="18"/>
      <c r="E55" s="18"/>
      <c r="F55" s="18"/>
      <c r="G55" s="18"/>
      <c r="H55" s="19">
        <f t="shared" si="12"/>
        <v>0</v>
      </c>
      <c r="I55" s="19">
        <f t="shared" si="13"/>
        <v>0</v>
      </c>
      <c r="J55" s="20" t="str">
        <f t="shared" si="14"/>
        <v/>
      </c>
    </row>
    <row r="56" spans="1:10" ht="16.5" customHeight="1" x14ac:dyDescent="0.25">
      <c r="A56" s="26">
        <v>63332</v>
      </c>
      <c r="B56" s="26" t="s">
        <v>120</v>
      </c>
      <c r="C56" s="18"/>
      <c r="D56" s="18"/>
      <c r="E56" s="18"/>
      <c r="F56" s="18"/>
      <c r="G56" s="18"/>
      <c r="H56" s="19">
        <f t="shared" si="12"/>
        <v>0</v>
      </c>
      <c r="I56" s="19">
        <f t="shared" si="13"/>
        <v>0</v>
      </c>
      <c r="J56" s="20" t="str">
        <f t="shared" si="14"/>
        <v/>
      </c>
    </row>
    <row r="57" spans="1:10" ht="16.5" customHeight="1" x14ac:dyDescent="0.25">
      <c r="A57" s="26">
        <v>63510</v>
      </c>
      <c r="B57" s="26" t="s">
        <v>121</v>
      </c>
      <c r="C57" s="18"/>
      <c r="D57" s="18"/>
      <c r="E57" s="18"/>
      <c r="F57" s="18"/>
      <c r="G57" s="18"/>
      <c r="H57" s="19">
        <f t="shared" si="3"/>
        <v>0</v>
      </c>
      <c r="I57" s="19">
        <f t="shared" si="4"/>
        <v>0</v>
      </c>
      <c r="J57" s="20" t="str">
        <f t="shared" si="5"/>
        <v/>
      </c>
    </row>
    <row r="58" spans="1:10" ht="16.5" customHeight="1" x14ac:dyDescent="0.25">
      <c r="A58" s="26">
        <v>64110</v>
      </c>
      <c r="B58" s="26" t="s">
        <v>122</v>
      </c>
      <c r="C58" s="18"/>
      <c r="D58" s="18"/>
      <c r="E58" s="18"/>
      <c r="F58" s="18"/>
      <c r="G58" s="18"/>
      <c r="H58" s="19">
        <f t="shared" si="3"/>
        <v>0</v>
      </c>
      <c r="I58" s="19">
        <f t="shared" si="4"/>
        <v>0</v>
      </c>
      <c r="J58" s="20" t="str">
        <f t="shared" si="5"/>
        <v/>
      </c>
    </row>
    <row r="59" spans="1:10" ht="16.5" customHeight="1" x14ac:dyDescent="0.25">
      <c r="A59" s="26">
        <v>64111</v>
      </c>
      <c r="B59" s="26" t="s">
        <v>123</v>
      </c>
      <c r="C59" s="18"/>
      <c r="D59" s="18"/>
      <c r="E59" s="18"/>
      <c r="F59" s="18"/>
      <c r="G59" s="18"/>
      <c r="H59" s="19">
        <f t="shared" si="3"/>
        <v>0</v>
      </c>
      <c r="I59" s="19">
        <f t="shared" si="4"/>
        <v>0</v>
      </c>
      <c r="J59" s="20" t="str">
        <f t="shared" si="5"/>
        <v/>
      </c>
    </row>
    <row r="60" spans="1:10" ht="16.5" customHeight="1" x14ac:dyDescent="0.25">
      <c r="A60" s="26">
        <v>64112</v>
      </c>
      <c r="B60" s="26" t="s">
        <v>124</v>
      </c>
      <c r="C60" s="18"/>
      <c r="D60" s="18"/>
      <c r="E60" s="18"/>
      <c r="F60" s="18"/>
      <c r="G60" s="18"/>
      <c r="H60" s="19">
        <f t="shared" si="3"/>
        <v>0</v>
      </c>
      <c r="I60" s="19">
        <f t="shared" si="4"/>
        <v>0</v>
      </c>
      <c r="J60" s="20" t="str">
        <f t="shared" si="5"/>
        <v/>
      </c>
    </row>
    <row r="61" spans="1:10" ht="16.5" customHeight="1" x14ac:dyDescent="0.25">
      <c r="A61" s="26">
        <v>64120</v>
      </c>
      <c r="B61" s="26" t="s">
        <v>125</v>
      </c>
      <c r="C61" s="18"/>
      <c r="D61" s="18"/>
      <c r="E61" s="18"/>
      <c r="F61" s="18"/>
      <c r="G61" s="18"/>
      <c r="H61" s="19">
        <f t="shared" si="3"/>
        <v>0</v>
      </c>
      <c r="I61" s="19">
        <f t="shared" si="4"/>
        <v>0</v>
      </c>
      <c r="J61" s="20" t="str">
        <f t="shared" si="5"/>
        <v/>
      </c>
    </row>
    <row r="62" spans="1:10" ht="16.5" customHeight="1" x14ac:dyDescent="0.25">
      <c r="A62" s="26">
        <v>64121</v>
      </c>
      <c r="B62" s="26" t="s">
        <v>126</v>
      </c>
      <c r="C62" s="18"/>
      <c r="D62" s="18"/>
      <c r="E62" s="18"/>
      <c r="F62" s="18"/>
      <c r="G62" s="18"/>
      <c r="H62" s="19">
        <f t="shared" si="3"/>
        <v>0</v>
      </c>
      <c r="I62" s="19">
        <f t="shared" si="4"/>
        <v>0</v>
      </c>
      <c r="J62" s="20" t="str">
        <f t="shared" si="5"/>
        <v/>
      </c>
    </row>
    <row r="63" spans="1:10" ht="16.5" customHeight="1" x14ac:dyDescent="0.25">
      <c r="A63" s="26">
        <v>64122</v>
      </c>
      <c r="B63" s="26" t="s">
        <v>127</v>
      </c>
      <c r="C63" s="18"/>
      <c r="D63" s="18"/>
      <c r="E63" s="18"/>
      <c r="F63" s="18"/>
      <c r="G63" s="18"/>
      <c r="H63" s="19">
        <f t="shared" si="3"/>
        <v>0</v>
      </c>
      <c r="I63" s="19">
        <f t="shared" si="4"/>
        <v>0</v>
      </c>
      <c r="J63" s="20" t="str">
        <f t="shared" si="5"/>
        <v/>
      </c>
    </row>
    <row r="64" spans="1:10" ht="16.5" customHeight="1" x14ac:dyDescent="0.25">
      <c r="A64" s="26">
        <v>64510</v>
      </c>
      <c r="B64" s="26" t="s">
        <v>128</v>
      </c>
      <c r="C64" s="18"/>
      <c r="D64" s="18"/>
      <c r="E64" s="18"/>
      <c r="F64" s="18"/>
      <c r="G64" s="18"/>
      <c r="H64" s="19">
        <f t="shared" si="3"/>
        <v>0</v>
      </c>
      <c r="I64" s="19">
        <f t="shared" si="4"/>
        <v>0</v>
      </c>
      <c r="J64" s="20" t="str">
        <f t="shared" si="5"/>
        <v/>
      </c>
    </row>
    <row r="65" spans="1:10" ht="16.5" customHeight="1" x14ac:dyDescent="0.25">
      <c r="A65" s="26">
        <v>64511</v>
      </c>
      <c r="B65" s="26" t="s">
        <v>129</v>
      </c>
      <c r="C65" s="18"/>
      <c r="D65" s="18"/>
      <c r="E65" s="18"/>
      <c r="F65" s="18"/>
      <c r="G65" s="18"/>
      <c r="H65" s="19">
        <f t="shared" si="3"/>
        <v>0</v>
      </c>
      <c r="I65" s="19">
        <f t="shared" si="4"/>
        <v>0</v>
      </c>
      <c r="J65" s="20" t="str">
        <f t="shared" si="5"/>
        <v/>
      </c>
    </row>
    <row r="66" spans="1:10" ht="16.5" customHeight="1" x14ac:dyDescent="0.25">
      <c r="A66" s="26">
        <v>64512</v>
      </c>
      <c r="B66" s="26" t="s">
        <v>130</v>
      </c>
      <c r="C66" s="18"/>
      <c r="D66" s="18"/>
      <c r="E66" s="18"/>
      <c r="F66" s="18"/>
      <c r="G66" s="18"/>
      <c r="H66" s="19">
        <f t="shared" si="3"/>
        <v>0</v>
      </c>
      <c r="I66" s="19">
        <f t="shared" si="4"/>
        <v>0</v>
      </c>
      <c r="J66" s="20" t="str">
        <f t="shared" si="5"/>
        <v/>
      </c>
    </row>
    <row r="67" spans="1:10" ht="16.5" customHeight="1" x14ac:dyDescent="0.25">
      <c r="A67" s="26">
        <v>66110</v>
      </c>
      <c r="B67" s="26" t="s">
        <v>131</v>
      </c>
      <c r="C67" s="18"/>
      <c r="D67" s="18"/>
      <c r="E67" s="18"/>
      <c r="F67" s="18"/>
      <c r="G67" s="18"/>
      <c r="H67" s="19">
        <f t="shared" ref="H67" si="15">D67+E67+F67+G67</f>
        <v>0</v>
      </c>
      <c r="I67" s="19">
        <f t="shared" ref="I67" si="16">H67-C67</f>
        <v>0</v>
      </c>
      <c r="J67" s="20" t="str">
        <f t="shared" ref="J67" si="17">IF(I67=0,"",IF(C67=0,"",I67/C67))</f>
        <v/>
      </c>
    </row>
    <row r="68" spans="1:10" ht="16.5" customHeight="1" x14ac:dyDescent="0.25">
      <c r="A68" s="26">
        <v>67800</v>
      </c>
      <c r="B68" s="26" t="s">
        <v>132</v>
      </c>
      <c r="C68" s="18"/>
      <c r="D68" s="18"/>
      <c r="E68" s="18"/>
      <c r="F68" s="18"/>
      <c r="G68" s="18"/>
      <c r="H68" s="19">
        <f t="shared" ref="H68" si="18">D68+E68+F68+G68</f>
        <v>0</v>
      </c>
      <c r="I68" s="19">
        <f t="shared" ref="I68" si="19">H68-C68</f>
        <v>0</v>
      </c>
      <c r="J68" s="20" t="str">
        <f t="shared" ref="J68" si="20">IF(I68=0,"",IF(C68=0,"",I68/C68))</f>
        <v/>
      </c>
    </row>
    <row r="69" spans="1:10" ht="16.5" customHeight="1" x14ac:dyDescent="0.25">
      <c r="A69" s="1"/>
      <c r="B69" s="27" t="s">
        <v>133</v>
      </c>
      <c r="C69" s="23">
        <f>SUM(C3:C68)</f>
        <v>0</v>
      </c>
      <c r="D69" s="23">
        <f t="shared" ref="D69:G69" si="21">SUM(D3:D68)</f>
        <v>0</v>
      </c>
      <c r="E69" s="23">
        <f t="shared" si="21"/>
        <v>0</v>
      </c>
      <c r="F69" s="23">
        <f t="shared" si="21"/>
        <v>0</v>
      </c>
      <c r="G69" s="23">
        <f t="shared" si="21"/>
        <v>0</v>
      </c>
      <c r="H69" s="21">
        <f>D69+E69+F69+G69</f>
        <v>0</v>
      </c>
      <c r="I69" s="21">
        <f>H69-C69</f>
        <v>0</v>
      </c>
      <c r="J69" s="22" t="str">
        <f>IF(I69=0,"",IF(C69=0,"",I69/C69))</f>
        <v/>
      </c>
    </row>
    <row r="70" spans="1:10" ht="16.5" customHeight="1" x14ac:dyDescent="0.25">
      <c r="A70" s="6">
        <v>70600</v>
      </c>
      <c r="B70" s="6" t="s">
        <v>134</v>
      </c>
      <c r="C70" s="18"/>
      <c r="D70" s="18"/>
      <c r="E70" s="18"/>
      <c r="F70" s="18"/>
      <c r="G70" s="18"/>
      <c r="H70" s="19">
        <f t="shared" ref="H70:H81" si="22">D70+E70+F70+G70</f>
        <v>0</v>
      </c>
      <c r="I70" s="19">
        <f t="shared" si="4"/>
        <v>0</v>
      </c>
      <c r="J70" s="20" t="str">
        <f t="shared" si="5"/>
        <v/>
      </c>
    </row>
    <row r="71" spans="1:10" ht="16.5" customHeight="1" x14ac:dyDescent="0.25">
      <c r="A71" s="6">
        <v>70601</v>
      </c>
      <c r="B71" s="6" t="s">
        <v>135</v>
      </c>
      <c r="C71" s="18"/>
      <c r="D71" s="18"/>
      <c r="E71" s="18"/>
      <c r="F71" s="18"/>
      <c r="G71" s="18"/>
      <c r="H71" s="19">
        <f t="shared" si="22"/>
        <v>0</v>
      </c>
      <c r="I71" s="19">
        <f t="shared" si="4"/>
        <v>0</v>
      </c>
      <c r="J71" s="20" t="str">
        <f t="shared" si="5"/>
        <v/>
      </c>
    </row>
    <row r="72" spans="1:10" ht="16.5" customHeight="1" x14ac:dyDescent="0.25">
      <c r="A72" s="6">
        <v>70602</v>
      </c>
      <c r="B72" s="6" t="s">
        <v>136</v>
      </c>
      <c r="C72" s="18"/>
      <c r="D72" s="18"/>
      <c r="E72" s="18"/>
      <c r="F72" s="18"/>
      <c r="G72" s="18"/>
      <c r="H72" s="19">
        <f>D72+E72+F72+G72</f>
        <v>0</v>
      </c>
      <c r="I72" s="19">
        <f t="shared" si="4"/>
        <v>0</v>
      </c>
      <c r="J72" s="20" t="str">
        <f t="shared" si="5"/>
        <v/>
      </c>
    </row>
    <row r="73" spans="1:10" ht="16.5" customHeight="1" x14ac:dyDescent="0.25">
      <c r="A73" s="6">
        <v>70620</v>
      </c>
      <c r="B73" s="6" t="s">
        <v>137</v>
      </c>
      <c r="C73" s="18"/>
      <c r="D73" s="18"/>
      <c r="E73" s="18"/>
      <c r="F73" s="18"/>
      <c r="G73" s="18"/>
      <c r="H73" s="19">
        <f>D73+E73+F73+G73</f>
        <v>0</v>
      </c>
      <c r="I73" s="19">
        <f t="shared" si="4"/>
        <v>0</v>
      </c>
      <c r="J73" s="20" t="str">
        <f t="shared" si="5"/>
        <v/>
      </c>
    </row>
    <row r="74" spans="1:10" ht="16.5" customHeight="1" x14ac:dyDescent="0.25">
      <c r="A74" s="6">
        <v>70700</v>
      </c>
      <c r="B74" s="6" t="s">
        <v>138</v>
      </c>
      <c r="C74" s="18"/>
      <c r="D74" s="18"/>
      <c r="E74" s="18"/>
      <c r="F74" s="18"/>
      <c r="G74" s="18"/>
      <c r="H74" s="19">
        <f t="shared" si="22"/>
        <v>0</v>
      </c>
      <c r="I74" s="19">
        <f t="shared" si="4"/>
        <v>0</v>
      </c>
      <c r="J74" s="20" t="str">
        <f t="shared" si="5"/>
        <v/>
      </c>
    </row>
    <row r="75" spans="1:10" ht="16.5" customHeight="1" x14ac:dyDescent="0.25">
      <c r="A75" s="6">
        <v>70701</v>
      </c>
      <c r="B75" s="6" t="s">
        <v>139</v>
      </c>
      <c r="C75" s="18"/>
      <c r="D75" s="18"/>
      <c r="E75" s="18"/>
      <c r="F75" s="18"/>
      <c r="G75" s="18"/>
      <c r="H75" s="19">
        <f t="shared" si="22"/>
        <v>0</v>
      </c>
      <c r="I75" s="19">
        <f t="shared" si="4"/>
        <v>0</v>
      </c>
      <c r="J75" s="20" t="str">
        <f t="shared" si="5"/>
        <v/>
      </c>
    </row>
    <row r="76" spans="1:10" ht="16.5" customHeight="1" x14ac:dyDescent="0.25">
      <c r="A76" s="6">
        <v>70702</v>
      </c>
      <c r="B76" s="6" t="s">
        <v>140</v>
      </c>
      <c r="C76" s="18"/>
      <c r="D76" s="18"/>
      <c r="E76" s="18"/>
      <c r="F76" s="18"/>
      <c r="G76" s="18"/>
      <c r="H76" s="19">
        <f t="shared" si="22"/>
        <v>0</v>
      </c>
      <c r="I76" s="19">
        <f t="shared" si="4"/>
        <v>0</v>
      </c>
      <c r="J76" s="20" t="str">
        <f t="shared" si="5"/>
        <v/>
      </c>
    </row>
    <row r="77" spans="1:10" ht="16.5" customHeight="1" x14ac:dyDescent="0.25">
      <c r="A77" s="6">
        <v>70720</v>
      </c>
      <c r="B77" s="6" t="s">
        <v>141</v>
      </c>
      <c r="C77" s="18"/>
      <c r="D77" s="18"/>
      <c r="E77" s="18"/>
      <c r="F77" s="18"/>
      <c r="G77" s="18"/>
      <c r="H77" s="19">
        <f t="shared" si="22"/>
        <v>0</v>
      </c>
      <c r="I77" s="19">
        <f t="shared" si="4"/>
        <v>0</v>
      </c>
      <c r="J77" s="20" t="str">
        <f t="shared" si="5"/>
        <v/>
      </c>
    </row>
    <row r="78" spans="1:10" ht="16.5" customHeight="1" x14ac:dyDescent="0.25">
      <c r="A78" s="6">
        <v>71331</v>
      </c>
      <c r="B78" s="6" t="s">
        <v>142</v>
      </c>
      <c r="C78" s="18"/>
      <c r="D78" s="18"/>
      <c r="E78" s="18"/>
      <c r="F78" s="18"/>
      <c r="G78" s="18"/>
      <c r="H78" s="19">
        <f t="shared" si="22"/>
        <v>0</v>
      </c>
      <c r="I78" s="19">
        <f t="shared" si="4"/>
        <v>0</v>
      </c>
      <c r="J78" s="20" t="str">
        <f t="shared" si="5"/>
        <v/>
      </c>
    </row>
    <row r="79" spans="1:10" ht="16.5" customHeight="1" x14ac:dyDescent="0.25">
      <c r="A79" s="6">
        <v>71335</v>
      </c>
      <c r="B79" s="6" t="s">
        <v>143</v>
      </c>
      <c r="C79" s="18"/>
      <c r="D79" s="18"/>
      <c r="E79" s="18"/>
      <c r="F79" s="18"/>
      <c r="G79" s="18"/>
      <c r="H79" s="19">
        <f t="shared" si="22"/>
        <v>0</v>
      </c>
      <c r="I79" s="19">
        <f t="shared" si="4"/>
        <v>0</v>
      </c>
      <c r="J79" s="20" t="str">
        <f t="shared" ref="J79:J81" si="23">IF(I79=0,"",IF(C79=0,"",I79/C79))</f>
        <v/>
      </c>
    </row>
    <row r="80" spans="1:10" ht="16.5" customHeight="1" x14ac:dyDescent="0.25">
      <c r="A80" s="6">
        <v>72210</v>
      </c>
      <c r="B80" s="6" t="s">
        <v>144</v>
      </c>
      <c r="C80" s="18"/>
      <c r="D80" s="18"/>
      <c r="E80" s="18"/>
      <c r="F80" s="18"/>
      <c r="G80" s="18"/>
      <c r="H80" s="19">
        <f t="shared" si="22"/>
        <v>0</v>
      </c>
      <c r="I80" s="19">
        <f t="shared" si="4"/>
        <v>0</v>
      </c>
      <c r="J80" s="20" t="str">
        <f t="shared" si="23"/>
        <v/>
      </c>
    </row>
    <row r="81" spans="1:10" ht="16.5" customHeight="1" x14ac:dyDescent="0.25">
      <c r="A81" s="6">
        <v>72220</v>
      </c>
      <c r="B81" s="6" t="s">
        <v>145</v>
      </c>
      <c r="C81" s="18"/>
      <c r="D81" s="18"/>
      <c r="E81" s="18"/>
      <c r="F81" s="18"/>
      <c r="G81" s="18"/>
      <c r="H81" s="19">
        <f t="shared" si="22"/>
        <v>0</v>
      </c>
      <c r="I81" s="19">
        <f t="shared" si="4"/>
        <v>0</v>
      </c>
      <c r="J81" s="20" t="str">
        <f t="shared" si="23"/>
        <v/>
      </c>
    </row>
    <row r="82" spans="1:10" ht="16.5" customHeight="1" x14ac:dyDescent="0.25">
      <c r="A82" s="1"/>
      <c r="B82" s="27" t="s">
        <v>146</v>
      </c>
      <c r="C82" s="23">
        <f>SUM(C70:C81)</f>
        <v>0</v>
      </c>
      <c r="D82" s="23">
        <f t="shared" ref="D82:G82" si="24">SUM(D70:D81)</f>
        <v>0</v>
      </c>
      <c r="E82" s="23">
        <f t="shared" si="24"/>
        <v>0</v>
      </c>
      <c r="F82" s="23">
        <f t="shared" si="24"/>
        <v>0</v>
      </c>
      <c r="G82" s="23">
        <f t="shared" si="24"/>
        <v>0</v>
      </c>
      <c r="H82" s="21">
        <f>D82+E82+F82+G82</f>
        <v>0</v>
      </c>
      <c r="I82" s="21">
        <f>H82-C82</f>
        <v>0</v>
      </c>
      <c r="J82" s="22" t="str">
        <f>IF(I82=0,"",IF(C82=0,"",I82/C82))</f>
        <v/>
      </c>
    </row>
    <row r="83" spans="1:10" ht="16.5" customHeight="1" x14ac:dyDescent="0.25"/>
    <row r="84" spans="1:10" ht="16.5" customHeight="1" x14ac:dyDescent="0.25"/>
    <row r="85" spans="1:10" ht="16.5" customHeight="1" x14ac:dyDescent="0.25"/>
    <row r="86" spans="1:10" ht="16.5" customHeight="1" x14ac:dyDescent="0.25"/>
    <row r="87" spans="1:10" ht="16.5" customHeight="1" x14ac:dyDescent="0.25"/>
    <row r="88" spans="1:10" ht="16.5" customHeight="1" x14ac:dyDescent="0.25"/>
    <row r="89" spans="1:10" ht="16.5" customHeight="1" x14ac:dyDescent="0.25"/>
    <row r="90" spans="1:10" ht="16.5" customHeight="1" x14ac:dyDescent="0.25"/>
    <row r="91" spans="1:10" ht="16.5" customHeight="1" x14ac:dyDescent="0.25"/>
    <row r="92" spans="1:10" ht="16.5" customHeight="1" x14ac:dyDescent="0.25"/>
    <row r="93" spans="1:10" ht="16.5" customHeight="1" x14ac:dyDescent="0.25"/>
    <row r="94" spans="1:10" ht="16.5" customHeight="1" x14ac:dyDescent="0.25"/>
    <row r="95" spans="1:10" ht="16.5" customHeight="1" x14ac:dyDescent="0.25"/>
    <row r="96" spans="1:10" ht="16.5" customHeight="1" x14ac:dyDescent="0.25"/>
    <row r="97" s="25" customFormat="1" ht="16.5" customHeight="1" x14ac:dyDescent="0.25"/>
    <row r="98" s="25" customFormat="1" ht="16.5" customHeight="1" x14ac:dyDescent="0.25"/>
    <row r="99" s="25" customFormat="1" ht="16.5" customHeight="1" x14ac:dyDescent="0.25"/>
    <row r="100" s="25" customFormat="1" ht="16.5" customHeight="1" x14ac:dyDescent="0.25"/>
    <row r="101" s="25" customFormat="1" ht="16.5" customHeight="1" x14ac:dyDescent="0.25"/>
    <row r="102" s="25" customFormat="1" ht="16.5" customHeight="1" x14ac:dyDescent="0.25"/>
    <row r="103" s="25" customFormat="1" ht="16.5" customHeight="1" x14ac:dyDescent="0.25"/>
    <row r="104" s="25" customFormat="1" ht="16.5" customHeight="1" x14ac:dyDescent="0.25"/>
    <row r="105" s="25" customFormat="1" ht="16.5" customHeight="1" x14ac:dyDescent="0.25"/>
    <row r="106" s="25" customFormat="1" ht="16.5" customHeight="1" x14ac:dyDescent="0.25"/>
    <row r="107" s="25" customFormat="1" ht="16.5" customHeight="1" x14ac:dyDescent="0.25"/>
    <row r="108" s="25" customFormat="1" ht="16.5" customHeight="1" x14ac:dyDescent="0.25"/>
    <row r="109" s="25" customFormat="1" ht="16.5" customHeight="1" x14ac:dyDescent="0.25"/>
    <row r="110" s="25" customFormat="1" ht="16.5" customHeight="1" x14ac:dyDescent="0.25"/>
    <row r="111" s="25" customFormat="1" ht="16.5" customHeight="1" x14ac:dyDescent="0.25"/>
    <row r="112" s="25" customFormat="1" ht="16.5" customHeight="1" x14ac:dyDescent="0.25"/>
    <row r="113" s="25" customFormat="1" ht="16.5" customHeight="1" x14ac:dyDescent="0.25"/>
    <row r="114" s="25" customFormat="1" ht="16.5" customHeight="1" x14ac:dyDescent="0.25"/>
    <row r="115" s="25" customFormat="1" ht="16.5" customHeight="1" x14ac:dyDescent="0.25"/>
    <row r="116" s="25" customFormat="1" ht="16.5" customHeight="1" x14ac:dyDescent="0.25"/>
    <row r="117" s="25" customFormat="1" ht="16.5" customHeight="1" x14ac:dyDescent="0.25"/>
    <row r="118" s="25" customFormat="1" ht="16.5" customHeight="1" x14ac:dyDescent="0.25"/>
    <row r="119" s="25" customFormat="1" ht="16.5" customHeight="1" x14ac:dyDescent="0.25"/>
    <row r="120" s="25" customFormat="1" ht="16.5" customHeight="1" x14ac:dyDescent="0.25"/>
    <row r="121" s="25" customFormat="1" ht="16.5" customHeight="1" x14ac:dyDescent="0.25"/>
    <row r="122" s="25" customFormat="1" ht="16.5" customHeight="1" x14ac:dyDescent="0.25"/>
    <row r="123" s="25" customFormat="1" ht="16.5" customHeight="1" x14ac:dyDescent="0.25"/>
    <row r="124" s="25" customFormat="1" ht="16.5" customHeight="1" x14ac:dyDescent="0.25"/>
    <row r="125" s="25" customFormat="1" ht="16.5" customHeight="1" x14ac:dyDescent="0.25"/>
    <row r="126" s="25" customFormat="1" ht="16.5" customHeight="1" x14ac:dyDescent="0.25"/>
    <row r="127" s="25" customFormat="1" ht="16.5" customHeight="1" x14ac:dyDescent="0.25"/>
    <row r="128" s="25" customFormat="1" ht="16.5" customHeight="1" x14ac:dyDescent="0.25"/>
    <row r="129" s="25" customFormat="1" ht="16.5" customHeight="1" x14ac:dyDescent="0.25"/>
    <row r="130" s="25" customFormat="1" ht="16.5" customHeight="1" x14ac:dyDescent="0.25"/>
    <row r="131" s="25" customFormat="1" ht="16.5" customHeight="1" x14ac:dyDescent="0.25"/>
    <row r="132" s="25" customFormat="1" ht="16.5" customHeight="1" x14ac:dyDescent="0.25"/>
    <row r="133" s="25" customFormat="1" ht="16.5" customHeight="1" x14ac:dyDescent="0.25"/>
    <row r="134" s="25" customFormat="1" ht="16.5" customHeight="1" x14ac:dyDescent="0.25"/>
    <row r="135" s="25" customFormat="1" ht="16.5" customHeight="1" x14ac:dyDescent="0.25"/>
    <row r="136" s="25" customFormat="1" ht="16.5" customHeight="1" x14ac:dyDescent="0.25"/>
    <row r="137" s="25" customFormat="1" ht="16.5" customHeight="1" x14ac:dyDescent="0.25"/>
    <row r="138" s="25" customFormat="1" ht="16.5" customHeight="1" x14ac:dyDescent="0.25"/>
    <row r="139" s="25" customFormat="1" ht="16.5" customHeight="1" x14ac:dyDescent="0.25"/>
    <row r="140" s="25" customFormat="1" ht="16.5" customHeight="1" x14ac:dyDescent="0.25"/>
    <row r="141" s="25" customFormat="1" ht="16.5" customHeight="1" x14ac:dyDescent="0.25"/>
    <row r="142" s="25" customFormat="1" ht="16.5" customHeight="1" x14ac:dyDescent="0.25"/>
    <row r="143" s="25" customFormat="1" ht="16.5" customHeight="1" x14ac:dyDescent="0.25"/>
    <row r="144" s="25" customFormat="1" ht="16.5" customHeight="1" x14ac:dyDescent="0.25"/>
    <row r="145" s="25" customFormat="1" ht="16.5" customHeight="1" x14ac:dyDescent="0.25"/>
  </sheetData>
  <sheetProtection sheet="1"/>
  <mergeCells count="1">
    <mergeCell ref="A1:J1"/>
  </mergeCells>
  <conditionalFormatting sqref="J3:J69">
    <cfRule type="expression" dxfId="21" priority="1">
      <formula>I3&lt;0</formula>
    </cfRule>
    <cfRule type="expression" dxfId="20" priority="2">
      <formula>I3&gt;0</formula>
    </cfRule>
  </conditionalFormatting>
  <conditionalFormatting sqref="J70:J82">
    <cfRule type="expression" dxfId="19" priority="3">
      <formula>I70&lt;0</formula>
    </cfRule>
    <cfRule type="expression" dxfId="18" priority="4">
      <formula>I70&gt;0</formula>
    </cfRule>
  </conditionalFormatting>
  <dataValidations count="1">
    <dataValidation type="decimal" errorStyle="warning" allowBlank="1" showInputMessage="1" showErrorMessage="1" errorTitle="Attention" error="Merci de saisir des chiffres." sqref="C70:G81 C10:G68" xr:uid="{E800FE8A-1556-4EFF-AD3A-EA042AAE08D1}">
      <formula1>-99999999999999</formula1>
      <formula2>99999999999999</formula2>
    </dataValidation>
  </dataValidations>
  <pageMargins left="0.7" right="0.7" top="0.75" bottom="0.75" header="0.3" footer="0.3"/>
  <pageSetup paperSize="9" scale="9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D361-46B0-4F44-B622-0A21D7A50E12}">
  <sheetPr codeName="Feuil3">
    <tabColor rgb="FFD9EAD3"/>
    <pageSetUpPr fitToPage="1"/>
  </sheetPr>
  <dimension ref="A1:H27"/>
  <sheetViews>
    <sheetView showGridLines="0" workbookViewId="0">
      <pane ySplit="3" topLeftCell="A4" activePane="bottomLeft" state="frozen"/>
      <selection pane="bottomLeft" sqref="A1:G1"/>
    </sheetView>
  </sheetViews>
  <sheetFormatPr baseColWidth="10" defaultColWidth="11.42578125" defaultRowHeight="15.75" x14ac:dyDescent="0.25"/>
  <cols>
    <col min="1" max="1" width="45.5703125" style="1" bestFit="1" customWidth="1"/>
    <col min="2" max="2" width="22.140625" style="1" bestFit="1" customWidth="1"/>
    <col min="3" max="6" width="13.42578125" style="1" bestFit="1" customWidth="1"/>
    <col min="7" max="7" width="18" style="1" bestFit="1" customWidth="1"/>
    <col min="8" max="8" width="114.85546875" style="1" bestFit="1" customWidth="1"/>
    <col min="9" max="16384" width="11.42578125" style="1"/>
  </cols>
  <sheetData>
    <row r="1" spans="1:8" ht="57" customHeight="1" x14ac:dyDescent="0.25">
      <c r="A1" s="62" t="s">
        <v>147</v>
      </c>
      <c r="B1" s="62"/>
      <c r="C1" s="62"/>
      <c r="D1" s="62"/>
      <c r="E1" s="62"/>
      <c r="F1" s="62"/>
      <c r="G1" s="62"/>
    </row>
    <row r="2" spans="1:8" ht="18" customHeight="1" x14ac:dyDescent="0.25"/>
    <row r="3" spans="1:8" ht="36.950000000000003" customHeight="1" x14ac:dyDescent="0.25">
      <c r="A3" s="4" t="s">
        <v>148</v>
      </c>
      <c r="B3" s="4" t="s">
        <v>149</v>
      </c>
      <c r="C3" s="4" t="s">
        <v>150</v>
      </c>
      <c r="D3" s="4" t="s">
        <v>151</v>
      </c>
      <c r="E3" s="4" t="s">
        <v>152</v>
      </c>
      <c r="F3" s="4" t="s">
        <v>153</v>
      </c>
      <c r="G3" s="4" t="s">
        <v>154</v>
      </c>
      <c r="H3" s="28" t="s">
        <v>155</v>
      </c>
    </row>
    <row r="4" spans="1:8" ht="18" customHeight="1" x14ac:dyDescent="0.25">
      <c r="A4" s="5" t="s">
        <v>156</v>
      </c>
    </row>
    <row r="5" spans="1:8" ht="18" customHeight="1" x14ac:dyDescent="0.25">
      <c r="A5" s="6" t="s">
        <v>157</v>
      </c>
      <c r="B5" s="7">
        <f>'📊 Données comptables'!C60+'📊 Données comptables'!C63+'📊 Données comptables'!C66+'📊 Données comptables'!C28</f>
        <v>0</v>
      </c>
      <c r="C5" s="7">
        <f>'📊 Données comptables'!D60+'📊 Données comptables'!D63+'📊 Données comptables'!D66+'📊 Données comptables'!D28</f>
        <v>0</v>
      </c>
      <c r="D5" s="7">
        <f>'📊 Données comptables'!E60+'📊 Données comptables'!E63+'📊 Données comptables'!E66+'📊 Données comptables'!E28</f>
        <v>0</v>
      </c>
      <c r="E5" s="7">
        <f>'📊 Données comptables'!F60+'📊 Données comptables'!F63+'📊 Données comptables'!F66+'📊 Données comptables'!F28</f>
        <v>0</v>
      </c>
      <c r="F5" s="7">
        <f>'📊 Données comptables'!G60+'📊 Données comptables'!G63+'📊 Données comptables'!G66+'📊 Données comptables'!G28</f>
        <v>0</v>
      </c>
      <c r="G5" s="7">
        <f>C5+D5+E5+F5</f>
        <v>0</v>
      </c>
      <c r="H5" s="29" t="s">
        <v>158</v>
      </c>
    </row>
    <row r="6" spans="1:8" ht="18" customHeight="1" x14ac:dyDescent="0.25">
      <c r="A6" s="6" t="s">
        <v>159</v>
      </c>
      <c r="B6" s="7">
        <f>'📊 Données comptables'!C11+'📊 Données comptables'!C13+'📊 Données comptables'!C14+'📊 Données comptables'!C15+'📊 Données comptables'!C19+'📊 Données comptables'!C23</f>
        <v>0</v>
      </c>
      <c r="C6" s="7">
        <f>'📊 Données comptables'!D11+'📊 Données comptables'!D13+'📊 Données comptables'!D14+'📊 Données comptables'!D15+'📊 Données comptables'!D19+'📊 Données comptables'!D23</f>
        <v>0</v>
      </c>
      <c r="D6" s="7">
        <f>'📊 Données comptables'!E11+'📊 Données comptables'!E13+'📊 Données comptables'!E14+'📊 Données comptables'!E15+'📊 Données comptables'!E19+'📊 Données comptables'!E23</f>
        <v>0</v>
      </c>
      <c r="E6" s="7">
        <f>'📊 Données comptables'!F11+'📊 Données comptables'!F13+'📊 Données comptables'!F14+'📊 Données comptables'!F15+'📊 Données comptables'!F19+'📊 Données comptables'!F23</f>
        <v>0</v>
      </c>
      <c r="F6" s="7">
        <f>'📊 Données comptables'!G11+'📊 Données comptables'!G13+'📊 Données comptables'!G14+'📊 Données comptables'!G15+'📊 Données comptables'!G19+'📊 Données comptables'!G23</f>
        <v>0</v>
      </c>
      <c r="G6" s="7">
        <f>C6+D6+E6+F6</f>
        <v>0</v>
      </c>
      <c r="H6" s="29" t="s">
        <v>160</v>
      </c>
    </row>
    <row r="7" spans="1:8" ht="18" customHeight="1" x14ac:dyDescent="0.25">
      <c r="A7" s="6" t="s">
        <v>161</v>
      </c>
      <c r="B7" s="7">
        <f>'📊 Données comptables'!C53+'📊 Données comptables'!C56+'📊 Données comptables'!C51</f>
        <v>0</v>
      </c>
      <c r="C7" s="7">
        <f>'📊 Données comptables'!D53+'📊 Données comptables'!D56+'📊 Données comptables'!D51</f>
        <v>0</v>
      </c>
      <c r="D7" s="7">
        <f>'📊 Données comptables'!E53+'📊 Données comptables'!E56+'📊 Données comptables'!E51</f>
        <v>0</v>
      </c>
      <c r="E7" s="7">
        <f>'📊 Données comptables'!F53+'📊 Données comptables'!F56+'📊 Données comptables'!F51</f>
        <v>0</v>
      </c>
      <c r="F7" s="7">
        <f>'📊 Données comptables'!G53+'📊 Données comptables'!G56+'📊 Données comptables'!G51</f>
        <v>0</v>
      </c>
      <c r="G7" s="7">
        <f>C7+D7+E7+F7</f>
        <v>0</v>
      </c>
      <c r="H7" s="29" t="s">
        <v>162</v>
      </c>
    </row>
    <row r="8" spans="1:8" ht="18" customHeight="1" x14ac:dyDescent="0.25">
      <c r="A8" s="51" t="s">
        <v>163</v>
      </c>
      <c r="B8" s="52">
        <f>SUM(B5:B7)</f>
        <v>0</v>
      </c>
      <c r="C8" s="52">
        <f>SUM(C5:C7)</f>
        <v>0</v>
      </c>
      <c r="D8" s="52">
        <f t="shared" ref="D8:F8" si="0">SUM(D5:D7)</f>
        <v>0</v>
      </c>
      <c r="E8" s="52">
        <f t="shared" si="0"/>
        <v>0</v>
      </c>
      <c r="F8" s="52">
        <f t="shared" si="0"/>
        <v>0</v>
      </c>
      <c r="G8" s="52">
        <f>C8+D8+E8+F8</f>
        <v>0</v>
      </c>
      <c r="H8" s="50"/>
    </row>
    <row r="9" spans="1:8" ht="18" customHeight="1" x14ac:dyDescent="0.25">
      <c r="A9" s="5" t="s">
        <v>164</v>
      </c>
      <c r="B9" s="8"/>
      <c r="C9" s="8"/>
      <c r="D9" s="8"/>
      <c r="E9" s="8"/>
      <c r="F9" s="8"/>
      <c r="G9" s="8"/>
    </row>
    <row r="10" spans="1:8" ht="18" customHeight="1" x14ac:dyDescent="0.25">
      <c r="A10" s="6" t="s">
        <v>165</v>
      </c>
      <c r="B10" s="7">
        <f>'📊 Données comptables'!C27+'📊 Données comptables'!C59+'📊 Données comptables'!C62+'📊 Données comptables'!C65</f>
        <v>0</v>
      </c>
      <c r="C10" s="7">
        <f>'📊 Données comptables'!D27+'📊 Données comptables'!D59+'📊 Données comptables'!D62+'📊 Données comptables'!D65</f>
        <v>0</v>
      </c>
      <c r="D10" s="7">
        <f>'📊 Données comptables'!E27+'📊 Données comptables'!E59+'📊 Données comptables'!E62+'📊 Données comptables'!E65</f>
        <v>0</v>
      </c>
      <c r="E10" s="7">
        <f>'📊 Données comptables'!F27+'📊 Données comptables'!F59+'📊 Données comptables'!F62+'📊 Données comptables'!F65</f>
        <v>0</v>
      </c>
      <c r="F10" s="7">
        <f>'📊 Données comptables'!G27+'📊 Données comptables'!G59+'📊 Données comptables'!G62+'📊 Données comptables'!G65</f>
        <v>0</v>
      </c>
      <c r="G10" s="7">
        <f>C10+D10+E10+F10</f>
        <v>0</v>
      </c>
      <c r="H10" s="29" t="s">
        <v>166</v>
      </c>
    </row>
    <row r="11" spans="1:8" ht="18" customHeight="1" x14ac:dyDescent="0.25">
      <c r="A11" s="6" t="s">
        <v>167</v>
      </c>
      <c r="B11" s="7">
        <f>'📊 Données comptables'!C10+'📊 Données comptables'!C22+'📊 Données comptables'!C32+'📊 Données comptables'!C38+'📊 Données comptables'!C45+'📊 Données comptables'!C46+'📊 Données comptables'!C47</f>
        <v>0</v>
      </c>
      <c r="C11" s="7">
        <f>'📊 Données comptables'!D10+'📊 Données comptables'!D22+'📊 Données comptables'!D32+'📊 Données comptables'!D38+'📊 Données comptables'!D45+'📊 Données comptables'!D46+'📊 Données comptables'!D47</f>
        <v>0</v>
      </c>
      <c r="D11" s="7">
        <f>'📊 Données comptables'!E10+'📊 Données comptables'!E22+'📊 Données comptables'!E32+'📊 Données comptables'!E38+'📊 Données comptables'!E45+'📊 Données comptables'!E46+'📊 Données comptables'!E47</f>
        <v>0</v>
      </c>
      <c r="E11" s="7">
        <f>'📊 Données comptables'!F10+'📊 Données comptables'!F22+'📊 Données comptables'!F32+'📊 Données comptables'!F38+'📊 Données comptables'!F45+'📊 Données comptables'!F46+'📊 Données comptables'!F47</f>
        <v>0</v>
      </c>
      <c r="F11" s="7">
        <f>'📊 Données comptables'!G10+'📊 Données comptables'!G22+'📊 Données comptables'!G32+'📊 Données comptables'!G38+'📊 Données comptables'!G45+'📊 Données comptables'!G46+'📊 Données comptables'!G47</f>
        <v>0</v>
      </c>
      <c r="G11" s="7">
        <f>C11+D11+E11+F11</f>
        <v>0</v>
      </c>
      <c r="H11" s="29" t="s">
        <v>168</v>
      </c>
    </row>
    <row r="12" spans="1:8" ht="18" customHeight="1" x14ac:dyDescent="0.25">
      <c r="A12" s="6" t="s">
        <v>161</v>
      </c>
      <c r="B12" s="7">
        <f>'📊 Données comptables'!C57+'📊 Données comptables'!C55+'📊 Données comptables'!C50</f>
        <v>0</v>
      </c>
      <c r="C12" s="7">
        <f>'📊 Données comptables'!D57+'📊 Données comptables'!D55+'📊 Données comptables'!D50</f>
        <v>0</v>
      </c>
      <c r="D12" s="7">
        <f>'📊 Données comptables'!E57+'📊 Données comptables'!E55+'📊 Données comptables'!E50</f>
        <v>0</v>
      </c>
      <c r="E12" s="7">
        <f>'📊 Données comptables'!F57+'📊 Données comptables'!F55+'📊 Données comptables'!F50</f>
        <v>0</v>
      </c>
      <c r="F12" s="7">
        <f>'📊 Données comptables'!G57+'📊 Données comptables'!G55+'📊 Données comptables'!G50</f>
        <v>0</v>
      </c>
      <c r="G12" s="7">
        <f>C12+D12+E12+F12</f>
        <v>0</v>
      </c>
      <c r="H12" s="29" t="s">
        <v>169</v>
      </c>
    </row>
    <row r="13" spans="1:8" ht="18" customHeight="1" x14ac:dyDescent="0.25">
      <c r="A13" s="51" t="s">
        <v>170</v>
      </c>
      <c r="B13" s="52">
        <f t="shared" ref="B13:G13" si="1">SUM(B10:B12)</f>
        <v>0</v>
      </c>
      <c r="C13" s="52">
        <f t="shared" si="1"/>
        <v>0</v>
      </c>
      <c r="D13" s="52">
        <f t="shared" si="1"/>
        <v>0</v>
      </c>
      <c r="E13" s="52">
        <f t="shared" si="1"/>
        <v>0</v>
      </c>
      <c r="F13" s="52">
        <f t="shared" si="1"/>
        <v>0</v>
      </c>
      <c r="G13" s="52">
        <f t="shared" si="1"/>
        <v>0</v>
      </c>
      <c r="H13" s="50"/>
    </row>
    <row r="14" spans="1:8" ht="18" customHeight="1" x14ac:dyDescent="0.25">
      <c r="A14" s="5" t="s">
        <v>171</v>
      </c>
      <c r="B14" s="8"/>
      <c r="C14" s="8"/>
      <c r="D14" s="8"/>
      <c r="E14" s="8"/>
      <c r="F14" s="8"/>
      <c r="G14" s="8"/>
    </row>
    <row r="15" spans="1:8" ht="18" customHeight="1" x14ac:dyDescent="0.25">
      <c r="A15" s="6" t="s">
        <v>172</v>
      </c>
      <c r="B15" s="7">
        <f>'📊 Données comptables'!C26+'📊 Données comptables'!C58+'📊 Données comptables'!C61+'📊 Données comptables'!C64</f>
        <v>0</v>
      </c>
      <c r="C15" s="7">
        <f>'📊 Données comptables'!D26+'📊 Données comptables'!D58+'📊 Données comptables'!D61+'📊 Données comptables'!D64</f>
        <v>0</v>
      </c>
      <c r="D15" s="7">
        <f>'📊 Données comptables'!E26+'📊 Données comptables'!E58+'📊 Données comptables'!E61+'📊 Données comptables'!E64</f>
        <v>0</v>
      </c>
      <c r="E15" s="7">
        <f>'📊 Données comptables'!F26+'📊 Données comptables'!F58+'📊 Données comptables'!F61+'📊 Données comptables'!F64</f>
        <v>0</v>
      </c>
      <c r="F15" s="7">
        <f>'📊 Données comptables'!G26+'📊 Données comptables'!G58+'📊 Données comptables'!G61+'📊 Données comptables'!G64</f>
        <v>0</v>
      </c>
      <c r="G15" s="7">
        <f>C15+D15+E15+F15</f>
        <v>0</v>
      </c>
      <c r="H15" s="29" t="s">
        <v>173</v>
      </c>
    </row>
    <row r="16" spans="1:8" ht="18" customHeight="1" x14ac:dyDescent="0.25">
      <c r="A16" s="6" t="s">
        <v>174</v>
      </c>
      <c r="B16" s="7">
        <f>'📊 Données comptables'!C5+'📊 Données comptables'!C7+'📊 Données comptables'!C8+'📊 Données comptables'!C9+'📊 Données comptables'!C12+'📊 Données comptables'!C16+'📊 Données comptables'!C17+'📊 Données comptables'!C18+'📊 Données comptables'!C20+'📊 Données comptables'!C21+'📊 Données comptables'!C24+'📊 Données comptables'!C25+'📊 Données comptables'!C26+'📊 Données comptables'!C29+'📊 Données comptables'!C30+'📊 Données comptables'!C31+'📊 Données comptables'!C33+'📊 Données comptables'!C34+'📊 Données comptables'!C35+'📊 Données comptables'!C36+'📊 Données comptables'!C37+'📊 Données comptables'!C39+'📊 Données comptables'!C40+'📊 Données comptables'!C41+'📊 Données comptables'!C42+'📊 Données comptables'!C43+'📊 Données comptables'!C44+'📊 Données comptables'!C48</f>
        <v>0</v>
      </c>
      <c r="C16" s="7">
        <f>'📊 Données comptables'!D5+'📊 Données comptables'!D7+'📊 Données comptables'!D8+'📊 Données comptables'!D9+'📊 Données comptables'!D12+'📊 Données comptables'!D16+'📊 Données comptables'!D17+'📊 Données comptables'!D18+'📊 Données comptables'!D20+'📊 Données comptables'!D21+'📊 Données comptables'!D24+'📊 Données comptables'!D25+'📊 Données comptables'!D26+'📊 Données comptables'!D29+'📊 Données comptables'!D30+'📊 Données comptables'!D31+'📊 Données comptables'!D33+'📊 Données comptables'!D34+'📊 Données comptables'!D35+'📊 Données comptables'!D36+'📊 Données comptables'!D37+'📊 Données comptables'!D39+'📊 Données comptables'!D40+'📊 Données comptables'!D41+'📊 Données comptables'!D42+'📊 Données comptables'!D43+'📊 Données comptables'!D44+'📊 Données comptables'!D48</f>
        <v>0</v>
      </c>
      <c r="D16" s="7">
        <f>'📊 Données comptables'!E5+'📊 Données comptables'!E7+'📊 Données comptables'!E8+'📊 Données comptables'!E9+'📊 Données comptables'!E12+'📊 Données comptables'!E16+'📊 Données comptables'!E17+'📊 Données comptables'!E18+'📊 Données comptables'!E20+'📊 Données comptables'!E21+'📊 Données comptables'!E24+'📊 Données comptables'!E25+'📊 Données comptables'!E26+'📊 Données comptables'!E29+'📊 Données comptables'!E30+'📊 Données comptables'!E31+'📊 Données comptables'!E33+'📊 Données comptables'!E34+'📊 Données comptables'!E35+'📊 Données comptables'!E36+'📊 Données comptables'!E37+'📊 Données comptables'!E39+'📊 Données comptables'!E40+'📊 Données comptables'!E41+'📊 Données comptables'!E42+'📊 Données comptables'!E43+'📊 Données comptables'!E44+'📊 Données comptables'!E48</f>
        <v>0</v>
      </c>
      <c r="E16" s="7">
        <f>'📊 Données comptables'!F5+'📊 Données comptables'!F7+'📊 Données comptables'!F8+'📊 Données comptables'!F9+'📊 Données comptables'!F12+'📊 Données comptables'!F16+'📊 Données comptables'!F17+'📊 Données comptables'!F18+'📊 Données comptables'!F20+'📊 Données comptables'!F21+'📊 Données comptables'!F24+'📊 Données comptables'!F25+'📊 Données comptables'!F26+'📊 Données comptables'!F29+'📊 Données comptables'!F30+'📊 Données comptables'!F31+'📊 Données comptables'!F33+'📊 Données comptables'!F34+'📊 Données comptables'!F35+'📊 Données comptables'!F36+'📊 Données comptables'!F37+'📊 Données comptables'!F39+'📊 Données comptables'!F40+'📊 Données comptables'!F41+'📊 Données comptables'!F42+'📊 Données comptables'!F43+'📊 Données comptables'!F44+'📊 Données comptables'!F48</f>
        <v>0</v>
      </c>
      <c r="F16" s="7">
        <f>'📊 Données comptables'!G5+'📊 Données comptables'!G7+'📊 Données comptables'!G8+'📊 Données comptables'!G9+'📊 Données comptables'!G12+'📊 Données comptables'!G16+'📊 Données comptables'!G17+'📊 Données comptables'!G18+'📊 Données comptables'!G20+'📊 Données comptables'!G21+'📊 Données comptables'!G24+'📊 Données comptables'!G25+'📊 Données comptables'!G26+'📊 Données comptables'!G29+'📊 Données comptables'!G30+'📊 Données comptables'!G31+'📊 Données comptables'!G33+'📊 Données comptables'!G34+'📊 Données comptables'!G35+'📊 Données comptables'!G36+'📊 Données comptables'!G37+'📊 Données comptables'!G39+'📊 Données comptables'!G40+'📊 Données comptables'!G41+'📊 Données comptables'!G42+'📊 Données comptables'!G43+'📊 Données comptables'!G44+'📊 Données comptables'!G48</f>
        <v>0</v>
      </c>
      <c r="G16" s="7">
        <f>C16+D16+E16+F16</f>
        <v>0</v>
      </c>
      <c r="H16" s="29" t="s">
        <v>175</v>
      </c>
    </row>
    <row r="17" spans="1:8" ht="18" customHeight="1" x14ac:dyDescent="0.25">
      <c r="A17" s="6" t="s">
        <v>161</v>
      </c>
      <c r="B17" s="7">
        <f>'📊 Données comptables'!C52+'📊 Données comptables'!C54+'📊 Données comptables'!C49</f>
        <v>0</v>
      </c>
      <c r="C17" s="7">
        <f>'📊 Données comptables'!D52+'📊 Données comptables'!D54+'📊 Données comptables'!D49</f>
        <v>0</v>
      </c>
      <c r="D17" s="7">
        <f>'📊 Données comptables'!E52+'📊 Données comptables'!E54+'📊 Données comptables'!E49</f>
        <v>0</v>
      </c>
      <c r="E17" s="7">
        <f>'📊 Données comptables'!F52+'📊 Données comptables'!F54+'📊 Données comptables'!F49</f>
        <v>0</v>
      </c>
      <c r="F17" s="7">
        <f>'📊 Données comptables'!G52+'📊 Données comptables'!G54+'📊 Données comptables'!G49</f>
        <v>0</v>
      </c>
      <c r="G17" s="7">
        <f>C17+D17+E17+F17</f>
        <v>0</v>
      </c>
      <c r="H17" s="29" t="s">
        <v>176</v>
      </c>
    </row>
    <row r="18" spans="1:8" ht="18" customHeight="1" x14ac:dyDescent="0.25">
      <c r="A18" s="6" t="s">
        <v>177</v>
      </c>
      <c r="B18" s="7">
        <f>'📊 Données comptables'!C67+'📊 Données comptables'!C68</f>
        <v>0</v>
      </c>
      <c r="C18" s="7">
        <f>'📊 Données comptables'!D67+'📊 Données comptables'!D68</f>
        <v>0</v>
      </c>
      <c r="D18" s="7">
        <f>'📊 Données comptables'!E67+'📊 Données comptables'!E68</f>
        <v>0</v>
      </c>
      <c r="E18" s="7">
        <f>'📊 Données comptables'!F67+'📊 Données comptables'!F68</f>
        <v>0</v>
      </c>
      <c r="F18" s="7">
        <f>'📊 Données comptables'!G67+'📊 Données comptables'!G68</f>
        <v>0</v>
      </c>
      <c r="G18" s="7">
        <f>C18+D18+E18+F18</f>
        <v>0</v>
      </c>
      <c r="H18" s="29" t="s">
        <v>178</v>
      </c>
    </row>
    <row r="19" spans="1:8" ht="18" customHeight="1" x14ac:dyDescent="0.25">
      <c r="A19" s="51" t="s">
        <v>179</v>
      </c>
      <c r="B19" s="52">
        <f t="shared" ref="B19:G19" si="2">SUM(B15:B18)</f>
        <v>0</v>
      </c>
      <c r="C19" s="52">
        <f t="shared" si="2"/>
        <v>0</v>
      </c>
      <c r="D19" s="52">
        <f t="shared" si="2"/>
        <v>0</v>
      </c>
      <c r="E19" s="52">
        <f t="shared" si="2"/>
        <v>0</v>
      </c>
      <c r="F19" s="52">
        <f t="shared" si="2"/>
        <v>0</v>
      </c>
      <c r="G19" s="52">
        <f t="shared" si="2"/>
        <v>0</v>
      </c>
    </row>
    <row r="20" spans="1:8" ht="18" customHeight="1" x14ac:dyDescent="0.25">
      <c r="B20" s="2"/>
      <c r="C20" s="2"/>
      <c r="D20" s="2"/>
      <c r="E20" s="2"/>
      <c r="F20" s="2"/>
      <c r="G20" s="2"/>
    </row>
    <row r="21" spans="1:8" ht="18" customHeight="1" x14ac:dyDescent="0.25">
      <c r="A21" s="5" t="s">
        <v>180</v>
      </c>
      <c r="B21" s="2"/>
      <c r="C21" s="2"/>
      <c r="D21" s="2"/>
      <c r="E21" s="2"/>
      <c r="F21" s="2"/>
      <c r="G21" s="2"/>
    </row>
    <row r="22" spans="1:8" ht="18" customHeight="1" x14ac:dyDescent="0.25">
      <c r="B22" s="8"/>
      <c r="C22" s="8"/>
      <c r="D22" s="8"/>
      <c r="E22" s="8"/>
      <c r="F22" s="8"/>
      <c r="G22" s="8"/>
    </row>
    <row r="23" spans="1:8" ht="18" customHeight="1" x14ac:dyDescent="0.25">
      <c r="A23" s="53" t="s">
        <v>181</v>
      </c>
      <c r="B23" s="52">
        <f>B8+(B19*2/3)</f>
        <v>0</v>
      </c>
      <c r="C23" s="52">
        <f t="shared" ref="C23:G23" si="3">C8+(C19*2/3)</f>
        <v>0</v>
      </c>
      <c r="D23" s="52">
        <f t="shared" si="3"/>
        <v>0</v>
      </c>
      <c r="E23" s="52">
        <f t="shared" si="3"/>
        <v>0</v>
      </c>
      <c r="F23" s="52">
        <f t="shared" si="3"/>
        <v>0</v>
      </c>
      <c r="G23" s="52">
        <f t="shared" si="3"/>
        <v>0</v>
      </c>
      <c r="H23" s="29" t="s">
        <v>182</v>
      </c>
    </row>
    <row r="24" spans="1:8" ht="18" customHeight="1" x14ac:dyDescent="0.25">
      <c r="A24" s="54"/>
      <c r="B24" s="55"/>
      <c r="C24" s="55"/>
      <c r="D24" s="55"/>
      <c r="E24" s="55"/>
      <c r="F24" s="55"/>
      <c r="G24" s="55"/>
    </row>
    <row r="25" spans="1:8" ht="18" customHeight="1" x14ac:dyDescent="0.25">
      <c r="A25" s="53" t="s">
        <v>183</v>
      </c>
      <c r="B25" s="52">
        <f t="shared" ref="B25:G25" si="4">B13+(B19*1/3)</f>
        <v>0</v>
      </c>
      <c r="C25" s="52">
        <f t="shared" si="4"/>
        <v>0</v>
      </c>
      <c r="D25" s="52">
        <f t="shared" si="4"/>
        <v>0</v>
      </c>
      <c r="E25" s="52">
        <f t="shared" si="4"/>
        <v>0</v>
      </c>
      <c r="F25" s="52">
        <f t="shared" si="4"/>
        <v>0</v>
      </c>
      <c r="G25" s="52">
        <f t="shared" si="4"/>
        <v>0</v>
      </c>
      <c r="H25" s="29" t="s">
        <v>184</v>
      </c>
    </row>
    <row r="26" spans="1:8" ht="18" customHeight="1" x14ac:dyDescent="0.25">
      <c r="A26" s="54"/>
      <c r="B26" s="55"/>
      <c r="C26" s="55"/>
      <c r="D26" s="55"/>
      <c r="E26" s="55"/>
      <c r="F26" s="55"/>
      <c r="G26" s="55"/>
    </row>
    <row r="27" spans="1:8" ht="18" customHeight="1" x14ac:dyDescent="0.25">
      <c r="A27" s="53" t="s">
        <v>185</v>
      </c>
      <c r="B27" s="52">
        <f t="shared" ref="B27:G27" si="5">B23+B25</f>
        <v>0</v>
      </c>
      <c r="C27" s="52">
        <f>C23+C25</f>
        <v>0</v>
      </c>
      <c r="D27" s="52">
        <f t="shared" si="5"/>
        <v>0</v>
      </c>
      <c r="E27" s="52">
        <f t="shared" si="5"/>
        <v>0</v>
      </c>
      <c r="F27" s="52">
        <f t="shared" si="5"/>
        <v>0</v>
      </c>
      <c r="G27" s="52">
        <f t="shared" si="5"/>
        <v>0</v>
      </c>
      <c r="H27" s="29" t="s">
        <v>186</v>
      </c>
    </row>
  </sheetData>
  <sheetProtection sheet="1" selectLockedCells="1"/>
  <mergeCells count="1">
    <mergeCell ref="A1:G1"/>
  </mergeCells>
  <pageMargins left="0.7" right="0.7" top="0.75" bottom="0.75" header="0.3" footer="0.3"/>
  <pageSetup paperSize="9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B8D5-7504-4DA9-AA7C-F42DEA0104DD}">
  <sheetPr codeName="Feuil4">
    <tabColor rgb="FFFFF2CC"/>
    <pageSetUpPr fitToPage="1"/>
  </sheetPr>
  <dimension ref="A1:D33"/>
  <sheetViews>
    <sheetView showGridLines="0" workbookViewId="0">
      <selection activeCell="B3" sqref="B3"/>
    </sheetView>
  </sheetViews>
  <sheetFormatPr baseColWidth="10" defaultColWidth="11.42578125" defaultRowHeight="15.75" x14ac:dyDescent="0.25"/>
  <cols>
    <col min="1" max="1" width="97" style="1" bestFit="1" customWidth="1"/>
    <col min="2" max="2" width="22.5703125" style="1" bestFit="1" customWidth="1"/>
    <col min="3" max="3" width="19.42578125" style="1" bestFit="1" customWidth="1"/>
    <col min="4" max="4" width="10.7109375" style="1" bestFit="1" customWidth="1"/>
    <col min="5" max="16384" width="11.42578125" style="1"/>
  </cols>
  <sheetData>
    <row r="1" spans="1:4" ht="57" customHeight="1" thickBot="1" x14ac:dyDescent="0.3">
      <c r="A1" s="63" t="s">
        <v>187</v>
      </c>
      <c r="B1" s="63"/>
      <c r="C1" s="63"/>
      <c r="D1" s="63"/>
    </row>
    <row r="2" spans="1:4" ht="36.950000000000003" customHeight="1" x14ac:dyDescent="0.25">
      <c r="A2" s="64" t="s">
        <v>188</v>
      </c>
      <c r="B2" s="64"/>
    </row>
    <row r="3" spans="1:4" ht="18" customHeight="1" x14ac:dyDescent="0.25">
      <c r="A3" s="6" t="s">
        <v>189</v>
      </c>
      <c r="B3" s="24"/>
    </row>
    <row r="4" spans="1:4" ht="18" customHeight="1" x14ac:dyDescent="0.25">
      <c r="A4" s="6" t="s">
        <v>190</v>
      </c>
      <c r="B4" s="24"/>
    </row>
    <row r="5" spans="1:4" ht="18" customHeight="1" x14ac:dyDescent="0.25">
      <c r="A5" s="6" t="s">
        <v>191</v>
      </c>
      <c r="B5" s="58"/>
    </row>
    <row r="6" spans="1:4" ht="18" customHeight="1" x14ac:dyDescent="0.25">
      <c r="A6" s="6" t="s">
        <v>192</v>
      </c>
      <c r="B6" s="58"/>
    </row>
    <row r="7" spans="1:4" ht="18" customHeight="1" x14ac:dyDescent="0.25">
      <c r="A7" s="6" t="s">
        <v>193</v>
      </c>
      <c r="B7" s="57"/>
    </row>
    <row r="8" spans="1:4" ht="18" customHeight="1" x14ac:dyDescent="0.25"/>
    <row r="9" spans="1:4" ht="36.950000000000003" customHeight="1" x14ac:dyDescent="0.25">
      <c r="A9" s="4" t="s">
        <v>194</v>
      </c>
      <c r="B9" s="4" t="s">
        <v>149</v>
      </c>
      <c r="C9" s="4" t="s">
        <v>195</v>
      </c>
    </row>
    <row r="10" spans="1:4" ht="18" customHeight="1" x14ac:dyDescent="0.25"/>
    <row r="11" spans="1:4" ht="18" customHeight="1" x14ac:dyDescent="0.25">
      <c r="A11" s="6" t="s">
        <v>196</v>
      </c>
      <c r="B11" s="7" t="str">
        <f>IF(B3=0,"",'💰 Coût total'!B23/B3)</f>
        <v/>
      </c>
      <c r="C11" s="59" t="str">
        <f>IF(B3=0,"",'💰 Coût total'!G23/B3)</f>
        <v/>
      </c>
    </row>
    <row r="12" spans="1:4" ht="18" customHeight="1" x14ac:dyDescent="0.25">
      <c r="A12" s="17" t="s">
        <v>197</v>
      </c>
      <c r="B12" s="8"/>
      <c r="C12" s="8"/>
    </row>
    <row r="13" spans="1:4" ht="18" customHeight="1" x14ac:dyDescent="0.25">
      <c r="B13" s="8"/>
      <c r="C13" s="8"/>
    </row>
    <row r="14" spans="1:4" ht="18" customHeight="1" x14ac:dyDescent="0.25">
      <c r="A14" s="6" t="s">
        <v>198</v>
      </c>
      <c r="B14" s="7" t="str">
        <f>IF(B3=0,"",'💰 Coût total'!B25/B3)</f>
        <v/>
      </c>
      <c r="C14" s="7" t="str">
        <f>IF(B3=0,"",'💰 Coût total'!G25/B3)</f>
        <v/>
      </c>
    </row>
    <row r="15" spans="1:4" ht="18" customHeight="1" x14ac:dyDescent="0.25">
      <c r="A15" s="17" t="s">
        <v>199</v>
      </c>
      <c r="B15" s="8"/>
      <c r="C15" s="8"/>
    </row>
    <row r="16" spans="1:4" ht="18" customHeight="1" x14ac:dyDescent="0.25">
      <c r="B16" s="8"/>
      <c r="C16" s="8"/>
    </row>
    <row r="17" spans="1:4" ht="18" customHeight="1" x14ac:dyDescent="0.25">
      <c r="A17" s="6" t="s">
        <v>200</v>
      </c>
      <c r="B17" s="7" t="str">
        <f>IF(B3=0,"",'💰 Coût total'!B27/B3)</f>
        <v/>
      </c>
      <c r="C17" s="7" t="str">
        <f>IF(B3=0,"",'💰 Coût total'!G27/B3)</f>
        <v/>
      </c>
    </row>
    <row r="18" spans="1:4" ht="18" customHeight="1" x14ac:dyDescent="0.25">
      <c r="A18" s="9" t="s">
        <v>201</v>
      </c>
      <c r="B18" s="3"/>
      <c r="C18" s="3"/>
    </row>
    <row r="19" spans="1:4" ht="18" customHeight="1" x14ac:dyDescent="0.25"/>
    <row r="20" spans="1:4" ht="36.950000000000003" customHeight="1" x14ac:dyDescent="0.25">
      <c r="A20" s="4" t="s">
        <v>202</v>
      </c>
      <c r="B20" s="4" t="s">
        <v>203</v>
      </c>
      <c r="C20" s="4" t="s">
        <v>204</v>
      </c>
      <c r="D20" s="4" t="s">
        <v>65</v>
      </c>
    </row>
    <row r="21" spans="1:4" ht="18" customHeight="1" x14ac:dyDescent="0.25"/>
    <row r="22" spans="1:4" ht="18" customHeight="1" x14ac:dyDescent="0.25">
      <c r="A22" s="53" t="s">
        <v>205</v>
      </c>
      <c r="B22" s="52" t="str">
        <f>IF(B3=0,"",('💰 Coût total'!B23/(B3*B4*B5)))</f>
        <v/>
      </c>
      <c r="C22" s="52" t="str">
        <f>IF(B3=0,"",('💰 Coût total'!G23/(B3*B4*B5)))</f>
        <v/>
      </c>
      <c r="D22" s="56" t="str">
        <f>IF(B3=0,"",(B22-C22))</f>
        <v/>
      </c>
    </row>
    <row r="23" spans="1:4" ht="18" customHeight="1" x14ac:dyDescent="0.25">
      <c r="A23" s="17" t="s">
        <v>206</v>
      </c>
      <c r="B23" s="8"/>
      <c r="C23" s="8"/>
      <c r="D23" s="10"/>
    </row>
    <row r="24" spans="1:4" ht="18" customHeight="1" x14ac:dyDescent="0.25">
      <c r="B24" s="8"/>
      <c r="C24" s="8"/>
      <c r="D24" s="10"/>
    </row>
    <row r="25" spans="1:4" ht="18" customHeight="1" x14ac:dyDescent="0.25">
      <c r="A25" s="53" t="s">
        <v>207</v>
      </c>
      <c r="B25" s="52" t="str">
        <f>IF(B3=0,"",('💰 Coût total'!B25/(B3*B4*B6)))</f>
        <v/>
      </c>
      <c r="C25" s="52" t="str">
        <f>IF(B3=0,"",('💰 Coût total'!G25/(B3*B4*B6)))</f>
        <v/>
      </c>
      <c r="D25" s="56" t="str">
        <f>IF(B3=0,"",(B25-C25))</f>
        <v/>
      </c>
    </row>
    <row r="26" spans="1:4" ht="18" customHeight="1" x14ac:dyDescent="0.25">
      <c r="A26" s="17" t="s">
        <v>208</v>
      </c>
      <c r="B26" s="8"/>
      <c r="C26" s="8"/>
      <c r="D26" s="10"/>
    </row>
    <row r="27" spans="1:4" ht="18" customHeight="1" x14ac:dyDescent="0.25">
      <c r="B27" s="8"/>
      <c r="C27" s="8"/>
      <c r="D27" s="10"/>
    </row>
    <row r="28" spans="1:4" ht="18" customHeight="1" x14ac:dyDescent="0.25">
      <c r="A28" s="53" t="s">
        <v>209</v>
      </c>
      <c r="B28" s="52" t="str">
        <f>IF(B3=0,"",('💰 Coût total'!B27/(B3*B4*(B5+B6))))</f>
        <v/>
      </c>
      <c r="C28" s="52" t="str">
        <f>IF(B3=0,"",('💰 Coût total'!G27/(B3*B4*(B5+B6))))</f>
        <v/>
      </c>
      <c r="D28" s="56" t="str">
        <f>IF(B3=0,"",(B28-C28))</f>
        <v/>
      </c>
    </row>
    <row r="29" spans="1:4" ht="18" customHeight="1" x14ac:dyDescent="0.25">
      <c r="A29" s="17" t="s">
        <v>210</v>
      </c>
      <c r="B29" s="3"/>
      <c r="C29" s="3"/>
    </row>
    <row r="31" spans="1:4" x14ac:dyDescent="0.25">
      <c r="B31" s="3"/>
    </row>
    <row r="33" spans="3:3" x14ac:dyDescent="0.25">
      <c r="C33" s="3"/>
    </row>
  </sheetData>
  <sheetProtection sheet="1" objects="1" scenarios="1" selectLockedCells="1"/>
  <protectedRanges>
    <protectedRange sqref="B3:B7" name="Plage1"/>
  </protectedRanges>
  <mergeCells count="2">
    <mergeCell ref="A1:D1"/>
    <mergeCell ref="A2:B2"/>
  </mergeCells>
  <conditionalFormatting sqref="D22 D25 D28">
    <cfRule type="cellIs" dxfId="17" priority="1" operator="lessThan">
      <formula>0</formula>
    </cfRule>
    <cfRule type="cellIs" dxfId="16" priority="2" operator="greaterThan">
      <formula>0</formula>
    </cfRule>
  </conditionalFormatting>
  <dataValidations count="1">
    <dataValidation type="decimal" errorStyle="warning" allowBlank="1" showInputMessage="1" showErrorMessage="1" errorTitle="Attention" error="Merci de saisir des chiffres." sqref="B3:B7" xr:uid="{41FC2C78-7A59-4970-B381-64666C87C9FE}">
      <formula1>-99999999999999</formula1>
      <formula2>99999999999999</formula2>
    </dataValidation>
  </dataValidations>
  <pageMargins left="0.7" right="0.7" top="0.75" bottom="0.75" header="0.3" footer="0.3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3F85-2421-438C-B672-5E3F72B22D02}">
  <sheetPr codeName="Feuil5">
    <tabColor theme="8" tint="0.79998168889431442"/>
    <pageSetUpPr fitToPage="1"/>
  </sheetPr>
  <dimension ref="A1:F33"/>
  <sheetViews>
    <sheetView showGridLines="0" zoomScaleNormal="100" workbookViewId="0">
      <selection sqref="A1:E1"/>
    </sheetView>
  </sheetViews>
  <sheetFormatPr baseColWidth="10" defaultColWidth="11.42578125" defaultRowHeight="15.75" x14ac:dyDescent="0.25"/>
  <cols>
    <col min="1" max="1" width="82.42578125" style="1" customWidth="1"/>
    <col min="2" max="3" width="22.7109375" style="1" customWidth="1"/>
    <col min="4" max="4" width="14.5703125" style="1" bestFit="1" customWidth="1"/>
    <col min="5" max="5" width="17.28515625" style="1" bestFit="1" customWidth="1"/>
    <col min="6" max="6" width="13.28515625" style="1" bestFit="1" customWidth="1"/>
    <col min="7" max="16384" width="11.42578125" style="1"/>
  </cols>
  <sheetData>
    <row r="1" spans="1:6" ht="57" customHeight="1" thickBot="1" x14ac:dyDescent="0.3">
      <c r="A1" s="65" t="s">
        <v>211</v>
      </c>
      <c r="B1" s="65"/>
      <c r="C1" s="65"/>
      <c r="D1" s="65"/>
      <c r="E1" s="65"/>
    </row>
    <row r="2" spans="1:6" ht="36.950000000000003" customHeight="1" x14ac:dyDescent="0.25">
      <c r="A2" s="64" t="s">
        <v>188</v>
      </c>
      <c r="B2" s="64"/>
    </row>
    <row r="3" spans="1:6" ht="18" customHeight="1" x14ac:dyDescent="0.25">
      <c r="A3" s="6" t="s">
        <v>212</v>
      </c>
      <c r="B3" s="6">
        <f>'👤 Coût élève'!B3</f>
        <v>0</v>
      </c>
    </row>
    <row r="4" spans="1:6" ht="18" customHeight="1" x14ac:dyDescent="0.25">
      <c r="A4" s="6" t="s">
        <v>213</v>
      </c>
      <c r="B4" s="6">
        <f>'👤 Coût élève'!B4</f>
        <v>0</v>
      </c>
    </row>
    <row r="5" spans="1:6" ht="18" customHeight="1" x14ac:dyDescent="0.25">
      <c r="A5" s="6" t="s">
        <v>214</v>
      </c>
      <c r="B5" s="60">
        <f>'👤 Coût élève'!B5</f>
        <v>0</v>
      </c>
    </row>
    <row r="6" spans="1:6" ht="18" customHeight="1" x14ac:dyDescent="0.25">
      <c r="A6" s="6" t="s">
        <v>215</v>
      </c>
      <c r="B6" s="60">
        <f>'👤 Coût élève'!B6</f>
        <v>0</v>
      </c>
    </row>
    <row r="7" spans="1:6" ht="18" customHeight="1" x14ac:dyDescent="0.25">
      <c r="A7" s="6" t="s">
        <v>216</v>
      </c>
      <c r="B7" s="16">
        <f>'👤 Coût élève'!B7</f>
        <v>0</v>
      </c>
    </row>
    <row r="8" spans="1:6" ht="18" customHeight="1" x14ac:dyDescent="0.25"/>
    <row r="9" spans="1:6" ht="36.950000000000003" customHeight="1" x14ac:dyDescent="0.25">
      <c r="A9" s="4" t="s">
        <v>217</v>
      </c>
      <c r="B9" s="4" t="s">
        <v>149</v>
      </c>
      <c r="C9" s="4" t="s">
        <v>195</v>
      </c>
      <c r="D9" s="4" t="s">
        <v>218</v>
      </c>
      <c r="E9" s="4" t="s">
        <v>219</v>
      </c>
    </row>
    <row r="11" spans="1:6" x14ac:dyDescent="0.25">
      <c r="A11" s="6" t="s">
        <v>220</v>
      </c>
      <c r="B11" s="14">
        <f>'📊 Données comptables'!C82</f>
        <v>0</v>
      </c>
      <c r="C11" s="14">
        <f>'📊 Données comptables'!D82+'📊 Données comptables'!E82+'📊 Données comptables'!F82+'📊 Données comptables'!G82</f>
        <v>0</v>
      </c>
      <c r="D11" s="14">
        <f>C11-B11</f>
        <v>0</v>
      </c>
      <c r="E11" s="11" t="str">
        <f>IF(B11=0,"",(C11/B11))</f>
        <v/>
      </c>
      <c r="F11" s="12"/>
    </row>
    <row r="12" spans="1:6" x14ac:dyDescent="0.25">
      <c r="A12" s="6" t="s">
        <v>221</v>
      </c>
      <c r="B12" s="14">
        <f>'💰 Coût total'!B6+'💰 Coût total'!B11+'💰 Coût total'!B16</f>
        <v>0</v>
      </c>
      <c r="C12" s="14">
        <f>'💰 Coût total'!G6+'💰 Coût total'!G11+'💰 Coût total'!G16</f>
        <v>0</v>
      </c>
      <c r="D12" s="14">
        <f>C12-B12</f>
        <v>0</v>
      </c>
      <c r="E12" s="11" t="str">
        <f t="shared" ref="E12:E15" si="0">IF(B12=0,"",(C12/B12))</f>
        <v/>
      </c>
      <c r="F12" s="12"/>
    </row>
    <row r="13" spans="1:6" x14ac:dyDescent="0.25">
      <c r="A13" s="6" t="s">
        <v>222</v>
      </c>
      <c r="B13" s="14">
        <f>'💰 Coût total'!B5+'💰 Coût total'!B10+'💰 Coût total'!B15</f>
        <v>0</v>
      </c>
      <c r="C13" s="14">
        <f>'💰 Coût total'!G5+'💰 Coût total'!G10+'💰 Coût total'!G15</f>
        <v>0</v>
      </c>
      <c r="D13" s="14">
        <f>C13-B13</f>
        <v>0</v>
      </c>
      <c r="E13" s="11" t="str">
        <f t="shared" si="0"/>
        <v/>
      </c>
      <c r="F13" s="12"/>
    </row>
    <row r="14" spans="1:6" x14ac:dyDescent="0.25">
      <c r="A14" s="6" t="s">
        <v>181</v>
      </c>
      <c r="B14" s="14">
        <f>'💰 Coût total'!B23</f>
        <v>0</v>
      </c>
      <c r="C14" s="14">
        <f>'💰 Coût total'!G23</f>
        <v>0</v>
      </c>
      <c r="D14" s="14">
        <f t="shared" ref="D14:D15" si="1">C14-B14</f>
        <v>0</v>
      </c>
      <c r="E14" s="11" t="str">
        <f>IF(B14=0,"",(C14/B14))</f>
        <v/>
      </c>
      <c r="F14" s="12"/>
    </row>
    <row r="15" spans="1:6" x14ac:dyDescent="0.25">
      <c r="A15" s="6" t="s">
        <v>183</v>
      </c>
      <c r="B15" s="14">
        <f>'💰 Coût total'!B25</f>
        <v>0</v>
      </c>
      <c r="C15" s="14">
        <f>'💰 Coût total'!G25</f>
        <v>0</v>
      </c>
      <c r="D15" s="14">
        <f t="shared" si="1"/>
        <v>0</v>
      </c>
      <c r="E15" s="11" t="str">
        <f t="shared" si="0"/>
        <v/>
      </c>
      <c r="F15" s="12"/>
    </row>
    <row r="16" spans="1:6" x14ac:dyDescent="0.25">
      <c r="B16" s="15"/>
      <c r="C16" s="15"/>
      <c r="D16" s="15"/>
    </row>
    <row r="17" spans="1:6" x14ac:dyDescent="0.25">
      <c r="A17" s="6" t="s">
        <v>223</v>
      </c>
      <c r="B17" s="14">
        <f>IF(B3=0,0,(('📊 Données comptables'!C82)/B3))</f>
        <v>0</v>
      </c>
      <c r="C17" s="14">
        <f>IF(B3=0,0,(('📊 Données comptables'!D82+'📊 Données comptables'!E82+'📊 Données comptables'!F82+'📊 Données comptables'!G82)/'📌 Indicateurs de pilotage '!B3))</f>
        <v>0</v>
      </c>
      <c r="D17" s="14">
        <f t="shared" ref="D17" si="2">C17-B17</f>
        <v>0</v>
      </c>
      <c r="E17" s="11" t="str">
        <f>IF(C17=0,"",(C17/B17))</f>
        <v/>
      </c>
    </row>
    <row r="18" spans="1:6" x14ac:dyDescent="0.25">
      <c r="A18" s="17" t="s">
        <v>224</v>
      </c>
      <c r="B18" s="15"/>
      <c r="C18" s="15"/>
      <c r="D18" s="15"/>
      <c r="E18" s="13"/>
    </row>
    <row r="19" spans="1:6" x14ac:dyDescent="0.25">
      <c r="B19" s="15"/>
      <c r="C19" s="15"/>
      <c r="D19" s="15"/>
      <c r="E19" s="13"/>
    </row>
    <row r="20" spans="1:6" x14ac:dyDescent="0.25">
      <c r="A20" s="6" t="s">
        <v>225</v>
      </c>
      <c r="B20" s="14">
        <f>IF(B7=0,0,('💰 Coût total'!B23/'📌 Indicateurs de pilotage '!B7))</f>
        <v>0</v>
      </c>
      <c r="C20" s="14">
        <f>IF(B7=0,0,('💰 Coût total'!G23/'📌 Indicateurs de pilotage '!B7))</f>
        <v>0</v>
      </c>
      <c r="D20" s="14">
        <f>C20-B20</f>
        <v>0</v>
      </c>
    </row>
    <row r="21" spans="1:6" x14ac:dyDescent="0.25">
      <c r="A21" s="17" t="s">
        <v>234</v>
      </c>
      <c r="B21" s="15"/>
      <c r="C21" s="15"/>
      <c r="D21" s="15"/>
      <c r="E21" s="13"/>
    </row>
    <row r="22" spans="1:6" x14ac:dyDescent="0.25">
      <c r="A22" s="17"/>
      <c r="B22" s="15"/>
      <c r="C22" s="15"/>
      <c r="D22" s="15"/>
      <c r="E22" s="13"/>
    </row>
    <row r="23" spans="1:6" x14ac:dyDescent="0.25">
      <c r="A23" s="6" t="s">
        <v>226</v>
      </c>
      <c r="B23" s="14">
        <f>B11*B7</f>
        <v>0</v>
      </c>
      <c r="C23" s="14">
        <f>(C11-('📊 Données comptables'!H3+'📊 Données comptables'!H4+'📊 Données comptables'!H6))</f>
        <v>0</v>
      </c>
      <c r="D23" s="14">
        <f>C23-B23</f>
        <v>0</v>
      </c>
      <c r="F23" s="12"/>
    </row>
    <row r="24" spans="1:6" x14ac:dyDescent="0.25">
      <c r="A24" s="17" t="s">
        <v>227</v>
      </c>
      <c r="F24" s="12"/>
    </row>
    <row r="25" spans="1:6" x14ac:dyDescent="0.25">
      <c r="A25" s="17"/>
      <c r="F25" s="12"/>
    </row>
    <row r="26" spans="1:6" x14ac:dyDescent="0.25">
      <c r="A26" s="6" t="s">
        <v>228</v>
      </c>
      <c r="B26" s="16">
        <f>IF(B11=0,0,(B23/B11))</f>
        <v>0</v>
      </c>
      <c r="C26" s="16">
        <f>IF(C11=0,0,(C23/C11))</f>
        <v>0</v>
      </c>
      <c r="D26" s="16">
        <f>C26-B26</f>
        <v>0</v>
      </c>
      <c r="F26" s="12"/>
    </row>
    <row r="27" spans="1:6" x14ac:dyDescent="0.25">
      <c r="A27" s="17" t="s">
        <v>229</v>
      </c>
      <c r="F27" s="12"/>
    </row>
    <row r="28" spans="1:6" x14ac:dyDescent="0.25">
      <c r="A28" s="17"/>
      <c r="F28" s="12"/>
    </row>
    <row r="29" spans="1:6" x14ac:dyDescent="0.25">
      <c r="A29" s="6" t="s">
        <v>230</v>
      </c>
      <c r="B29" s="14">
        <f>B23-'💰 Coût total'!B23</f>
        <v>0</v>
      </c>
      <c r="C29" s="14">
        <f>C23-'💰 Coût total'!G23</f>
        <v>0</v>
      </c>
      <c r="D29" s="14">
        <f>C29-B29</f>
        <v>0</v>
      </c>
    </row>
    <row r="30" spans="1:6" x14ac:dyDescent="0.25">
      <c r="A30" s="17" t="s">
        <v>231</v>
      </c>
    </row>
    <row r="31" spans="1:6" x14ac:dyDescent="0.25">
      <c r="A31" s="17"/>
    </row>
    <row r="32" spans="1:6" x14ac:dyDescent="0.25">
      <c r="A32" s="6" t="s">
        <v>232</v>
      </c>
      <c r="B32" s="16">
        <f>IF(B11=0,0,(B29/B11))</f>
        <v>0</v>
      </c>
      <c r="C32" s="16">
        <f>IF(C11=0,0,(C29/C11))</f>
        <v>0</v>
      </c>
      <c r="D32" s="16">
        <f>C32-B32</f>
        <v>0</v>
      </c>
    </row>
    <row r="33" spans="1:1" x14ac:dyDescent="0.25">
      <c r="A33" s="17" t="s">
        <v>233</v>
      </c>
    </row>
  </sheetData>
  <sheetProtection sheet="1" selectLockedCells="1" selectUnlockedCells="1"/>
  <mergeCells count="2">
    <mergeCell ref="A1:E1"/>
    <mergeCell ref="A2:B2"/>
  </mergeCells>
  <conditionalFormatting sqref="B32:C32">
    <cfRule type="cellIs" dxfId="15" priority="13" operator="lessThan">
      <formula>0</formula>
    </cfRule>
    <cfRule type="cellIs" dxfId="14" priority="14" operator="greaterThanOrEqual">
      <formula>0</formula>
    </cfRule>
  </conditionalFormatting>
  <conditionalFormatting sqref="B29:D29">
    <cfRule type="cellIs" dxfId="13" priority="19" operator="lessThan">
      <formula>0</formula>
    </cfRule>
    <cfRule type="cellIs" dxfId="12" priority="20" operator="greaterThanOrEqual">
      <formula>0</formula>
    </cfRule>
  </conditionalFormatting>
  <conditionalFormatting sqref="D20">
    <cfRule type="cellIs" dxfId="11" priority="9" operator="greaterThan">
      <formula>0</formula>
    </cfRule>
    <cfRule type="cellIs" dxfId="10" priority="10" operator="lessThanOrEqual">
      <formula>0</formula>
    </cfRule>
  </conditionalFormatting>
  <conditionalFormatting sqref="D23">
    <cfRule type="cellIs" dxfId="9" priority="17" operator="lessThan">
      <formula>0</formula>
    </cfRule>
    <cfRule type="cellIs" dxfId="8" priority="18" operator="greaterThanOrEqual">
      <formula>0</formula>
    </cfRule>
  </conditionalFormatting>
  <conditionalFormatting sqref="D26">
    <cfRule type="cellIs" dxfId="7" priority="1" operator="lessThan">
      <formula>0</formula>
    </cfRule>
    <cfRule type="cellIs" dxfId="6" priority="2" operator="greaterThanOrEqual">
      <formula>0</formula>
    </cfRule>
  </conditionalFormatting>
  <conditionalFormatting sqref="D32">
    <cfRule type="expression" dxfId="5" priority="11">
      <formula>$B$32&gt;$C$32</formula>
    </cfRule>
    <cfRule type="expression" dxfId="4" priority="12">
      <formula>$C$32&gt;=$B$32</formula>
    </cfRule>
  </conditionalFormatting>
  <conditionalFormatting sqref="E11 E17">
    <cfRule type="cellIs" dxfId="3" priority="5" operator="greaterThanOrEqual">
      <formula>1</formula>
    </cfRule>
    <cfRule type="cellIs" dxfId="2" priority="6" operator="lessThan">
      <formula>1</formula>
    </cfRule>
  </conditionalFormatting>
  <conditionalFormatting sqref="E12:E15">
    <cfRule type="cellIs" dxfId="1" priority="35" operator="greaterThan">
      <formula>1</formula>
    </cfRule>
    <cfRule type="cellIs" dxfId="0" priority="36" operator="lessThanOrEqual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📘 Notice</vt:lpstr>
      <vt:lpstr>📊 Données comptables</vt:lpstr>
      <vt:lpstr>💰 Coût total</vt:lpstr>
      <vt:lpstr>👤 Coût élève</vt:lpstr>
      <vt:lpstr>📌 Indicateurs de pilotage </vt:lpstr>
      <vt:lpstr>'👤 Coût élève'!Zone_d_impression</vt:lpstr>
      <vt:lpstr>'💰 Coût total'!Zone_d_impression</vt:lpstr>
      <vt:lpstr>'📊 Données comptables'!Zone_d_impression</vt:lpstr>
      <vt:lpstr>'📌 Indicateurs de pilotage '!Zone_d_impression</vt:lpstr>
      <vt:lpstr>'📘 Notice'!Zone_d_impression</vt:lpstr>
    </vt:vector>
  </TitlesOfParts>
  <Manager/>
  <Company>COCERTO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GOMBAUD</dc:creator>
  <cp:keywords/>
  <dc:description/>
  <cp:lastModifiedBy>Laura GOMBAUD</cp:lastModifiedBy>
  <cp:revision/>
  <dcterms:created xsi:type="dcterms:W3CDTF">2025-08-02T16:42:03Z</dcterms:created>
  <dcterms:modified xsi:type="dcterms:W3CDTF">2025-09-07T10:56:55Z</dcterms:modified>
  <cp:category/>
  <cp:contentStatus/>
</cp:coreProperties>
</file>