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an\Documents\skypro\ГП\"/>
    </mc:Choice>
  </mc:AlternateContent>
  <xr:revisionPtr revIDLastSave="0" documentId="8_{2B3B3E1D-222C-4561-8B84-B4A64E602DE8}" xr6:coauthVersionLast="47" xr6:coauthVersionMax="47" xr10:uidLastSave="{00000000-0000-0000-0000-000000000000}"/>
  <bookViews>
    <workbookView xWindow="-108" yWindow="-108" windowWidth="23256" windowHeight="12456" xr2:uid="{44E8BB00-8030-43D6-8F54-3D02E70D3096}"/>
  </bookViews>
  <sheets>
    <sheet name="Калькулятор Юнит-экономик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8" i="1" l="1"/>
  <c r="D7" i="1"/>
  <c r="D6" i="1"/>
  <c r="D3" i="1"/>
  <c r="D4" i="1" s="1"/>
  <c r="D11" i="1"/>
  <c r="D5" i="1" l="1"/>
  <c r="D9" i="1"/>
  <c r="D14" i="1" s="1"/>
  <c r="D15" i="1"/>
  <c r="D10" i="1" l="1"/>
  <c r="D13" i="1" s="1"/>
  <c r="D18" i="1" s="1"/>
</calcChain>
</file>

<file path=xl/sharedStrings.xml><?xml version="1.0" encoding="utf-8"?>
<sst xmlns="http://schemas.openxmlformats.org/spreadsheetml/2006/main" count="33" uniqueCount="30">
  <si>
    <t>AS-IS</t>
  </si>
  <si>
    <t>TO-BE</t>
  </si>
  <si>
    <t>Изменения</t>
  </si>
  <si>
    <t>Retention</t>
  </si>
  <si>
    <t>LT(месяцы)</t>
  </si>
  <si>
    <t>LT(подписки)</t>
  </si>
  <si>
    <t>Интенсивность</t>
  </si>
  <si>
    <t>LTR</t>
  </si>
  <si>
    <t>Price юнита</t>
  </si>
  <si>
    <t>CAC</t>
  </si>
  <si>
    <t>Объём скидок</t>
  </si>
  <si>
    <t>CAC%</t>
  </si>
  <si>
    <t>Факт.price unit</t>
  </si>
  <si>
    <t>ФОТ%</t>
  </si>
  <si>
    <t>CAC на юнит</t>
  </si>
  <si>
    <t>Fixed Costs на юнит</t>
  </si>
  <si>
    <t>Маржинальность</t>
  </si>
  <si>
    <t>Дата</t>
  </si>
  <si>
    <t>Первые оплаты</t>
  </si>
  <si>
    <t>Оплаты всего</t>
  </si>
  <si>
    <t>Повторные оплаты</t>
  </si>
  <si>
    <t>Средний Retention</t>
  </si>
  <si>
    <t>Кол-во пользователей в месяц  (всего)</t>
  </si>
  <si>
    <t>Цена</t>
  </si>
  <si>
    <t>Цена со скидками</t>
  </si>
  <si>
    <t>Выручка</t>
  </si>
  <si>
    <t>Затраты на маркетинг</t>
  </si>
  <si>
    <t>Постоянные расходы</t>
  </si>
  <si>
    <t>% ФОТ</t>
  </si>
  <si>
    <t>%CAC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</si>
</sst>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₽&quot;_-;\-* #,##0.00\ &quot;₽&quot;_-;_-* &quot;-&quot;??\ &quot;₽&quot;_-;_-@_-"/>
    <numFmt numFmtId="170" formatCode="0.0"/>
    <numFmt numFmtId="171" formatCode="_-* #,##0.0\ &quot;₽&quot;_-;\-* #,##0.0\ &quot;₽&quot;_-;_-* &quot;-&quot;??\ &quot;₽&quot;_-;_-@_-"/>
    <numFmt numFmtId="175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4" fontId="0" fillId="0" borderId="0" xfId="0" applyNumberFormat="1"/>
    <xf numFmtId="0" fontId="0" fillId="0" borderId="0" xfId="0" applyBorder="1"/>
    <xf numFmtId="14" fontId="0" fillId="0" borderId="0" xfId="0" applyNumberFormat="1" applyBorder="1"/>
    <xf numFmtId="44" fontId="0" fillId="0" borderId="0" xfId="1" applyFont="1" applyBorder="1"/>
    <xf numFmtId="171" fontId="0" fillId="0" borderId="0" xfId="1" applyNumberFormat="1" applyFont="1" applyBorder="1"/>
    <xf numFmtId="9" fontId="0" fillId="0" borderId="0" xfId="2" applyFont="1" applyBorder="1"/>
    <xf numFmtId="1" fontId="0" fillId="0" borderId="0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0" fontId="0" fillId="0" borderId="5" xfId="0" applyNumberFormat="1" applyBorder="1"/>
    <xf numFmtId="170" fontId="0" fillId="0" borderId="5" xfId="0" applyNumberFormat="1" applyBorder="1"/>
    <xf numFmtId="2" fontId="0" fillId="0" borderId="5" xfId="0" applyNumberFormat="1" applyBorder="1"/>
    <xf numFmtId="175" fontId="0" fillId="0" borderId="5" xfId="0" applyNumberFormat="1" applyBorder="1"/>
    <xf numFmtId="9" fontId="0" fillId="0" borderId="5" xfId="0" applyNumberFormat="1" applyBorder="1"/>
    <xf numFmtId="44" fontId="0" fillId="0" borderId="5" xfId="0" applyNumberFormat="1" applyBorder="1"/>
    <xf numFmtId="44" fontId="0" fillId="0" borderId="5" xfId="1" applyFont="1" applyBorder="1"/>
    <xf numFmtId="0" fontId="0" fillId="0" borderId="5" xfId="0" applyBorder="1"/>
    <xf numFmtId="9" fontId="0" fillId="0" borderId="5" xfId="2" applyFont="1" applyBorder="1"/>
    <xf numFmtId="9" fontId="0" fillId="0" borderId="6" xfId="0" applyNumberFormat="1" applyBorder="1"/>
    <xf numFmtId="9" fontId="0" fillId="0" borderId="3" xfId="2" applyFont="1" applyBorder="1"/>
    <xf numFmtId="170" fontId="0" fillId="0" borderId="3" xfId="0" applyNumberFormat="1" applyBorder="1"/>
    <xf numFmtId="2" fontId="0" fillId="0" borderId="3" xfId="0" applyNumberFormat="1" applyBorder="1"/>
    <xf numFmtId="44" fontId="0" fillId="0" borderId="3" xfId="1" applyFont="1" applyBorder="1"/>
    <xf numFmtId="10" fontId="0" fillId="0" borderId="3" xfId="2" applyNumberFormat="1" applyFont="1" applyBorder="1"/>
    <xf numFmtId="44" fontId="0" fillId="0" borderId="3" xfId="0" applyNumberFormat="1" applyBorder="1"/>
    <xf numFmtId="9" fontId="0" fillId="0" borderId="4" xfId="2" applyFont="1" applyBorder="1"/>
    <xf numFmtId="9" fontId="0" fillId="0" borderId="3" xfId="0" applyNumberFormat="1" applyBorder="1"/>
    <xf numFmtId="0" fontId="2" fillId="0" borderId="1" xfId="0" applyFont="1" applyBorder="1"/>
    <xf numFmtId="0" fontId="2" fillId="0" borderId="7" xfId="0" applyFont="1" applyBorder="1"/>
    <xf numFmtId="0" fontId="2" fillId="0" borderId="3" xfId="0" applyFont="1" applyBorder="1"/>
    <xf numFmtId="0" fontId="2" fillId="0" borderId="4" xfId="0" applyFont="1" applyBorder="1"/>
  </cellXfs>
  <cellStyles count="3">
    <cellStyle name="Денежный" xfId="1" builtinId="4"/>
    <cellStyle name="Обычный" xfId="0" builtinId="0"/>
    <cellStyle name="Процентный" xfId="2" builtinId="5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71" formatCode="_-* #,##0.0\ &quot;₽&quot;_-;\-* #,##0.0\ &quot;₽&quot;_-;_-* &quot;-&quot;??\ &quot;₽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numFmt numFmtId="1" formatCode="0"/>
    </dxf>
    <dxf>
      <numFmt numFmtId="1" formatCode="0"/>
    </dxf>
    <dxf>
      <numFmt numFmtId="19" formatCode="dd/mm/yyyy"/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3DB51E-5775-4B65-A89E-509683FF1DBD}" name="Таблица1" displayName="Таблица1" ref="A21:P27" totalsRowShown="0" dataDxfId="0" tableBorderDxfId="15" dataCellStyle="Денежный">
  <autoFilter ref="A21:P27" xr:uid="{BF3DB51E-5775-4B65-A89E-509683FF1DBD}"/>
  <tableColumns count="16">
    <tableColumn id="1" xr3:uid="{F129836A-6633-458E-B722-CA998A88E6CD}" name="Дата" dataDxfId="14"/>
    <tableColumn id="2" xr3:uid="{72D6CE7C-409C-4519-A733-EA8BAF995A5B}" name="Первые оплаты"/>
    <tableColumn id="3" xr3:uid="{FE87794E-FAE8-4C94-A0BB-245A82D62992}" name="Оплаты всего" dataDxfId="13"/>
    <tableColumn id="4" xr3:uid="{C3FE919E-C091-456C-809E-DC64B111B1BC}" name="Повторные оплаты" dataDxfId="12"/>
    <tableColumn id="5" xr3:uid="{6F2E3F66-7448-42B5-9BDC-E77908C33D70}" name="Retention" dataDxfId="11" dataCellStyle="Процентный"/>
    <tableColumn id="6" xr3:uid="{EEF9D55B-D588-4910-9B39-9EBCB2B35DCA}" name="Средний Retention" dataDxfId="10" dataCellStyle="Процентный"/>
    <tableColumn id="7" xr3:uid="{65E34474-24F7-4067-ACD8-3085578982CB}" name="Кол-во пользователей в месяц  (всего)"/>
    <tableColumn id="8" xr3:uid="{D00CCFBC-A436-4407-9DDF-377E8D28077B}" name="Цена" dataDxfId="9" dataCellStyle="Денежный"/>
    <tableColumn id="9" xr3:uid="{0AE65562-DB38-47A0-89BB-C003158B5299}" name="Цена со скидками" dataDxfId="8" dataCellStyle="Денежный"/>
    <tableColumn id="10" xr3:uid="{04D4FE4D-DBFC-4965-B074-9D808679231B}" name="Объём скидок" dataDxfId="7" dataCellStyle="Процентный"/>
    <tableColumn id="11" xr3:uid="{9D2B84D7-E8FA-4DDF-B01A-398DF6713A12}" name="Выручка" dataDxfId="6" dataCellStyle="Денежный"/>
    <tableColumn id="12" xr3:uid="{AC242729-2B50-470C-9DA8-F35D40D011FC}" name="Затраты на маркетинг" dataDxfId="5" dataCellStyle="Денежный"/>
    <tableColumn id="13" xr3:uid="{6D7486D3-D980-4329-9968-D24BF4421D5B}" name="Постоянные расходы" dataDxfId="4" dataCellStyle="Денежный"/>
    <tableColumn id="14" xr3:uid="{429D95F7-E9FE-482D-8377-F1749CF69024}" name="% ФОТ" dataDxfId="3" dataCellStyle="Процентный"/>
    <tableColumn id="15" xr3:uid="{0D0C3EDE-07E9-4FD0-88EA-36BC3F3268CD}" name="CAC" dataDxfId="2" dataCellStyle="Денежный"/>
    <tableColumn id="16" xr3:uid="{17083E62-C8C4-4A7C-B7A1-FC99D1765793}" name="%CAC" dataDxfId="1" dataCellStyle="Процентный"/>
  </tableColumns>
  <tableStyleInfo name="TableStyleDark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F95DB-271F-4C54-A349-BD87ADB81B9D}">
  <dimension ref="A2:Q39"/>
  <sheetViews>
    <sheetView tabSelected="1" workbookViewId="0">
      <selection activeCell="G11" sqref="G11"/>
    </sheetView>
  </sheetViews>
  <sheetFormatPr defaultRowHeight="14.4" x14ac:dyDescent="0.3"/>
  <cols>
    <col min="1" max="1" width="17.77734375" bestFit="1" customWidth="1"/>
    <col min="2" max="2" width="16.109375" customWidth="1"/>
    <col min="3" max="3" width="14.44140625" customWidth="1"/>
    <col min="4" max="4" width="19.21875" customWidth="1"/>
    <col min="5" max="5" width="12" bestFit="1" customWidth="1"/>
    <col min="6" max="6" width="18.88671875" customWidth="1"/>
    <col min="7" max="7" width="36.109375" customWidth="1"/>
    <col min="8" max="8" width="9.21875" bestFit="1" customWidth="1"/>
    <col min="9" max="9" width="18.5546875" customWidth="1"/>
    <col min="10" max="10" width="15.21875" customWidth="1"/>
    <col min="11" max="11" width="14.21875" bestFit="1" customWidth="1"/>
    <col min="12" max="12" width="21.6640625" customWidth="1"/>
    <col min="13" max="13" width="21.33203125" customWidth="1"/>
    <col min="15" max="15" width="10.6640625" bestFit="1" customWidth="1"/>
  </cols>
  <sheetData>
    <row r="2" spans="1:4" x14ac:dyDescent="0.3">
      <c r="A2" s="8"/>
      <c r="B2" s="29" t="s">
        <v>0</v>
      </c>
      <c r="C2" s="29" t="s">
        <v>2</v>
      </c>
      <c r="D2" s="30" t="s">
        <v>1</v>
      </c>
    </row>
    <row r="3" spans="1:4" x14ac:dyDescent="0.3">
      <c r="A3" s="31" t="s">
        <v>3</v>
      </c>
      <c r="B3" s="21">
        <v>0.80596520485670597</v>
      </c>
      <c r="C3" s="28">
        <v>0.12</v>
      </c>
      <c r="D3" s="11">
        <f>B3*(1+C3)</f>
        <v>0.90268102943951078</v>
      </c>
    </row>
    <row r="4" spans="1:4" x14ac:dyDescent="0.3">
      <c r="A4" s="31" t="s">
        <v>4</v>
      </c>
      <c r="B4" s="22">
        <v>5.1537148234753642</v>
      </c>
      <c r="C4" s="9"/>
      <c r="D4" s="12">
        <f>1/(1-D3)</f>
        <v>10.275488881979529</v>
      </c>
    </row>
    <row r="5" spans="1:4" x14ac:dyDescent="0.3">
      <c r="A5" s="31" t="s">
        <v>5</v>
      </c>
      <c r="B5" s="22">
        <v>4.796202532061236</v>
      </c>
      <c r="C5" s="9"/>
      <c r="D5" s="12">
        <f>D4*D6</f>
        <v>9.5626800244029599</v>
      </c>
    </row>
    <row r="6" spans="1:4" x14ac:dyDescent="0.3">
      <c r="A6" s="31" t="s">
        <v>6</v>
      </c>
      <c r="B6" s="23">
        <v>0.93063017577425</v>
      </c>
      <c r="C6" s="28">
        <v>0</v>
      </c>
      <c r="D6" s="13">
        <f>B6*(1+C6)</f>
        <v>0.93063017577425</v>
      </c>
    </row>
    <row r="7" spans="1:4" x14ac:dyDescent="0.3">
      <c r="A7" s="31" t="s">
        <v>8</v>
      </c>
      <c r="B7" s="24">
        <v>350</v>
      </c>
      <c r="C7" s="28">
        <v>0.15</v>
      </c>
      <c r="D7" s="14">
        <f>B7*(1+C7)</f>
        <v>402.49999999999994</v>
      </c>
    </row>
    <row r="8" spans="1:4" x14ac:dyDescent="0.3">
      <c r="A8" s="31" t="s">
        <v>10</v>
      </c>
      <c r="B8" s="25">
        <v>0.10725</v>
      </c>
      <c r="C8" s="28">
        <v>-0.15</v>
      </c>
      <c r="D8" s="15">
        <f>B8*(1+C8)</f>
        <v>9.1162499999999994E-2</v>
      </c>
    </row>
    <row r="9" spans="1:4" x14ac:dyDescent="0.3">
      <c r="A9" s="31" t="s">
        <v>12</v>
      </c>
      <c r="B9" s="26">
        <v>317.35652133091088</v>
      </c>
      <c r="C9" s="9"/>
      <c r="D9" s="16">
        <f>D7*(1-D8)</f>
        <v>365.80709374999992</v>
      </c>
    </row>
    <row r="10" spans="1:4" x14ac:dyDescent="0.3">
      <c r="A10" s="31" t="s">
        <v>7</v>
      </c>
      <c r="B10" s="24">
        <v>1635.5650083096909</v>
      </c>
      <c r="C10" s="9"/>
      <c r="D10" s="17">
        <f>D4*D9</f>
        <v>3758.8467247773674</v>
      </c>
    </row>
    <row r="11" spans="1:4" x14ac:dyDescent="0.3">
      <c r="A11" s="31" t="s">
        <v>9</v>
      </c>
      <c r="B11" s="24">
        <v>2254.5223148073974</v>
      </c>
      <c r="C11" s="28">
        <v>-0.55000000000000004</v>
      </c>
      <c r="D11" s="16">
        <f>B11*(1+C11)</f>
        <v>1014.5350416633287</v>
      </c>
    </row>
    <row r="12" spans="1:4" x14ac:dyDescent="0.3">
      <c r="A12" s="31"/>
      <c r="B12" s="9"/>
      <c r="C12" s="9"/>
      <c r="D12" s="18"/>
    </row>
    <row r="13" spans="1:4" x14ac:dyDescent="0.3">
      <c r="A13" s="31" t="s">
        <v>11</v>
      </c>
      <c r="B13" s="21">
        <v>1.3784363833617232</v>
      </c>
      <c r="C13" s="9"/>
      <c r="D13" s="19">
        <f>D11/D10</f>
        <v>0.26990593550297493</v>
      </c>
    </row>
    <row r="14" spans="1:4" x14ac:dyDescent="0.3">
      <c r="A14" s="31" t="s">
        <v>13</v>
      </c>
      <c r="B14" s="21">
        <v>0.55909013392518114</v>
      </c>
      <c r="C14" s="9"/>
      <c r="D14" s="19">
        <f>D16/D9</f>
        <v>0.48503952778506937</v>
      </c>
    </row>
    <row r="15" spans="1:4" x14ac:dyDescent="0.3">
      <c r="A15" s="31" t="s">
        <v>14</v>
      </c>
      <c r="B15" s="24">
        <v>437.45577549963838</v>
      </c>
      <c r="C15" s="9"/>
      <c r="D15" s="16">
        <f>D11/D4</f>
        <v>98.733505852218187</v>
      </c>
    </row>
    <row r="16" spans="1:4" x14ac:dyDescent="0.3">
      <c r="A16" s="31" t="s">
        <v>15</v>
      </c>
      <c r="B16" s="24">
        <v>177.43090001292856</v>
      </c>
      <c r="C16" s="28">
        <v>0</v>
      </c>
      <c r="D16" s="17">
        <f>B16*(1+C16)</f>
        <v>177.43090001292856</v>
      </c>
    </row>
    <row r="17" spans="1:17" x14ac:dyDescent="0.3">
      <c r="A17" s="31"/>
      <c r="B17" s="9"/>
      <c r="C17" s="9"/>
      <c r="D17" s="18"/>
    </row>
    <row r="18" spans="1:17" x14ac:dyDescent="0.3">
      <c r="A18" s="32" t="s">
        <v>16</v>
      </c>
      <c r="B18" s="27">
        <v>-0.93752651728690439</v>
      </c>
      <c r="C18" s="10"/>
      <c r="D18" s="20">
        <f>1-D13-D14</f>
        <v>0.24505453671195571</v>
      </c>
    </row>
    <row r="21" spans="1:17" x14ac:dyDescent="0.3">
      <c r="A21" s="2" t="s">
        <v>17</v>
      </c>
      <c r="B21" s="2" t="s">
        <v>18</v>
      </c>
      <c r="C21" s="2" t="s">
        <v>19</v>
      </c>
      <c r="D21" s="2" t="s">
        <v>20</v>
      </c>
      <c r="E21" s="2" t="s">
        <v>3</v>
      </c>
      <c r="F21" s="2" t="s">
        <v>21</v>
      </c>
      <c r="G21" s="2" t="s">
        <v>22</v>
      </c>
      <c r="H21" s="2" t="s">
        <v>23</v>
      </c>
      <c r="I21" s="2" t="s">
        <v>24</v>
      </c>
      <c r="J21" s="2" t="s">
        <v>10</v>
      </c>
      <c r="K21" s="2" t="s">
        <v>25</v>
      </c>
      <c r="L21" s="2" t="s">
        <v>26</v>
      </c>
      <c r="M21" s="2" t="s">
        <v>27</v>
      </c>
      <c r="N21" s="2" t="s">
        <v>28</v>
      </c>
      <c r="O21" s="2" t="s">
        <v>9</v>
      </c>
      <c r="P21" s="2" t="s">
        <v>29</v>
      </c>
      <c r="Q21" s="2"/>
    </row>
    <row r="22" spans="1:17" x14ac:dyDescent="0.3">
      <c r="A22" s="3">
        <v>44256</v>
      </c>
      <c r="B22" s="2">
        <v>201</v>
      </c>
      <c r="C22" s="2">
        <v>201</v>
      </c>
      <c r="D22" s="2">
        <v>0</v>
      </c>
      <c r="E22" s="2"/>
      <c r="F22" s="2"/>
      <c r="G22" s="2">
        <v>164</v>
      </c>
      <c r="H22" s="4">
        <v>350</v>
      </c>
      <c r="I22" s="5">
        <v>293.26499999999999</v>
      </c>
      <c r="J22" s="6">
        <v>0.16209999999999999</v>
      </c>
      <c r="K22" s="4">
        <v>58946.264999999999</v>
      </c>
      <c r="L22" s="4">
        <v>205731</v>
      </c>
      <c r="M22" s="4">
        <v>1200000</v>
      </c>
      <c r="N22" s="6">
        <v>20.35752392454382</v>
      </c>
      <c r="O22" s="4">
        <v>1023.5373134328358</v>
      </c>
      <c r="P22" s="6">
        <v>0.68298043433038869</v>
      </c>
      <c r="Q22" s="6"/>
    </row>
    <row r="23" spans="1:17" x14ac:dyDescent="0.3">
      <c r="A23" s="3">
        <v>44287</v>
      </c>
      <c r="B23" s="2">
        <v>5122</v>
      </c>
      <c r="C23" s="2">
        <v>5289</v>
      </c>
      <c r="D23" s="2">
        <v>167</v>
      </c>
      <c r="E23" s="6">
        <v>0.8308457711442786</v>
      </c>
      <c r="F23" s="6">
        <v>0.80596520485670597</v>
      </c>
      <c r="G23" s="2">
        <v>5066</v>
      </c>
      <c r="H23" s="4">
        <v>350</v>
      </c>
      <c r="I23" s="5">
        <v>304.08</v>
      </c>
      <c r="J23" s="6">
        <v>0.13120000000000001</v>
      </c>
      <c r="K23" s="4">
        <v>1608279.12</v>
      </c>
      <c r="L23" s="4">
        <v>10219571.900826447</v>
      </c>
      <c r="M23" s="4">
        <v>1200000</v>
      </c>
      <c r="N23" s="6">
        <v>0.74613914032534345</v>
      </c>
      <c r="O23" s="4">
        <v>1995.2307498684979</v>
      </c>
      <c r="P23" s="6">
        <v>1.3313667672399458</v>
      </c>
      <c r="Q23" s="6"/>
    </row>
    <row r="24" spans="1:17" x14ac:dyDescent="0.3">
      <c r="A24" s="3">
        <v>44317</v>
      </c>
      <c r="B24" s="2">
        <v>4396</v>
      </c>
      <c r="C24" s="7">
        <v>8990.1691890653128</v>
      </c>
      <c r="D24" s="7">
        <v>4594.1691890653128</v>
      </c>
      <c r="E24" s="6">
        <v>0.86862718643700376</v>
      </c>
      <c r="F24" s="6">
        <v>0.80596520485670597</v>
      </c>
      <c r="G24" s="2">
        <v>8622</v>
      </c>
      <c r="H24" s="4">
        <v>350</v>
      </c>
      <c r="I24" s="5">
        <v>318.29000000000002</v>
      </c>
      <c r="J24" s="6">
        <v>9.06E-2</v>
      </c>
      <c r="K24" s="4">
        <v>2861480.9511875985</v>
      </c>
      <c r="L24" s="4">
        <v>8554785.1239669416</v>
      </c>
      <c r="M24" s="4">
        <v>1300000</v>
      </c>
      <c r="N24" s="6">
        <v>0.45431020586052195</v>
      </c>
      <c r="O24" s="4">
        <v>1946.0384722399776</v>
      </c>
      <c r="P24" s="6">
        <v>1.2985420106829564</v>
      </c>
      <c r="Q24" s="6"/>
    </row>
    <row r="25" spans="1:17" x14ac:dyDescent="0.3">
      <c r="A25" s="3">
        <v>44348</v>
      </c>
      <c r="B25" s="2">
        <v>3255</v>
      </c>
      <c r="C25" s="7">
        <v>10322.717485852865</v>
      </c>
      <c r="D25" s="7">
        <v>7067.7174858528651</v>
      </c>
      <c r="E25" s="6">
        <v>0.7861606758690689</v>
      </c>
      <c r="F25" s="6">
        <v>0.80596520485670597</v>
      </c>
      <c r="G25" s="2">
        <v>10018</v>
      </c>
      <c r="H25" s="4">
        <v>350</v>
      </c>
      <c r="I25" s="5">
        <v>318.88499999999999</v>
      </c>
      <c r="J25" s="6">
        <v>8.8900000000000007E-2</v>
      </c>
      <c r="K25" s="4">
        <v>3291759.765476191</v>
      </c>
      <c r="L25" s="4">
        <v>8365576.8595041325</v>
      </c>
      <c r="M25" s="4">
        <v>1300000</v>
      </c>
      <c r="N25" s="6">
        <v>0.39492553910960754</v>
      </c>
      <c r="O25" s="4">
        <v>2570.0696957001942</v>
      </c>
      <c r="P25" s="6">
        <v>1.7149421852942259</v>
      </c>
      <c r="Q25" s="6"/>
    </row>
    <row r="26" spans="1:17" x14ac:dyDescent="0.3">
      <c r="A26" s="3">
        <v>44378</v>
      </c>
      <c r="B26" s="2">
        <v>1916</v>
      </c>
      <c r="C26" s="7">
        <v>9998.4940518284257</v>
      </c>
      <c r="D26" s="7">
        <v>8082.4940518284257</v>
      </c>
      <c r="E26" s="6">
        <v>0.78298123172559619</v>
      </c>
      <c r="F26" s="6">
        <v>0.80596520485670597</v>
      </c>
      <c r="G26" s="2">
        <v>9491</v>
      </c>
      <c r="H26" s="4">
        <v>350</v>
      </c>
      <c r="I26" s="5">
        <v>320.60000000000002</v>
      </c>
      <c r="J26" s="6">
        <v>8.4000000000000005E-2</v>
      </c>
      <c r="K26" s="4">
        <v>3205517.1930161933</v>
      </c>
      <c r="L26" s="4">
        <v>5982209.9173553716</v>
      </c>
      <c r="M26" s="4">
        <v>1300000</v>
      </c>
      <c r="N26" s="6">
        <v>0.40555078064540978</v>
      </c>
      <c r="O26" s="4">
        <v>3122.2389965320313</v>
      </c>
      <c r="P26" s="6">
        <v>2.0833907254272788</v>
      </c>
      <c r="Q26" s="6"/>
    </row>
    <row r="27" spans="1:17" x14ac:dyDescent="0.3">
      <c r="A27" s="3">
        <v>44409</v>
      </c>
      <c r="B27" s="2">
        <v>378</v>
      </c>
      <c r="C27" s="7">
        <v>8032.1956088647448</v>
      </c>
      <c r="D27" s="7">
        <v>7654.1956088647448</v>
      </c>
      <c r="E27" s="6">
        <v>0.76553484646670578</v>
      </c>
      <c r="F27" s="6">
        <v>0.80596520485670597</v>
      </c>
      <c r="G27" s="2">
        <v>7480</v>
      </c>
      <c r="H27" s="4">
        <v>350</v>
      </c>
      <c r="I27" s="5">
        <v>319.65499999999997</v>
      </c>
      <c r="J27" s="6">
        <v>8.6699999999999999E-2</v>
      </c>
      <c r="K27" s="4">
        <v>2567531.4873516602</v>
      </c>
      <c r="L27" s="4">
        <v>1094171.9008264462</v>
      </c>
      <c r="M27" s="4">
        <v>1300000</v>
      </c>
      <c r="N27" s="6">
        <v>0.50632290447230899</v>
      </c>
      <c r="O27" s="4">
        <v>2894.6346582710216</v>
      </c>
      <c r="P27" s="6">
        <v>1.9315161354530015</v>
      </c>
      <c r="Q27" s="6"/>
    </row>
    <row r="28" spans="1:17" x14ac:dyDescent="0.3">
      <c r="A28" s="1"/>
    </row>
    <row r="29" spans="1:17" x14ac:dyDescent="0.3">
      <c r="A29" s="1"/>
    </row>
    <row r="30" spans="1:17" x14ac:dyDescent="0.3">
      <c r="A30" s="1"/>
    </row>
    <row r="31" spans="1:17" x14ac:dyDescent="0.3">
      <c r="A31" s="1"/>
    </row>
    <row r="32" spans="1:17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Калькулятор Юнит-экономики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 Drighten</dc:creator>
  <cp:lastModifiedBy>Mora Drighten</cp:lastModifiedBy>
  <dcterms:created xsi:type="dcterms:W3CDTF">2023-01-12T12:48:18Z</dcterms:created>
  <dcterms:modified xsi:type="dcterms:W3CDTF">2023-01-12T19:38:49Z</dcterms:modified>
</cp:coreProperties>
</file>